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F2287\Desktop\Website\"/>
    </mc:Choice>
  </mc:AlternateContent>
  <bookViews>
    <workbookView xWindow="240" yWindow="480" windowWidth="15150" windowHeight="6555" tabRatio="851"/>
  </bookViews>
  <sheets>
    <sheet name="Results" sheetId="8" r:id="rId1"/>
    <sheet name="UEC" sheetId="1" r:id="rId2"/>
    <sheet name="Shipments and Stock " sheetId="19" r:id="rId3"/>
    <sheet name="UEC Development" sheetId="12" r:id="rId4"/>
    <sheet name="Assumptions" sheetId="9" r:id="rId5"/>
    <sheet name="National Shipment " sheetId="13" r:id="rId6"/>
    <sheet name="Regional FlrSpace" sheetId="16" r:id="rId7"/>
    <sheet name="EIA N.FlrSpace" sheetId="17" r:id="rId8"/>
    <sheet name="National Housing " sheetId="14" r:id="rId9"/>
  </sheets>
  <externalReferences>
    <externalReference r:id="rId10"/>
    <externalReference r:id="rId11"/>
  </externalReferences>
  <definedNames>
    <definedName name="BtuperkWh">Assumptions!$C$77</definedName>
    <definedName name="Cycles_Day_Laundromat">Assumptions!$E$180</definedName>
    <definedName name="Cycles_Day_MF">Assumptions!$E$174</definedName>
    <definedName name="DEF">Assumptions!$F$43</definedName>
    <definedName name="Delta_temperature">Assumptions!$C$78</definedName>
    <definedName name="DUF">Assumptions!$F$44</definedName>
    <definedName name="FL_EL1_UEC">UEC!$K$15</definedName>
    <definedName name="FL_EL2_UEC">UEC!$K$16</definedName>
    <definedName name="FL_EL3_UEC">UEC!$K$17</definedName>
    <definedName name="GasDryerFactor">Assumptions!$C$83</definedName>
    <definedName name="GasRecovery_Efficiency">Assumptions!$C$80</definedName>
    <definedName name="LAF">Assumptions!$F$42</definedName>
    <definedName name="Lifetime">Results!$U$11</definedName>
    <definedName name="MassWater">Assumptions!$C$75+Assumptions!$C$76</definedName>
    <definedName name="MaxLoadWt">Assumptions!$B$46:$D$61</definedName>
    <definedName name="MODEL_PCS">'[1]Product Classes'!$H$10:$H$15</definedName>
    <definedName name="RecoveryElectric">Assumptions!$C$79</definedName>
    <definedName name="SHIPMENTS_AND_STOCK_SF">'Shipments and Stock '!$E$14:$AZ$18</definedName>
    <definedName name="SpecificHeat">Assumptions!$C$75</definedName>
    <definedName name="TL_EL1_UEC">UEC!$K$22</definedName>
    <definedName name="TL_EL2_UEC">UEC!$K$23</definedName>
    <definedName name="TL_EL3_UEC">UEC!$K$24</definedName>
  </definedNames>
  <calcPr calcId="162913"/>
</workbook>
</file>

<file path=xl/calcChain.xml><?xml version="1.0" encoding="utf-8"?>
<calcChain xmlns="http://schemas.openxmlformats.org/spreadsheetml/2006/main">
  <c r="AZ14" i="19" l="1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U11" i="8"/>
  <c r="H59" i="8" l="1"/>
  <c r="K59" i="8" l="1"/>
  <c r="D93" i="1" l="1"/>
  <c r="D86" i="1"/>
  <c r="D75" i="1"/>
  <c r="D92" i="1" s="1"/>
  <c r="D74" i="1"/>
  <c r="D91" i="1" s="1"/>
  <c r="D68" i="1"/>
  <c r="D85" i="1" s="1"/>
  <c r="D67" i="1"/>
  <c r="D84" i="1" s="1"/>
  <c r="S34" i="1"/>
  <c r="S66" i="1" s="1"/>
  <c r="S73" i="1" s="1"/>
  <c r="S83" i="1" l="1"/>
  <c r="S90" i="1" s="1"/>
  <c r="S49" i="1"/>
  <c r="R34" i="1"/>
  <c r="S39" i="1"/>
  <c r="S54" i="1" s="1"/>
  <c r="C76" i="9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Q34" i="1" l="1"/>
  <c r="R66" i="1"/>
  <c r="R39" i="1"/>
  <c r="R54" i="1" s="1"/>
  <c r="R49" i="1"/>
  <c r="S52" i="1"/>
  <c r="S57" i="1"/>
  <c r="F24" i="16"/>
  <c r="V24" i="16"/>
  <c r="C12" i="17"/>
  <c r="E24" i="16" s="1"/>
  <c r="D12" i="17"/>
  <c r="E12" i="17"/>
  <c r="G24" i="16" s="1"/>
  <c r="F12" i="17"/>
  <c r="H24" i="16" s="1"/>
  <c r="G12" i="17"/>
  <c r="I24" i="16" s="1"/>
  <c r="H12" i="17"/>
  <c r="J24" i="16" s="1"/>
  <c r="I12" i="17"/>
  <c r="K24" i="16" s="1"/>
  <c r="J12" i="17"/>
  <c r="L24" i="16" s="1"/>
  <c r="K12" i="17"/>
  <c r="M24" i="16" s="1"/>
  <c r="L12" i="17"/>
  <c r="N24" i="16" s="1"/>
  <c r="M12" i="17"/>
  <c r="O24" i="16" s="1"/>
  <c r="N12" i="17"/>
  <c r="P24" i="16" s="1"/>
  <c r="O12" i="17"/>
  <c r="Q24" i="16" s="1"/>
  <c r="P12" i="17"/>
  <c r="R24" i="16" s="1"/>
  <c r="Q12" i="17"/>
  <c r="S24" i="16" s="1"/>
  <c r="R12" i="17"/>
  <c r="T24" i="16" s="1"/>
  <c r="S12" i="17"/>
  <c r="U24" i="16" s="1"/>
  <c r="T12" i="17"/>
  <c r="U12" i="17"/>
  <c r="W24" i="16" s="1"/>
  <c r="V12" i="17"/>
  <c r="X24" i="16" s="1"/>
  <c r="W12" i="17"/>
  <c r="X12" i="17"/>
  <c r="Y12" i="17"/>
  <c r="Z12" i="17"/>
  <c r="AA12" i="17"/>
  <c r="AB12" i="17"/>
  <c r="AC12" i="17"/>
  <c r="AD12" i="17"/>
  <c r="AE12" i="17"/>
  <c r="AF12" i="17"/>
  <c r="B12" i="17"/>
  <c r="D24" i="16" s="1"/>
  <c r="R52" i="1" l="1"/>
  <c r="R57" i="1"/>
  <c r="R83" i="1"/>
  <c r="R90" i="1" s="1"/>
  <c r="R73" i="1"/>
  <c r="P34" i="1"/>
  <c r="Q49" i="1"/>
  <c r="Q66" i="1"/>
  <c r="Q39" i="1"/>
  <c r="Q54" i="1" s="1"/>
  <c r="G23" i="1"/>
  <c r="G24" i="1"/>
  <c r="G22" i="1"/>
  <c r="F24" i="1"/>
  <c r="F23" i="1"/>
  <c r="F22" i="1"/>
  <c r="C24" i="12"/>
  <c r="C17" i="12"/>
  <c r="Q83" i="1" l="1"/>
  <c r="Q90" i="1" s="1"/>
  <c r="Q73" i="1"/>
  <c r="Q57" i="1"/>
  <c r="Q52" i="1"/>
  <c r="O34" i="1"/>
  <c r="P49" i="1"/>
  <c r="P66" i="1"/>
  <c r="P39" i="1"/>
  <c r="P54" i="1" s="1"/>
  <c r="F32" i="12"/>
  <c r="E32" i="12"/>
  <c r="D32" i="12"/>
  <c r="C32" i="12"/>
  <c r="D26" i="12"/>
  <c r="D19" i="12"/>
  <c r="F28" i="12"/>
  <c r="F27" i="12"/>
  <c r="E27" i="12"/>
  <c r="F26" i="12"/>
  <c r="E26" i="12"/>
  <c r="F21" i="12"/>
  <c r="F20" i="12"/>
  <c r="E20" i="12"/>
  <c r="F19" i="12"/>
  <c r="E19" i="12"/>
  <c r="C78" i="9"/>
  <c r="D67" i="9"/>
  <c r="D68" i="9"/>
  <c r="D69" i="9"/>
  <c r="C68" i="9"/>
  <c r="C69" i="9"/>
  <c r="C67" i="9"/>
  <c r="J5" i="12" s="1"/>
  <c r="O5" i="12" s="1"/>
  <c r="N37" i="12" s="1"/>
  <c r="J15" i="1" s="1"/>
  <c r="D70" i="9"/>
  <c r="D71" i="9"/>
  <c r="C70" i="9"/>
  <c r="C71" i="9"/>
  <c r="F14" i="12"/>
  <c r="E14" i="12"/>
  <c r="D14" i="12"/>
  <c r="F13" i="12"/>
  <c r="E13" i="12"/>
  <c r="D13" i="12"/>
  <c r="F12" i="12"/>
  <c r="E12" i="12"/>
  <c r="F7" i="12"/>
  <c r="E7" i="12"/>
  <c r="E21" i="12" s="1"/>
  <c r="D7" i="12"/>
  <c r="D21" i="12" s="1"/>
  <c r="F6" i="12"/>
  <c r="E6" i="12"/>
  <c r="D6" i="12"/>
  <c r="J6" i="12" s="1"/>
  <c r="O6" i="12" s="1"/>
  <c r="N38" i="12" s="1"/>
  <c r="J16" i="1" s="1"/>
  <c r="F5" i="12"/>
  <c r="E5" i="12"/>
  <c r="H5" i="12" s="1"/>
  <c r="F15" i="1"/>
  <c r="F16" i="1"/>
  <c r="G15" i="1"/>
  <c r="G16" i="1"/>
  <c r="J13" i="12" l="1"/>
  <c r="J27" i="12" s="1"/>
  <c r="P83" i="1"/>
  <c r="P90" i="1" s="1"/>
  <c r="P73" i="1"/>
  <c r="P57" i="1"/>
  <c r="P52" i="1"/>
  <c r="N34" i="1"/>
  <c r="O66" i="1"/>
  <c r="O39" i="1"/>
  <c r="O54" i="1" s="1"/>
  <c r="O49" i="1"/>
  <c r="L5" i="12"/>
  <c r="Q5" i="12" s="1"/>
  <c r="F37" i="12" s="1"/>
  <c r="J37" i="12" s="1"/>
  <c r="H15" i="1" s="1"/>
  <c r="J12" i="12"/>
  <c r="O12" i="12" s="1"/>
  <c r="N43" i="12" s="1"/>
  <c r="J22" i="1" s="1"/>
  <c r="I21" i="12"/>
  <c r="N21" i="12" s="1"/>
  <c r="I19" i="12"/>
  <c r="N19" i="12" s="1"/>
  <c r="I14" i="12"/>
  <c r="N14" i="12" s="1"/>
  <c r="I20" i="12"/>
  <c r="N20" i="12" s="1"/>
  <c r="I26" i="12"/>
  <c r="N26" i="12" s="1"/>
  <c r="H19" i="12"/>
  <c r="I13" i="12"/>
  <c r="N13" i="12" s="1"/>
  <c r="D27" i="12"/>
  <c r="H27" i="12" s="1"/>
  <c r="H14" i="12"/>
  <c r="I27" i="12"/>
  <c r="N27" i="12" s="1"/>
  <c r="H21" i="12"/>
  <c r="E28" i="12"/>
  <c r="J26" i="12"/>
  <c r="O26" i="12" s="1"/>
  <c r="D20" i="12"/>
  <c r="H20" i="12" s="1"/>
  <c r="J20" i="12"/>
  <c r="O20" i="12" s="1"/>
  <c r="I12" i="12"/>
  <c r="N12" i="12" s="1"/>
  <c r="H26" i="12"/>
  <c r="D28" i="12"/>
  <c r="J19" i="12"/>
  <c r="O19" i="12" s="1"/>
  <c r="J14" i="12"/>
  <c r="J28" i="12" s="1"/>
  <c r="O28" i="12" s="1"/>
  <c r="H12" i="12"/>
  <c r="H13" i="12"/>
  <c r="L13" i="12" s="1"/>
  <c r="O13" i="12"/>
  <c r="N44" i="12" s="1"/>
  <c r="J23" i="1" s="1"/>
  <c r="J7" i="12"/>
  <c r="I6" i="12"/>
  <c r="N6" i="12" s="1"/>
  <c r="I5" i="12"/>
  <c r="N5" i="12" s="1"/>
  <c r="I7" i="12"/>
  <c r="N7" i="12" s="1"/>
  <c r="H7" i="12"/>
  <c r="L7" i="12" s="1"/>
  <c r="H6" i="12"/>
  <c r="L6" i="12" s="1"/>
  <c r="D40" i="1"/>
  <c r="D55" i="1" s="1"/>
  <c r="D35" i="1"/>
  <c r="D50" i="1" s="1"/>
  <c r="O57" i="1" l="1"/>
  <c r="O52" i="1"/>
  <c r="O73" i="1"/>
  <c r="O83" i="1"/>
  <c r="O90" i="1" s="1"/>
  <c r="M34" i="1"/>
  <c r="N66" i="1"/>
  <c r="N39" i="1"/>
  <c r="N54" i="1" s="1"/>
  <c r="N49" i="1"/>
  <c r="L14" i="12"/>
  <c r="Q14" i="12" s="1"/>
  <c r="F45" i="12" s="1"/>
  <c r="J45" i="12" s="1"/>
  <c r="H24" i="1" s="1"/>
  <c r="L19" i="12"/>
  <c r="Q19" i="12" s="1"/>
  <c r="I37" i="12" s="1"/>
  <c r="M37" i="12" s="1"/>
  <c r="L12" i="12"/>
  <c r="L26" i="12" s="1"/>
  <c r="Q26" i="12" s="1"/>
  <c r="G43" i="12" s="1"/>
  <c r="K43" i="12" s="1"/>
  <c r="L28" i="12"/>
  <c r="Q28" i="12" s="1"/>
  <c r="Q7" i="12"/>
  <c r="F39" i="12" s="1"/>
  <c r="J39" i="12" s="1"/>
  <c r="H17" i="1" s="1"/>
  <c r="L21" i="12"/>
  <c r="Q21" i="12" s="1"/>
  <c r="I39" i="12" s="1"/>
  <c r="M39" i="12" s="1"/>
  <c r="O7" i="12"/>
  <c r="N39" i="12" s="1"/>
  <c r="J17" i="1" s="1"/>
  <c r="J21" i="12"/>
  <c r="O21" i="12" s="1"/>
  <c r="Q6" i="12"/>
  <c r="F38" i="12" s="1"/>
  <c r="J38" i="12" s="1"/>
  <c r="H16" i="1" s="1"/>
  <c r="L20" i="12"/>
  <c r="Q20" i="12" s="1"/>
  <c r="I38" i="12" s="1"/>
  <c r="M38" i="12" s="1"/>
  <c r="Q13" i="12"/>
  <c r="L27" i="12"/>
  <c r="Q27" i="12" s="1"/>
  <c r="G44" i="12" s="1"/>
  <c r="K44" i="12" s="1"/>
  <c r="H28" i="12"/>
  <c r="I28" i="12"/>
  <c r="N28" i="12" s="1"/>
  <c r="O27" i="12"/>
  <c r="O14" i="12"/>
  <c r="E97" i="9"/>
  <c r="E96" i="9"/>
  <c r="E95" i="9"/>
  <c r="U4" i="8"/>
  <c r="N52" i="1" l="1"/>
  <c r="N57" i="1"/>
  <c r="N83" i="1"/>
  <c r="N90" i="1" s="1"/>
  <c r="N73" i="1"/>
  <c r="Q12" i="12"/>
  <c r="F43" i="12" s="1"/>
  <c r="J43" i="12" s="1"/>
  <c r="H22" i="1" s="1"/>
  <c r="L34" i="1"/>
  <c r="M66" i="1"/>
  <c r="M39" i="1"/>
  <c r="M54" i="1" s="1"/>
  <c r="M49" i="1"/>
  <c r="G45" i="12"/>
  <c r="K45" i="12" s="1"/>
  <c r="N45" i="12"/>
  <c r="J24" i="1" s="1"/>
  <c r="F44" i="12"/>
  <c r="J44" i="12" s="1"/>
  <c r="H23" i="1" s="1"/>
  <c r="S60" i="8"/>
  <c r="S61" i="8" s="1"/>
  <c r="S62" i="8" s="1"/>
  <c r="S63" i="8" s="1"/>
  <c r="S64" i="8" s="1"/>
  <c r="S65" i="8" s="1"/>
  <c r="S66" i="8" s="1"/>
  <c r="S67" i="8" s="1"/>
  <c r="S68" i="8" s="1"/>
  <c r="S69" i="8" s="1"/>
  <c r="S70" i="8" s="1"/>
  <c r="S71" i="8" s="1"/>
  <c r="S72" i="8" s="1"/>
  <c r="S73" i="8" s="1"/>
  <c r="S74" i="8" s="1"/>
  <c r="S75" i="8" s="1"/>
  <c r="S76" i="8" s="1"/>
  <c r="S77" i="8" s="1"/>
  <c r="S78" i="8" s="1"/>
  <c r="S79" i="8" s="1"/>
  <c r="S80" i="8" s="1"/>
  <c r="S81" i="8" s="1"/>
  <c r="S82" i="8" s="1"/>
  <c r="S83" i="8" s="1"/>
  <c r="S84" i="8" s="1"/>
  <c r="S85" i="8" s="1"/>
  <c r="S86" i="8" s="1"/>
  <c r="S87" i="8" s="1"/>
  <c r="S88" i="8" s="1"/>
  <c r="K34" i="1" l="1"/>
  <c r="L49" i="1"/>
  <c r="L66" i="1"/>
  <c r="L39" i="1"/>
  <c r="L54" i="1" s="1"/>
  <c r="M52" i="1"/>
  <c r="M57" i="1"/>
  <c r="M83" i="1"/>
  <c r="M90" i="1" s="1"/>
  <c r="M73" i="1"/>
  <c r="E98" i="9"/>
  <c r="C98" i="9"/>
  <c r="B60" i="8"/>
  <c r="H60" i="8" s="1"/>
  <c r="B61" i="8" l="1"/>
  <c r="H61" i="8" s="1"/>
  <c r="K60" i="8"/>
  <c r="L83" i="1"/>
  <c r="L73" i="1"/>
  <c r="L57" i="1"/>
  <c r="L52" i="1"/>
  <c r="J34" i="1"/>
  <c r="K66" i="1"/>
  <c r="K49" i="1"/>
  <c r="K39" i="1"/>
  <c r="K54" i="1" s="1"/>
  <c r="D39" i="1"/>
  <c r="D54" i="1" s="1"/>
  <c r="T39" i="1"/>
  <c r="T54" i="1" s="1"/>
  <c r="T66" i="1"/>
  <c r="D42" i="1"/>
  <c r="D41" i="1"/>
  <c r="D37" i="1"/>
  <c r="D36" i="1"/>
  <c r="T49" i="1"/>
  <c r="T52" i="1" s="1"/>
  <c r="U34" i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W49" i="1" s="1"/>
  <c r="AW57" i="1" s="1"/>
  <c r="B52" i="9"/>
  <c r="C52" i="9" s="1"/>
  <c r="C51" i="9"/>
  <c r="B47" i="9"/>
  <c r="B48" i="9" s="1"/>
  <c r="C46" i="9"/>
  <c r="E17" i="1"/>
  <c r="F17" i="1"/>
  <c r="G17" i="1"/>
  <c r="E10" i="1"/>
  <c r="E9" i="1"/>
  <c r="D20" i="1"/>
  <c r="D13" i="1"/>
  <c r="E24" i="1"/>
  <c r="E23" i="1"/>
  <c r="E16" i="1"/>
  <c r="C10" i="1"/>
  <c r="E6" i="1" s="1"/>
  <c r="L90" i="1" l="1"/>
  <c r="T73" i="1"/>
  <c r="T83" i="1"/>
  <c r="T90" i="1" s="1"/>
  <c r="K73" i="1"/>
  <c r="K83" i="1"/>
  <c r="I34" i="1"/>
  <c r="J66" i="1"/>
  <c r="J39" i="1"/>
  <c r="J54" i="1" s="1"/>
  <c r="J49" i="1"/>
  <c r="K52" i="1"/>
  <c r="K57" i="1"/>
  <c r="B62" i="8"/>
  <c r="H62" i="8" s="1"/>
  <c r="K61" i="8"/>
  <c r="B53" i="9"/>
  <c r="B49" i="9"/>
  <c r="B50" i="9" s="1"/>
  <c r="C50" i="9" s="1"/>
  <c r="C48" i="9"/>
  <c r="C47" i="9"/>
  <c r="D34" i="1"/>
  <c r="D49" i="1" s="1"/>
  <c r="AQ39" i="1"/>
  <c r="AQ54" i="1" s="1"/>
  <c r="AM39" i="1"/>
  <c r="AM54" i="1" s="1"/>
  <c r="AI39" i="1"/>
  <c r="AI54" i="1" s="1"/>
  <c r="AA39" i="1"/>
  <c r="AA54" i="1" s="1"/>
  <c r="W39" i="1"/>
  <c r="W54" i="1" s="1"/>
  <c r="AV39" i="1"/>
  <c r="AV54" i="1" s="1"/>
  <c r="AR39" i="1"/>
  <c r="AR54" i="1" s="1"/>
  <c r="AN39" i="1"/>
  <c r="AN54" i="1" s="1"/>
  <c r="AJ39" i="1"/>
  <c r="AJ54" i="1" s="1"/>
  <c r="AF39" i="1"/>
  <c r="AF54" i="1" s="1"/>
  <c r="AB39" i="1"/>
  <c r="AB54" i="1" s="1"/>
  <c r="X39" i="1"/>
  <c r="X54" i="1" s="1"/>
  <c r="AT39" i="1"/>
  <c r="AT54" i="1" s="1"/>
  <c r="AP39" i="1"/>
  <c r="AP54" i="1" s="1"/>
  <c r="AL39" i="1"/>
  <c r="AL54" i="1" s="1"/>
  <c r="AH39" i="1"/>
  <c r="AH54" i="1" s="1"/>
  <c r="AD39" i="1"/>
  <c r="AD54" i="1" s="1"/>
  <c r="Z39" i="1"/>
  <c r="Z54" i="1" s="1"/>
  <c r="V39" i="1"/>
  <c r="V54" i="1" s="1"/>
  <c r="AU39" i="1"/>
  <c r="AU54" i="1" s="1"/>
  <c r="AE39" i="1"/>
  <c r="AE54" i="1" s="1"/>
  <c r="AW39" i="1"/>
  <c r="AW54" i="1" s="1"/>
  <c r="AS39" i="1"/>
  <c r="AS54" i="1" s="1"/>
  <c r="AO39" i="1"/>
  <c r="AO54" i="1" s="1"/>
  <c r="AK39" i="1"/>
  <c r="AK54" i="1" s="1"/>
  <c r="AG39" i="1"/>
  <c r="AG54" i="1" s="1"/>
  <c r="AC39" i="1"/>
  <c r="AC54" i="1" s="1"/>
  <c r="Y39" i="1"/>
  <c r="Y54" i="1" s="1"/>
  <c r="U39" i="1"/>
  <c r="U54" i="1" s="1"/>
  <c r="T57" i="1"/>
  <c r="AI66" i="1"/>
  <c r="Y49" i="1"/>
  <c r="Y57" i="1" s="1"/>
  <c r="AT66" i="1"/>
  <c r="AL66" i="1"/>
  <c r="AD66" i="1"/>
  <c r="V66" i="1"/>
  <c r="AP66" i="1"/>
  <c r="AH66" i="1"/>
  <c r="Z66" i="1"/>
  <c r="AQ66" i="1"/>
  <c r="AA66" i="1"/>
  <c r="D57" i="1"/>
  <c r="AU66" i="1"/>
  <c r="AM66" i="1"/>
  <c r="AE66" i="1"/>
  <c r="W66" i="1"/>
  <c r="AW56" i="1"/>
  <c r="AW66" i="1"/>
  <c r="AS66" i="1"/>
  <c r="AO66" i="1"/>
  <c r="AK66" i="1"/>
  <c r="AG66" i="1"/>
  <c r="AC66" i="1"/>
  <c r="Y66" i="1"/>
  <c r="U66" i="1"/>
  <c r="AV66" i="1"/>
  <c r="AR66" i="1"/>
  <c r="AN66" i="1"/>
  <c r="AJ66" i="1"/>
  <c r="AF66" i="1"/>
  <c r="AB66" i="1"/>
  <c r="X66" i="1"/>
  <c r="AC49" i="1"/>
  <c r="AW52" i="1"/>
  <c r="AW51" i="1"/>
  <c r="AS49" i="1"/>
  <c r="AO49" i="1"/>
  <c r="AK49" i="1"/>
  <c r="AG49" i="1"/>
  <c r="U49" i="1"/>
  <c r="AT49" i="1"/>
  <c r="AP49" i="1"/>
  <c r="AL49" i="1"/>
  <c r="AH49" i="1"/>
  <c r="AD49" i="1"/>
  <c r="Z49" i="1"/>
  <c r="V49" i="1"/>
  <c r="AU49" i="1"/>
  <c r="AQ49" i="1"/>
  <c r="AM49" i="1"/>
  <c r="AI49" i="1"/>
  <c r="AE49" i="1"/>
  <c r="AA49" i="1"/>
  <c r="W49" i="1"/>
  <c r="AV49" i="1"/>
  <c r="AR49" i="1"/>
  <c r="AN49" i="1"/>
  <c r="AJ49" i="1"/>
  <c r="AF49" i="1"/>
  <c r="AB49" i="1"/>
  <c r="X49" i="1"/>
  <c r="D52" i="1"/>
  <c r="D56" i="1"/>
  <c r="D51" i="1"/>
  <c r="K90" i="1" l="1"/>
  <c r="AF73" i="1"/>
  <c r="AF83" i="1"/>
  <c r="AF90" i="1" s="1"/>
  <c r="AV73" i="1"/>
  <c r="AV83" i="1"/>
  <c r="AV90" i="1" s="1"/>
  <c r="AG73" i="1"/>
  <c r="AG83" i="1"/>
  <c r="AG90" i="1" s="1"/>
  <c r="AW73" i="1"/>
  <c r="AW83" i="1"/>
  <c r="AW90" i="1" s="1"/>
  <c r="AM73" i="1"/>
  <c r="AM83" i="1"/>
  <c r="AM90" i="1" s="1"/>
  <c r="AQ73" i="1"/>
  <c r="AQ83" i="1"/>
  <c r="AQ90" i="1" s="1"/>
  <c r="V73" i="1"/>
  <c r="V83" i="1"/>
  <c r="V90" i="1" s="1"/>
  <c r="J52" i="1"/>
  <c r="J57" i="1"/>
  <c r="AJ73" i="1"/>
  <c r="AJ83" i="1"/>
  <c r="AJ90" i="1" s="1"/>
  <c r="U73" i="1"/>
  <c r="U83" i="1"/>
  <c r="U90" i="1" s="1"/>
  <c r="AK73" i="1"/>
  <c r="AK83" i="1"/>
  <c r="AK90" i="1" s="1"/>
  <c r="AU73" i="1"/>
  <c r="AU83" i="1"/>
  <c r="AU90" i="1" s="1"/>
  <c r="Z73" i="1"/>
  <c r="Z83" i="1"/>
  <c r="Z90" i="1" s="1"/>
  <c r="AD73" i="1"/>
  <c r="AD83" i="1"/>
  <c r="AD90" i="1" s="1"/>
  <c r="AI73" i="1"/>
  <c r="AI83" i="1"/>
  <c r="AI90" i="1" s="1"/>
  <c r="B63" i="8"/>
  <c r="H63" i="8" s="1"/>
  <c r="X73" i="1"/>
  <c r="X83" i="1"/>
  <c r="X90" i="1" s="1"/>
  <c r="AN73" i="1"/>
  <c r="AN83" i="1"/>
  <c r="AN90" i="1" s="1"/>
  <c r="Y73" i="1"/>
  <c r="Y83" i="1"/>
  <c r="Y90" i="1" s="1"/>
  <c r="AO73" i="1"/>
  <c r="AO83" i="1"/>
  <c r="AO90" i="1" s="1"/>
  <c r="W73" i="1"/>
  <c r="W83" i="1"/>
  <c r="W90" i="1" s="1"/>
  <c r="AH73" i="1"/>
  <c r="AH83" i="1"/>
  <c r="AH90" i="1" s="1"/>
  <c r="AL73" i="1"/>
  <c r="AL83" i="1"/>
  <c r="AL90" i="1" s="1"/>
  <c r="J83" i="1"/>
  <c r="J73" i="1"/>
  <c r="AB73" i="1"/>
  <c r="AB83" i="1"/>
  <c r="AB90" i="1" s="1"/>
  <c r="AR73" i="1"/>
  <c r="AR83" i="1"/>
  <c r="AR90" i="1" s="1"/>
  <c r="AC73" i="1"/>
  <c r="AC83" i="1"/>
  <c r="AC90" i="1" s="1"/>
  <c r="AS73" i="1"/>
  <c r="AS83" i="1"/>
  <c r="AS90" i="1" s="1"/>
  <c r="AE73" i="1"/>
  <c r="AE83" i="1"/>
  <c r="AE90" i="1" s="1"/>
  <c r="AA73" i="1"/>
  <c r="AA83" i="1"/>
  <c r="AA90" i="1" s="1"/>
  <c r="AP73" i="1"/>
  <c r="AP83" i="1"/>
  <c r="AP90" i="1" s="1"/>
  <c r="AT73" i="1"/>
  <c r="AT83" i="1"/>
  <c r="AT90" i="1" s="1"/>
  <c r="H34" i="1"/>
  <c r="I39" i="1"/>
  <c r="I54" i="1" s="1"/>
  <c r="I66" i="1"/>
  <c r="I49" i="1"/>
  <c r="K14" i="12"/>
  <c r="K12" i="12"/>
  <c r="K13" i="12"/>
  <c r="C49" i="9"/>
  <c r="K6" i="12"/>
  <c r="K20" i="12" s="1"/>
  <c r="K5" i="12"/>
  <c r="K19" i="12" s="1"/>
  <c r="K7" i="12"/>
  <c r="K21" i="12" s="1"/>
  <c r="C53" i="9"/>
  <c r="B54" i="9"/>
  <c r="C54" i="9" s="1"/>
  <c r="Y52" i="1"/>
  <c r="Y51" i="1"/>
  <c r="Y56" i="1"/>
  <c r="AM52" i="1"/>
  <c r="AM56" i="1"/>
  <c r="AM57" i="1"/>
  <c r="AM51" i="1"/>
  <c r="AP52" i="1"/>
  <c r="AP56" i="1"/>
  <c r="AP57" i="1"/>
  <c r="AP51" i="1"/>
  <c r="X56" i="1"/>
  <c r="X57" i="1"/>
  <c r="X51" i="1"/>
  <c r="X52" i="1"/>
  <c r="AN56" i="1"/>
  <c r="AN57" i="1"/>
  <c r="AN51" i="1"/>
  <c r="AN52" i="1"/>
  <c r="AA52" i="1"/>
  <c r="AA56" i="1"/>
  <c r="AA57" i="1"/>
  <c r="AA51" i="1"/>
  <c r="AQ52" i="1"/>
  <c r="AQ56" i="1"/>
  <c r="AQ57" i="1"/>
  <c r="AQ51" i="1"/>
  <c r="AD52" i="1"/>
  <c r="AD56" i="1"/>
  <c r="AD57" i="1"/>
  <c r="AD51" i="1"/>
  <c r="AT52" i="1"/>
  <c r="AT56" i="1"/>
  <c r="AT57" i="1"/>
  <c r="AT51" i="1"/>
  <c r="AO57" i="1"/>
  <c r="AO51" i="1"/>
  <c r="AO52" i="1"/>
  <c r="AO56" i="1"/>
  <c r="AC57" i="1"/>
  <c r="AC51" i="1"/>
  <c r="AC56" i="1"/>
  <c r="AC52" i="1"/>
  <c r="W52" i="1"/>
  <c r="W56" i="1"/>
  <c r="W57" i="1"/>
  <c r="W51" i="1"/>
  <c r="Z52" i="1"/>
  <c r="Z56" i="1"/>
  <c r="Z57" i="1"/>
  <c r="Z51" i="1"/>
  <c r="AF56" i="1"/>
  <c r="AF57" i="1"/>
  <c r="AF51" i="1"/>
  <c r="AF52" i="1"/>
  <c r="AV56" i="1"/>
  <c r="AV57" i="1"/>
  <c r="AV51" i="1"/>
  <c r="AV52" i="1"/>
  <c r="AI52" i="1"/>
  <c r="AI56" i="1"/>
  <c r="AI57" i="1"/>
  <c r="AI51" i="1"/>
  <c r="V52" i="1"/>
  <c r="V56" i="1"/>
  <c r="V57" i="1"/>
  <c r="V51" i="1"/>
  <c r="AL52" i="1"/>
  <c r="AL56" i="1"/>
  <c r="AL57" i="1"/>
  <c r="AL51" i="1"/>
  <c r="AG57" i="1"/>
  <c r="AG51" i="1"/>
  <c r="AG52" i="1"/>
  <c r="AG56" i="1"/>
  <c r="AJ56" i="1"/>
  <c r="AJ57" i="1"/>
  <c r="AJ51" i="1"/>
  <c r="AJ52" i="1"/>
  <c r="AK57" i="1"/>
  <c r="AK51" i="1"/>
  <c r="AK52" i="1"/>
  <c r="AK56" i="1"/>
  <c r="AB56" i="1"/>
  <c r="AB57" i="1"/>
  <c r="AB51" i="1"/>
  <c r="AB52" i="1"/>
  <c r="AR56" i="1"/>
  <c r="AR57" i="1"/>
  <c r="AR51" i="1"/>
  <c r="AR52" i="1"/>
  <c r="AE52" i="1"/>
  <c r="AE56" i="1"/>
  <c r="AE57" i="1"/>
  <c r="AE51" i="1"/>
  <c r="AU52" i="1"/>
  <c r="AU56" i="1"/>
  <c r="AU57" i="1"/>
  <c r="AU51" i="1"/>
  <c r="AH52" i="1"/>
  <c r="AH56" i="1"/>
  <c r="AH57" i="1"/>
  <c r="AH51" i="1"/>
  <c r="U57" i="1"/>
  <c r="U52" i="1"/>
  <c r="AS57" i="1"/>
  <c r="AS51" i="1"/>
  <c r="AS52" i="1"/>
  <c r="AS56" i="1"/>
  <c r="J90" i="1" l="1"/>
  <c r="I52" i="1"/>
  <c r="I57" i="1"/>
  <c r="K62" i="8"/>
  <c r="I83" i="1"/>
  <c r="I73" i="1"/>
  <c r="B64" i="8"/>
  <c r="H64" i="8" s="1"/>
  <c r="G34" i="1"/>
  <c r="H49" i="1"/>
  <c r="H39" i="1"/>
  <c r="H54" i="1" s="1"/>
  <c r="H66" i="1"/>
  <c r="P14" i="12"/>
  <c r="R14" i="12" s="1"/>
  <c r="D45" i="12" s="1"/>
  <c r="K28" i="12"/>
  <c r="M14" i="12"/>
  <c r="P12" i="12"/>
  <c r="R12" i="12" s="1"/>
  <c r="D43" i="12" s="1"/>
  <c r="K26" i="12"/>
  <c r="M12" i="12"/>
  <c r="P13" i="12"/>
  <c r="R13" i="12" s="1"/>
  <c r="D44" i="12" s="1"/>
  <c r="K27" i="12"/>
  <c r="M13" i="12"/>
  <c r="M21" i="12"/>
  <c r="P21" i="12"/>
  <c r="M19" i="12"/>
  <c r="P19" i="12"/>
  <c r="M20" i="12"/>
  <c r="P20" i="12"/>
  <c r="P5" i="12"/>
  <c r="H43" i="12" s="1"/>
  <c r="L43" i="12" s="1"/>
  <c r="M5" i="12"/>
  <c r="P7" i="12"/>
  <c r="H45" i="12" s="1"/>
  <c r="L45" i="12" s="1"/>
  <c r="M7" i="12"/>
  <c r="P6" i="12"/>
  <c r="H44" i="12" s="1"/>
  <c r="L44" i="12" s="1"/>
  <c r="M6" i="12"/>
  <c r="B55" i="9"/>
  <c r="B56" i="9" s="1"/>
  <c r="I90" i="1" l="1"/>
  <c r="H83" i="1"/>
  <c r="H73" i="1"/>
  <c r="K63" i="8"/>
  <c r="B65" i="8"/>
  <c r="H65" i="8" s="1"/>
  <c r="K64" i="8"/>
  <c r="H57" i="1"/>
  <c r="H52" i="1"/>
  <c r="F34" i="1"/>
  <c r="G66" i="1"/>
  <c r="G49" i="1"/>
  <c r="G39" i="1"/>
  <c r="G54" i="1" s="1"/>
  <c r="P26" i="12"/>
  <c r="M26" i="12"/>
  <c r="P27" i="12"/>
  <c r="M27" i="12"/>
  <c r="P28" i="12"/>
  <c r="M28" i="12"/>
  <c r="O44" i="12"/>
  <c r="K23" i="1" s="1"/>
  <c r="I23" i="1"/>
  <c r="O43" i="12"/>
  <c r="K22" i="1" s="1"/>
  <c r="I22" i="1"/>
  <c r="O45" i="12"/>
  <c r="K24" i="1" s="1"/>
  <c r="I24" i="1"/>
  <c r="R19" i="12"/>
  <c r="E37" i="12" s="1"/>
  <c r="G37" i="12"/>
  <c r="K37" i="12" s="1"/>
  <c r="R6" i="12"/>
  <c r="D38" i="12" s="1"/>
  <c r="H38" i="12"/>
  <c r="L38" i="12" s="1"/>
  <c r="R5" i="12"/>
  <c r="D37" i="12" s="1"/>
  <c r="H37" i="12"/>
  <c r="L37" i="12" s="1"/>
  <c r="R20" i="12"/>
  <c r="E38" i="12" s="1"/>
  <c r="G38" i="12"/>
  <c r="K38" i="12" s="1"/>
  <c r="R21" i="12"/>
  <c r="E39" i="12" s="1"/>
  <c r="G39" i="12"/>
  <c r="K39" i="12" s="1"/>
  <c r="R7" i="12"/>
  <c r="D39" i="12" s="1"/>
  <c r="H39" i="12"/>
  <c r="L39" i="12" s="1"/>
  <c r="C55" i="9"/>
  <c r="C56" i="9"/>
  <c r="B57" i="9"/>
  <c r="H90" i="1" l="1"/>
  <c r="G57" i="1"/>
  <c r="G52" i="1"/>
  <c r="G73" i="1"/>
  <c r="G83" i="1"/>
  <c r="E34" i="1"/>
  <c r="F66" i="1"/>
  <c r="F39" i="1"/>
  <c r="F54" i="1" s="1"/>
  <c r="F49" i="1"/>
  <c r="B66" i="8"/>
  <c r="H66" i="8" s="1"/>
  <c r="K65" i="8"/>
  <c r="R27" i="12"/>
  <c r="E44" i="12" s="1"/>
  <c r="I44" i="12"/>
  <c r="M44" i="12" s="1"/>
  <c r="I45" i="12"/>
  <c r="M45" i="12" s="1"/>
  <c r="R28" i="12"/>
  <c r="E45" i="12" s="1"/>
  <c r="I43" i="12"/>
  <c r="M43" i="12" s="1"/>
  <c r="R26" i="12"/>
  <c r="E43" i="12" s="1"/>
  <c r="O39" i="12"/>
  <c r="K17" i="1" s="1"/>
  <c r="I17" i="1"/>
  <c r="O37" i="12"/>
  <c r="K15" i="1" s="1"/>
  <c r="I15" i="1"/>
  <c r="O38" i="12"/>
  <c r="K16" i="1" s="1"/>
  <c r="I16" i="1"/>
  <c r="C57" i="9"/>
  <c r="B58" i="9"/>
  <c r="G90" i="1" l="1"/>
  <c r="F52" i="1"/>
  <c r="F74" i="1" s="1"/>
  <c r="F57" i="1"/>
  <c r="F83" i="1"/>
  <c r="F73" i="1"/>
  <c r="B67" i="8"/>
  <c r="H67" i="8" s="1"/>
  <c r="E66" i="1"/>
  <c r="E39" i="1"/>
  <c r="E54" i="1" s="1"/>
  <c r="E49" i="1"/>
  <c r="E67" i="1"/>
  <c r="I67" i="1"/>
  <c r="M67" i="1"/>
  <c r="Q67" i="1"/>
  <c r="F68" i="1"/>
  <c r="J68" i="1"/>
  <c r="N68" i="1"/>
  <c r="R68" i="1"/>
  <c r="H74" i="1"/>
  <c r="L74" i="1"/>
  <c r="P74" i="1"/>
  <c r="I75" i="1"/>
  <c r="M75" i="1"/>
  <c r="Q75" i="1"/>
  <c r="G67" i="1"/>
  <c r="K67" i="1"/>
  <c r="O67" i="1"/>
  <c r="S67" i="1"/>
  <c r="H68" i="1"/>
  <c r="L68" i="1"/>
  <c r="P68" i="1"/>
  <c r="J74" i="1"/>
  <c r="N74" i="1"/>
  <c r="R74" i="1"/>
  <c r="K75" i="1"/>
  <c r="O75" i="1"/>
  <c r="S75" i="1"/>
  <c r="F67" i="1"/>
  <c r="J67" i="1"/>
  <c r="N67" i="1"/>
  <c r="R67" i="1"/>
  <c r="G68" i="1"/>
  <c r="K68" i="1"/>
  <c r="O68" i="1"/>
  <c r="S68" i="1"/>
  <c r="I74" i="1"/>
  <c r="M74" i="1"/>
  <c r="Q74" i="1"/>
  <c r="J75" i="1"/>
  <c r="N75" i="1"/>
  <c r="R75" i="1"/>
  <c r="G75" i="1"/>
  <c r="H67" i="1"/>
  <c r="L67" i="1"/>
  <c r="P67" i="1"/>
  <c r="E68" i="1"/>
  <c r="I68" i="1"/>
  <c r="M68" i="1"/>
  <c r="Q68" i="1"/>
  <c r="G74" i="1"/>
  <c r="G76" i="1" s="1"/>
  <c r="K74" i="1"/>
  <c r="O74" i="1"/>
  <c r="O76" i="1" s="1"/>
  <c r="S74" i="1"/>
  <c r="H75" i="1"/>
  <c r="L75" i="1"/>
  <c r="P75" i="1"/>
  <c r="AH67" i="1"/>
  <c r="AJ68" i="1"/>
  <c r="AC67" i="1"/>
  <c r="W68" i="1"/>
  <c r="AJ67" i="1"/>
  <c r="T68" i="1"/>
  <c r="AH68" i="1"/>
  <c r="AT67" i="1"/>
  <c r="AN68" i="1"/>
  <c r="AO67" i="1"/>
  <c r="AQ68" i="1"/>
  <c r="AQ67" i="1"/>
  <c r="AA67" i="1"/>
  <c r="AO68" i="1"/>
  <c r="Y68" i="1"/>
  <c r="Z67" i="1"/>
  <c r="AB68" i="1"/>
  <c r="U67" i="1"/>
  <c r="AV67" i="1"/>
  <c r="AF67" i="1"/>
  <c r="AT68" i="1"/>
  <c r="AD68" i="1"/>
  <c r="AL67" i="1"/>
  <c r="AF68" i="1"/>
  <c r="AG67" i="1"/>
  <c r="AI68" i="1"/>
  <c r="AM67" i="1"/>
  <c r="W67" i="1"/>
  <c r="AK68" i="1"/>
  <c r="U68" i="1"/>
  <c r="T67" i="1"/>
  <c r="AV68" i="1"/>
  <c r="AS67" i="1"/>
  <c r="AM68" i="1"/>
  <c r="AR67" i="1"/>
  <c r="AB67" i="1"/>
  <c r="AP68" i="1"/>
  <c r="Z68" i="1"/>
  <c r="AD67" i="1"/>
  <c r="X68" i="1"/>
  <c r="Y67" i="1"/>
  <c r="AA68" i="1"/>
  <c r="AI67" i="1"/>
  <c r="AW68" i="1"/>
  <c r="AG68" i="1"/>
  <c r="AP67" i="1"/>
  <c r="AR68" i="1"/>
  <c r="AK67" i="1"/>
  <c r="AE68" i="1"/>
  <c r="AN67" i="1"/>
  <c r="X67" i="1"/>
  <c r="AL68" i="1"/>
  <c r="V68" i="1"/>
  <c r="V67" i="1"/>
  <c r="AW67" i="1"/>
  <c r="AU68" i="1"/>
  <c r="AU67" i="1"/>
  <c r="AE67" i="1"/>
  <c r="AS68" i="1"/>
  <c r="AC68" i="1"/>
  <c r="T75" i="1"/>
  <c r="T74" i="1"/>
  <c r="AW74" i="1"/>
  <c r="AW75" i="1"/>
  <c r="U75" i="1"/>
  <c r="AG74" i="1"/>
  <c r="AH74" i="1"/>
  <c r="AE74" i="1"/>
  <c r="V74" i="1"/>
  <c r="Z75" i="1"/>
  <c r="AT75" i="1"/>
  <c r="AQ75" i="1"/>
  <c r="AP75" i="1"/>
  <c r="AO74" i="1"/>
  <c r="AR75" i="1"/>
  <c r="AJ75" i="1"/>
  <c r="AF75" i="1"/>
  <c r="X74" i="1"/>
  <c r="U74" i="1"/>
  <c r="AG75" i="1"/>
  <c r="AH75" i="1"/>
  <c r="AE75" i="1"/>
  <c r="V75" i="1"/>
  <c r="Z74" i="1"/>
  <c r="AT74" i="1"/>
  <c r="AQ74" i="1"/>
  <c r="AP74" i="1"/>
  <c r="AO75" i="1"/>
  <c r="AR74" i="1"/>
  <c r="AJ74" i="1"/>
  <c r="AF74" i="1"/>
  <c r="X75" i="1"/>
  <c r="Y75" i="1"/>
  <c r="AK75" i="1"/>
  <c r="AC74" i="1"/>
  <c r="AU75" i="1"/>
  <c r="AL74" i="1"/>
  <c r="AI75" i="1"/>
  <c r="W75" i="1"/>
  <c r="AD75" i="1"/>
  <c r="AA74" i="1"/>
  <c r="AM75" i="1"/>
  <c r="AS74" i="1"/>
  <c r="AB75" i="1"/>
  <c r="AV75" i="1"/>
  <c r="AN74" i="1"/>
  <c r="Y74" i="1"/>
  <c r="AK74" i="1"/>
  <c r="AC75" i="1"/>
  <c r="AU74" i="1"/>
  <c r="AL75" i="1"/>
  <c r="AI74" i="1"/>
  <c r="W74" i="1"/>
  <c r="AD74" i="1"/>
  <c r="AA75" i="1"/>
  <c r="AM74" i="1"/>
  <c r="AS75" i="1"/>
  <c r="AB74" i="1"/>
  <c r="AV74" i="1"/>
  <c r="AN75" i="1"/>
  <c r="C58" i="9"/>
  <c r="B59" i="9"/>
  <c r="F75" i="1" l="1"/>
  <c r="F76" i="1" s="1"/>
  <c r="F90" i="1"/>
  <c r="F86" i="1"/>
  <c r="F85" i="1"/>
  <c r="K76" i="1"/>
  <c r="S76" i="1"/>
  <c r="Q76" i="1"/>
  <c r="L69" i="1"/>
  <c r="N76" i="1"/>
  <c r="R69" i="1"/>
  <c r="Q69" i="1"/>
  <c r="E83" i="1"/>
  <c r="E73" i="1"/>
  <c r="I76" i="1"/>
  <c r="K66" i="8"/>
  <c r="O69" i="1"/>
  <c r="L76" i="1"/>
  <c r="J69" i="1"/>
  <c r="I69" i="1"/>
  <c r="E52" i="1"/>
  <c r="E57" i="1"/>
  <c r="B68" i="8"/>
  <c r="H68" i="8" s="1"/>
  <c r="M76" i="1"/>
  <c r="G69" i="1"/>
  <c r="H69" i="1"/>
  <c r="J76" i="1"/>
  <c r="S69" i="1"/>
  <c r="P76" i="1"/>
  <c r="N69" i="1"/>
  <c r="M69" i="1"/>
  <c r="P69" i="1"/>
  <c r="R76" i="1"/>
  <c r="K69" i="1"/>
  <c r="H76" i="1"/>
  <c r="F69" i="1"/>
  <c r="E69" i="1"/>
  <c r="W69" i="1"/>
  <c r="D62" i="8" s="1"/>
  <c r="AS69" i="1"/>
  <c r="W76" i="1"/>
  <c r="AR76" i="1"/>
  <c r="AT76" i="1"/>
  <c r="U76" i="1"/>
  <c r="Y69" i="1"/>
  <c r="D64" i="8" s="1"/>
  <c r="AR69" i="1"/>
  <c r="AC69" i="1"/>
  <c r="AL69" i="1"/>
  <c r="AW69" i="1"/>
  <c r="X69" i="1"/>
  <c r="D63" i="8" s="1"/>
  <c r="AV69" i="1"/>
  <c r="AQ69" i="1"/>
  <c r="AB69" i="1"/>
  <c r="D67" i="8" s="1"/>
  <c r="AB76" i="1"/>
  <c r="E67" i="8" s="1"/>
  <c r="AD76" i="1"/>
  <c r="AU76" i="1"/>
  <c r="AJ76" i="1"/>
  <c r="AQ76" i="1"/>
  <c r="T76" i="1"/>
  <c r="AE69" i="1"/>
  <c r="V69" i="1"/>
  <c r="AN69" i="1"/>
  <c r="AP69" i="1"/>
  <c r="AA69" i="1"/>
  <c r="D66" i="8" s="1"/>
  <c r="V66" i="8" s="1"/>
  <c r="AI69" i="1"/>
  <c r="AJ69" i="1"/>
  <c r="AU69" i="1"/>
  <c r="AH69" i="1"/>
  <c r="AO69" i="1"/>
  <c r="AG69" i="1"/>
  <c r="U69" i="1"/>
  <c r="D60" i="8" s="1"/>
  <c r="AM76" i="1"/>
  <c r="AV76" i="1"/>
  <c r="Y76" i="1"/>
  <c r="AF76" i="1"/>
  <c r="AP76" i="1"/>
  <c r="AI76" i="1"/>
  <c r="Z76" i="1"/>
  <c r="AK69" i="1"/>
  <c r="AF69" i="1"/>
  <c r="Z69" i="1"/>
  <c r="D65" i="8" s="1"/>
  <c r="AT69" i="1"/>
  <c r="AK76" i="1"/>
  <c r="AE76" i="1"/>
  <c r="AS76" i="1"/>
  <c r="AC76" i="1"/>
  <c r="E68" i="8" s="1"/>
  <c r="AH76" i="1"/>
  <c r="AW76" i="1"/>
  <c r="AD69" i="1"/>
  <c r="T69" i="1"/>
  <c r="D59" i="8" s="1"/>
  <c r="AM69" i="1"/>
  <c r="AN76" i="1"/>
  <c r="X76" i="1"/>
  <c r="AO76" i="1"/>
  <c r="AG76" i="1"/>
  <c r="AA76" i="1"/>
  <c r="AL76" i="1"/>
  <c r="V76" i="1"/>
  <c r="C59" i="9"/>
  <c r="B60" i="9"/>
  <c r="E90" i="1" l="1"/>
  <c r="E84" i="1"/>
  <c r="E85" i="1"/>
  <c r="E86" i="1"/>
  <c r="L84" i="1"/>
  <c r="L85" i="1"/>
  <c r="L86" i="1"/>
  <c r="K86" i="1"/>
  <c r="K85" i="1"/>
  <c r="K84" i="1"/>
  <c r="J85" i="1"/>
  <c r="J84" i="1"/>
  <c r="J86" i="1"/>
  <c r="I85" i="1"/>
  <c r="I84" i="1"/>
  <c r="I86" i="1"/>
  <c r="H84" i="1"/>
  <c r="H86" i="1"/>
  <c r="H85" i="1"/>
  <c r="G86" i="1"/>
  <c r="G85" i="1"/>
  <c r="G84" i="1"/>
  <c r="F84" i="1"/>
  <c r="D68" i="8"/>
  <c r="F91" i="1"/>
  <c r="F92" i="1"/>
  <c r="F93" i="1"/>
  <c r="V60" i="8"/>
  <c r="E69" i="8"/>
  <c r="V59" i="8"/>
  <c r="V63" i="8"/>
  <c r="U6" i="8" s="1"/>
  <c r="V62" i="8"/>
  <c r="E74" i="1"/>
  <c r="E75" i="1"/>
  <c r="D69" i="8"/>
  <c r="V65" i="8"/>
  <c r="V64" i="8"/>
  <c r="V67" i="8"/>
  <c r="K67" i="8"/>
  <c r="E60" i="8"/>
  <c r="B69" i="8"/>
  <c r="H69" i="8" s="1"/>
  <c r="K68" i="8"/>
  <c r="E66" i="8"/>
  <c r="E65" i="8"/>
  <c r="E64" i="8"/>
  <c r="E63" i="8"/>
  <c r="E62" i="8"/>
  <c r="E61" i="8"/>
  <c r="D61" i="8"/>
  <c r="E59" i="8"/>
  <c r="C60" i="9"/>
  <c r="B61" i="9"/>
  <c r="C61" i="9" s="1"/>
  <c r="E92" i="1" l="1"/>
  <c r="E91" i="1"/>
  <c r="L93" i="1"/>
  <c r="L92" i="1"/>
  <c r="L91" i="1"/>
  <c r="K91" i="1"/>
  <c r="K93" i="1"/>
  <c r="K92" i="1"/>
  <c r="J91" i="1"/>
  <c r="J92" i="1"/>
  <c r="J93" i="1"/>
  <c r="I93" i="1"/>
  <c r="I92" i="1"/>
  <c r="I91" i="1"/>
  <c r="H91" i="1"/>
  <c r="H93" i="1"/>
  <c r="H92" i="1"/>
  <c r="G93" i="1"/>
  <c r="G91" i="1"/>
  <c r="G92" i="1"/>
  <c r="V61" i="8"/>
  <c r="E76" i="1"/>
  <c r="E93" i="1" s="1"/>
  <c r="B70" i="8"/>
  <c r="H70" i="8" s="1"/>
  <c r="K69" i="8"/>
  <c r="V68" i="8"/>
  <c r="V69" i="8" l="1"/>
  <c r="B71" i="8"/>
  <c r="H71" i="8" s="1"/>
  <c r="K70" i="8"/>
  <c r="E70" i="8"/>
  <c r="D70" i="8"/>
  <c r="V70" i="8" l="1"/>
  <c r="B72" i="8"/>
  <c r="H72" i="8" s="1"/>
  <c r="K71" i="8"/>
  <c r="E71" i="8"/>
  <c r="D71" i="8"/>
  <c r="V71" i="8" l="1"/>
  <c r="B73" i="8"/>
  <c r="H73" i="8" s="1"/>
  <c r="K72" i="8"/>
  <c r="E72" i="8"/>
  <c r="D72" i="8"/>
  <c r="V72" i="8" l="1"/>
  <c r="B74" i="8"/>
  <c r="H74" i="8" s="1"/>
  <c r="K73" i="8"/>
  <c r="D73" i="8"/>
  <c r="E73" i="8"/>
  <c r="V73" i="8" l="1"/>
  <c r="B75" i="8"/>
  <c r="H75" i="8" s="1"/>
  <c r="K74" i="8"/>
  <c r="D74" i="8"/>
  <c r="E74" i="8"/>
  <c r="V74" i="8" l="1"/>
  <c r="B76" i="8"/>
  <c r="H76" i="8" s="1"/>
  <c r="D75" i="8"/>
  <c r="E75" i="8"/>
  <c r="V75" i="8" l="1"/>
  <c r="K75" i="8"/>
  <c r="B77" i="8"/>
  <c r="H77" i="8" s="1"/>
  <c r="K76" i="8"/>
  <c r="D76" i="8"/>
  <c r="E76" i="8"/>
  <c r="B78" i="8" l="1"/>
  <c r="H78" i="8" s="1"/>
  <c r="K77" i="8"/>
  <c r="E77" i="8"/>
  <c r="D77" i="8"/>
  <c r="V76" i="8"/>
  <c r="V77" i="8" l="1"/>
  <c r="B79" i="8"/>
  <c r="H79" i="8" s="1"/>
  <c r="E78" i="8"/>
  <c r="D78" i="8"/>
  <c r="V78" i="8" l="1"/>
  <c r="K78" i="8"/>
  <c r="B80" i="8"/>
  <c r="H80" i="8" s="1"/>
  <c r="D79" i="8"/>
  <c r="E79" i="8"/>
  <c r="V79" i="8" l="1"/>
  <c r="K79" i="8"/>
  <c r="B81" i="8"/>
  <c r="H81" i="8" s="1"/>
  <c r="K80" i="8"/>
  <c r="E80" i="8"/>
  <c r="D80" i="8"/>
  <c r="B82" i="8" l="1"/>
  <c r="H82" i="8" s="1"/>
  <c r="K81" i="8"/>
  <c r="D81" i="8"/>
  <c r="E81" i="8"/>
  <c r="V80" i="8"/>
  <c r="V81" i="8" l="1"/>
  <c r="B83" i="8"/>
  <c r="H83" i="8" s="1"/>
  <c r="D82" i="8"/>
  <c r="E82" i="8"/>
  <c r="V82" i="8" l="1"/>
  <c r="K82" i="8"/>
  <c r="B84" i="8"/>
  <c r="H84" i="8" s="1"/>
  <c r="D83" i="8"/>
  <c r="E83" i="8"/>
  <c r="V83" i="8" l="1"/>
  <c r="K83" i="8"/>
  <c r="B85" i="8"/>
  <c r="H85" i="8" s="1"/>
  <c r="K84" i="8"/>
  <c r="D84" i="8"/>
  <c r="E84" i="8"/>
  <c r="B86" i="8" l="1"/>
  <c r="H86" i="8" s="1"/>
  <c r="K85" i="8"/>
  <c r="E85" i="8"/>
  <c r="D85" i="8"/>
  <c r="V84" i="8"/>
  <c r="V85" i="8" l="1"/>
  <c r="B87" i="8"/>
  <c r="H87" i="8" s="1"/>
  <c r="D86" i="8"/>
  <c r="E86" i="8"/>
  <c r="B88" i="8" l="1"/>
  <c r="H88" i="8" s="1"/>
  <c r="E87" i="8"/>
  <c r="D87" i="8"/>
  <c r="V86" i="8"/>
  <c r="K86" i="8"/>
  <c r="V87" i="8" l="1"/>
  <c r="K87" i="8"/>
  <c r="K88" i="8"/>
  <c r="E88" i="8"/>
  <c r="D88" i="8"/>
  <c r="V88" i="8" l="1"/>
  <c r="K89" i="8" l="1"/>
  <c r="E18" i="19" l="1"/>
  <c r="E16" i="19" l="1"/>
  <c r="E15" i="19" l="1"/>
  <c r="E17" i="19" s="1"/>
  <c r="F15" i="19"/>
  <c r="F18" i="19" l="1"/>
  <c r="F16" i="19" l="1"/>
  <c r="F17" i="19" s="1"/>
  <c r="G18" i="19"/>
  <c r="G16" i="19" l="1"/>
  <c r="H18" i="19" l="1"/>
  <c r="H16" i="19" l="1"/>
  <c r="I18" i="19"/>
  <c r="I16" i="19" l="1"/>
  <c r="J18" i="19"/>
  <c r="J16" i="19" l="1"/>
  <c r="K18" i="19" l="1"/>
  <c r="K16" i="19" l="1"/>
  <c r="L18" i="19" l="1"/>
  <c r="L16" i="19" l="1"/>
  <c r="M18" i="19" l="1"/>
  <c r="M16" i="19" l="1"/>
  <c r="N18" i="19" l="1"/>
  <c r="N16" i="19" l="1"/>
  <c r="O18" i="19" l="1"/>
  <c r="O16" i="19" l="1"/>
  <c r="P18" i="19" l="1"/>
  <c r="P16" i="19" l="1"/>
  <c r="Q18" i="19" l="1"/>
  <c r="Q16" i="19" l="1"/>
  <c r="R18" i="19" l="1"/>
  <c r="R16" i="19" l="1"/>
  <c r="S18" i="19" l="1"/>
  <c r="S16" i="19" l="1"/>
  <c r="T18" i="19" l="1"/>
  <c r="T16" i="19" l="1"/>
  <c r="U18" i="19" l="1"/>
  <c r="U16" i="19" l="1"/>
  <c r="V18" i="19" l="1"/>
  <c r="V16" i="19" l="1"/>
  <c r="W18" i="19" l="1"/>
  <c r="J59" i="8" s="1"/>
  <c r="W16" i="19" l="1"/>
  <c r="X18" i="19" l="1"/>
  <c r="J60" i="8" s="1"/>
  <c r="X16" i="19" l="1"/>
  <c r="Y18" i="19" l="1"/>
  <c r="J61" i="8" s="1"/>
  <c r="Y16" i="19" l="1"/>
  <c r="Z18" i="19" l="1"/>
  <c r="J62" i="8" s="1"/>
  <c r="Z16" i="19" l="1"/>
  <c r="AA18" i="19" l="1"/>
  <c r="J63" i="8" s="1"/>
  <c r="AB18" i="19" l="1"/>
  <c r="J64" i="8" s="1"/>
  <c r="AA16" i="19"/>
  <c r="AB16" i="19" l="1"/>
  <c r="AC18" i="19" l="1"/>
  <c r="J65" i="8" s="1"/>
  <c r="AC16" i="19" l="1"/>
  <c r="AD18" i="19" l="1"/>
  <c r="J66" i="8" s="1"/>
  <c r="AD16" i="19" l="1"/>
  <c r="AE18" i="19" l="1"/>
  <c r="J67" i="8" s="1"/>
  <c r="AE16" i="19" l="1"/>
  <c r="AF18" i="19" l="1"/>
  <c r="J68" i="8" s="1"/>
  <c r="AF16" i="19" l="1"/>
  <c r="AG18" i="19" l="1"/>
  <c r="J69" i="8" s="1"/>
  <c r="AG16" i="19" l="1"/>
  <c r="AH18" i="19" l="1"/>
  <c r="J70" i="8" s="1"/>
  <c r="AH16" i="19" l="1"/>
  <c r="AI18" i="19" l="1"/>
  <c r="J71" i="8" s="1"/>
  <c r="AI16" i="19" l="1"/>
  <c r="AJ18" i="19" l="1"/>
  <c r="J72" i="8" s="1"/>
  <c r="AJ16" i="19" l="1"/>
  <c r="AK18" i="19" l="1"/>
  <c r="J73" i="8" s="1"/>
  <c r="AK16" i="19" l="1"/>
  <c r="AL18" i="19" l="1"/>
  <c r="J74" i="8" s="1"/>
  <c r="AL16" i="19" l="1"/>
  <c r="AM18" i="19" l="1"/>
  <c r="J75" i="8" s="1"/>
  <c r="AM16" i="19" l="1"/>
  <c r="AN18" i="19" l="1"/>
  <c r="J76" i="8" s="1"/>
  <c r="AN16" i="19" l="1"/>
  <c r="AO18" i="19" l="1"/>
  <c r="J77" i="8" s="1"/>
  <c r="AO16" i="19" l="1"/>
  <c r="AP18" i="19" l="1"/>
  <c r="J78" i="8" s="1"/>
  <c r="AP16" i="19" l="1"/>
  <c r="AQ18" i="19" l="1"/>
  <c r="J79" i="8" s="1"/>
  <c r="AQ16" i="19" l="1"/>
  <c r="AR18" i="19" l="1"/>
  <c r="J80" i="8" s="1"/>
  <c r="AR16" i="19" l="1"/>
  <c r="AS18" i="19" l="1"/>
  <c r="J81" i="8" s="1"/>
  <c r="AS16" i="19" l="1"/>
  <c r="AT18" i="19" l="1"/>
  <c r="J82" i="8" s="1"/>
  <c r="AT16" i="19" l="1"/>
  <c r="AU18" i="19" l="1"/>
  <c r="J83" i="8" s="1"/>
  <c r="AU16" i="19" l="1"/>
  <c r="AV18" i="19" l="1"/>
  <c r="J84" i="8" s="1"/>
  <c r="AV16" i="19" l="1"/>
  <c r="AW18" i="19" l="1"/>
  <c r="J85" i="8" s="1"/>
  <c r="AW16" i="19" l="1"/>
  <c r="AX18" i="19" l="1"/>
  <c r="J86" i="8" s="1"/>
  <c r="AX16" i="19" l="1"/>
  <c r="AY18" i="19" l="1"/>
  <c r="J87" i="8" s="1"/>
  <c r="AY16" i="19" l="1"/>
  <c r="AZ18" i="19" l="1"/>
  <c r="J88" i="8" s="1"/>
  <c r="AZ16" i="19" l="1"/>
  <c r="G15" i="19" l="1"/>
  <c r="G17" i="19" s="1"/>
  <c r="H15" i="19" l="1"/>
  <c r="H17" i="19" s="1"/>
  <c r="I15" i="19" l="1"/>
  <c r="I17" i="19" s="1"/>
  <c r="M15" i="19" l="1"/>
  <c r="M17" i="19" s="1"/>
  <c r="J15" i="19"/>
  <c r="J17" i="19" s="1"/>
  <c r="K15" i="19" l="1"/>
  <c r="K17" i="19" s="1"/>
  <c r="L15" i="19"/>
  <c r="L17" i="19" s="1"/>
  <c r="N15" i="19"/>
  <c r="N17" i="19" s="1"/>
  <c r="N91" i="1" s="1"/>
  <c r="N93" i="1"/>
  <c r="N86" i="1" l="1"/>
  <c r="N92" i="1"/>
  <c r="N84" i="1"/>
  <c r="N85" i="1"/>
  <c r="O15" i="19"/>
  <c r="O17" i="19" s="1"/>
  <c r="O91" i="1"/>
  <c r="M84" i="1"/>
  <c r="M93" i="1"/>
  <c r="O93" i="1"/>
  <c r="M92" i="1"/>
  <c r="O84" i="1"/>
  <c r="O85" i="1"/>
  <c r="M85" i="1"/>
  <c r="O86" i="1"/>
  <c r="M86" i="1"/>
  <c r="M91" i="1"/>
  <c r="Q15" i="19" l="1"/>
  <c r="Q17" i="19" s="1"/>
  <c r="R15" i="19"/>
  <c r="R17" i="19" s="1"/>
  <c r="P15" i="19"/>
  <c r="P17" i="19" s="1"/>
  <c r="S15" i="19"/>
  <c r="S17" i="19" s="1"/>
  <c r="S91" i="1" s="1"/>
  <c r="O92" i="1"/>
  <c r="S85" i="1"/>
  <c r="S86" i="1" l="1"/>
  <c r="S92" i="1"/>
  <c r="P84" i="1"/>
  <c r="S93" i="1"/>
  <c r="S84" i="1"/>
  <c r="P91" i="1"/>
  <c r="P92" i="1"/>
  <c r="P93" i="1"/>
  <c r="P86" i="1"/>
  <c r="T15" i="19"/>
  <c r="T17" i="19" s="1"/>
  <c r="X15" i="19"/>
  <c r="X17" i="19" s="1"/>
  <c r="P85" i="1"/>
  <c r="T93" i="1"/>
  <c r="G59" i="8" s="1"/>
  <c r="Q59" i="8" s="1"/>
  <c r="R86" i="1"/>
  <c r="Q91" i="1"/>
  <c r="Q84" i="1"/>
  <c r="T92" i="1"/>
  <c r="T84" i="1"/>
  <c r="R92" i="1"/>
  <c r="Q85" i="1"/>
  <c r="Q92" i="1"/>
  <c r="T85" i="1"/>
  <c r="R85" i="1"/>
  <c r="R84" i="1"/>
  <c r="Q86" i="1"/>
  <c r="T86" i="1"/>
  <c r="F59" i="8" s="1"/>
  <c r="P59" i="8" s="1"/>
  <c r="R93" i="1"/>
  <c r="R91" i="1"/>
  <c r="Q93" i="1"/>
  <c r="W15" i="19" l="1"/>
  <c r="W17" i="19" s="1"/>
  <c r="V15" i="19"/>
  <c r="V17" i="19" s="1"/>
  <c r="U15" i="19"/>
  <c r="U17" i="19" s="1"/>
  <c r="U93" i="1" s="1"/>
  <c r="G60" i="8" s="1"/>
  <c r="Q60" i="8" s="1"/>
  <c r="U60" i="8" s="1"/>
  <c r="T59" i="8"/>
  <c r="U59" i="8"/>
  <c r="I60" i="8"/>
  <c r="T91" i="1"/>
  <c r="U91" i="1"/>
  <c r="U92" i="1" l="1"/>
  <c r="U86" i="1"/>
  <c r="F60" i="8" s="1"/>
  <c r="P60" i="8" s="1"/>
  <c r="T60" i="8" s="1"/>
  <c r="Y60" i="8" s="1"/>
  <c r="Z60" i="8" s="1"/>
  <c r="U84" i="1"/>
  <c r="AA15" i="19"/>
  <c r="AA17" i="19" s="1"/>
  <c r="Y15" i="19"/>
  <c r="Y17" i="19" s="1"/>
  <c r="Y84" i="1" s="1"/>
  <c r="AC15" i="19"/>
  <c r="AC17" i="19" s="1"/>
  <c r="L60" i="8"/>
  <c r="M60" i="8"/>
  <c r="Y59" i="8"/>
  <c r="U85" i="1"/>
  <c r="V92" i="1"/>
  <c r="V91" i="1"/>
  <c r="X86" i="1"/>
  <c r="F63" i="8" s="1"/>
  <c r="P63" i="8" s="1"/>
  <c r="T63" i="8" s="1"/>
  <c r="X93" i="1"/>
  <c r="G63" i="8" s="1"/>
  <c r="Q63" i="8" s="1"/>
  <c r="U63" i="8" s="1"/>
  <c r="W91" i="1"/>
  <c r="Y85" i="1"/>
  <c r="V85" i="1"/>
  <c r="V84" i="1"/>
  <c r="X92" i="1"/>
  <c r="W92" i="1"/>
  <c r="W86" i="1"/>
  <c r="F62" i="8" s="1"/>
  <c r="P62" i="8" s="1"/>
  <c r="T62" i="8" s="1"/>
  <c r="Y92" i="1"/>
  <c r="Y86" i="1"/>
  <c r="F64" i="8" s="1"/>
  <c r="P64" i="8" s="1"/>
  <c r="T64" i="8" s="1"/>
  <c r="V86" i="1"/>
  <c r="F61" i="8" s="1"/>
  <c r="P61" i="8" s="1"/>
  <c r="T61" i="8" s="1"/>
  <c r="X85" i="1"/>
  <c r="W85" i="1"/>
  <c r="W93" i="1"/>
  <c r="G62" i="8" s="1"/>
  <c r="Q62" i="8" s="1"/>
  <c r="U62" i="8" s="1"/>
  <c r="Y93" i="1"/>
  <c r="G64" i="8" s="1"/>
  <c r="Q64" i="8" s="1"/>
  <c r="U64" i="8" s="1"/>
  <c r="V93" i="1"/>
  <c r="G61" i="8" s="1"/>
  <c r="Q61" i="8" s="1"/>
  <c r="U61" i="8" s="1"/>
  <c r="X91" i="1"/>
  <c r="X84" i="1"/>
  <c r="W84" i="1"/>
  <c r="I59" i="8"/>
  <c r="Y63" i="8" l="1"/>
  <c r="AB15" i="19"/>
  <c r="AB17" i="19" s="1"/>
  <c r="Z15" i="19"/>
  <c r="Z17" i="19" s="1"/>
  <c r="Z85" i="1" s="1"/>
  <c r="AH15" i="19"/>
  <c r="AH17" i="19" s="1"/>
  <c r="AA60" i="8"/>
  <c r="L59" i="8"/>
  <c r="M59" i="8"/>
  <c r="Y62" i="8"/>
  <c r="I65" i="8"/>
  <c r="Y61" i="8"/>
  <c r="Y91" i="1"/>
  <c r="I61" i="8"/>
  <c r="Z93" i="1"/>
  <c r="G65" i="8" s="1"/>
  <c r="Q65" i="8" s="1"/>
  <c r="U65" i="8" s="1"/>
  <c r="Z61" i="8"/>
  <c r="Y64" i="8"/>
  <c r="I63" i="8"/>
  <c r="Z62" i="8" l="1"/>
  <c r="Z63" i="8" s="1"/>
  <c r="Z86" i="1"/>
  <c r="F65" i="8" s="1"/>
  <c r="P65" i="8" s="1"/>
  <c r="T65" i="8" s="1"/>
  <c r="Z91" i="1"/>
  <c r="Z84" i="1"/>
  <c r="AF15" i="19"/>
  <c r="AF17" i="19" s="1"/>
  <c r="AD15" i="19"/>
  <c r="AD17" i="19" s="1"/>
  <c r="AA59" i="8"/>
  <c r="I70" i="8"/>
  <c r="M63" i="8"/>
  <c r="L63" i="8"/>
  <c r="M61" i="8"/>
  <c r="L61" i="8"/>
  <c r="L65" i="8"/>
  <c r="M65" i="8"/>
  <c r="Z92" i="1"/>
  <c r="I62" i="8"/>
  <c r="AA93" i="1"/>
  <c r="G66" i="8" s="1"/>
  <c r="Q66" i="8" s="1"/>
  <c r="U66" i="8" s="1"/>
  <c r="AB91" i="1"/>
  <c r="AC85" i="1"/>
  <c r="AC84" i="1"/>
  <c r="AA84" i="1"/>
  <c r="AA91" i="1"/>
  <c r="AB93" i="1"/>
  <c r="G67" i="8" s="1"/>
  <c r="Q67" i="8" s="1"/>
  <c r="U67" i="8" s="1"/>
  <c r="AC92" i="1"/>
  <c r="AA86" i="1"/>
  <c r="F66" i="8" s="1"/>
  <c r="P66" i="8" s="1"/>
  <c r="T66" i="8" s="1"/>
  <c r="Y66" i="8" s="1"/>
  <c r="AA85" i="1"/>
  <c r="AB85" i="1"/>
  <c r="AB92" i="1"/>
  <c r="AC93" i="1"/>
  <c r="G68" i="8" s="1"/>
  <c r="Q68" i="8" s="1"/>
  <c r="U68" i="8" s="1"/>
  <c r="AA92" i="1"/>
  <c r="AB84" i="1"/>
  <c r="AB86" i="1"/>
  <c r="F67" i="8" s="1"/>
  <c r="P67" i="8" s="1"/>
  <c r="T67" i="8" s="1"/>
  <c r="AC86" i="1"/>
  <c r="F68" i="8" s="1"/>
  <c r="P68" i="8" s="1"/>
  <c r="T68" i="8" s="1"/>
  <c r="Y68" i="8" s="1"/>
  <c r="AC91" i="1"/>
  <c r="Z64" i="8"/>
  <c r="I64" i="8"/>
  <c r="Y67" i="8" l="1"/>
  <c r="AA61" i="8"/>
  <c r="AG15" i="19"/>
  <c r="AG17" i="19" s="1"/>
  <c r="AG85" i="1" s="1"/>
  <c r="AM15" i="19"/>
  <c r="AM17" i="19" s="1"/>
  <c r="AK15" i="19"/>
  <c r="AK17" i="19" s="1"/>
  <c r="AE15" i="19"/>
  <c r="AE17" i="19" s="1"/>
  <c r="AE93" i="1" s="1"/>
  <c r="G70" i="8" s="1"/>
  <c r="Q70" i="8" s="1"/>
  <c r="U70" i="8" s="1"/>
  <c r="L62" i="8"/>
  <c r="M62" i="8"/>
  <c r="AA63" i="8"/>
  <c r="M64" i="8"/>
  <c r="L64" i="8"/>
  <c r="I66" i="8"/>
  <c r="AD92" i="1"/>
  <c r="AD93" i="1"/>
  <c r="G69" i="8" s="1"/>
  <c r="Q69" i="8" s="1"/>
  <c r="U69" i="8" s="1"/>
  <c r="AD86" i="1"/>
  <c r="F69" i="8" s="1"/>
  <c r="P69" i="8" s="1"/>
  <c r="T69" i="8" s="1"/>
  <c r="AE84" i="1"/>
  <c r="AD91" i="1"/>
  <c r="AE91" i="1"/>
  <c r="AE85" i="1"/>
  <c r="AD84" i="1"/>
  <c r="AE86" i="1"/>
  <c r="F70" i="8" s="1"/>
  <c r="P70" i="8" s="1"/>
  <c r="T70" i="8" s="1"/>
  <c r="AE92" i="1"/>
  <c r="AD85" i="1"/>
  <c r="AA65" i="8"/>
  <c r="Y65" i="8"/>
  <c r="Z65" i="8" s="1"/>
  <c r="Z66" i="8" s="1"/>
  <c r="Z67" i="8" s="1"/>
  <c r="Z68" i="8" s="1"/>
  <c r="M70" i="8"/>
  <c r="L70" i="8"/>
  <c r="I68" i="8"/>
  <c r="AA70" i="8" l="1"/>
  <c r="AA62" i="8"/>
  <c r="AG84" i="1"/>
  <c r="AG92" i="1"/>
  <c r="Y69" i="8"/>
  <c r="AG91" i="1"/>
  <c r="Y70" i="8"/>
  <c r="AG86" i="1"/>
  <c r="F72" i="8" s="1"/>
  <c r="P72" i="8" s="1"/>
  <c r="T72" i="8" s="1"/>
  <c r="AG93" i="1"/>
  <c r="G72" i="8" s="1"/>
  <c r="Q72" i="8" s="1"/>
  <c r="U72" i="8" s="1"/>
  <c r="AI15" i="19"/>
  <c r="AI17" i="19" s="1"/>
  <c r="M68" i="8"/>
  <c r="L68" i="8"/>
  <c r="Z69" i="8"/>
  <c r="I67" i="8"/>
  <c r="AF93" i="1"/>
  <c r="G71" i="8" s="1"/>
  <c r="Q71" i="8" s="1"/>
  <c r="U71" i="8" s="1"/>
  <c r="AF92" i="1"/>
  <c r="AH86" i="1"/>
  <c r="F73" i="8" s="1"/>
  <c r="P73" i="8" s="1"/>
  <c r="T73" i="8" s="1"/>
  <c r="AH91" i="1"/>
  <c r="AF91" i="1"/>
  <c r="AF84" i="1"/>
  <c r="AH93" i="1"/>
  <c r="G73" i="8" s="1"/>
  <c r="Q73" i="8" s="1"/>
  <c r="U73" i="8" s="1"/>
  <c r="AF86" i="1"/>
  <c r="F71" i="8" s="1"/>
  <c r="P71" i="8" s="1"/>
  <c r="T71" i="8" s="1"/>
  <c r="AH84" i="1"/>
  <c r="AF85" i="1"/>
  <c r="AH92" i="1"/>
  <c r="AH85" i="1"/>
  <c r="I73" i="8"/>
  <c r="L66" i="8"/>
  <c r="M66" i="8"/>
  <c r="AA64" i="8"/>
  <c r="I75" i="8"/>
  <c r="I69" i="8"/>
  <c r="Y72" i="8" l="1"/>
  <c r="AA68" i="8"/>
  <c r="Z70" i="8"/>
  <c r="AP15" i="19"/>
  <c r="AP17" i="19" s="1"/>
  <c r="AJ15" i="19"/>
  <c r="AJ17" i="19" s="1"/>
  <c r="AR15" i="19"/>
  <c r="AR17" i="19" s="1"/>
  <c r="I80" i="8" s="1"/>
  <c r="AL15" i="19"/>
  <c r="AL17" i="19" s="1"/>
  <c r="L69" i="8"/>
  <c r="M69" i="8"/>
  <c r="M75" i="8"/>
  <c r="L75" i="8"/>
  <c r="Y71" i="8"/>
  <c r="Z71" i="8" s="1"/>
  <c r="Z72" i="8" s="1"/>
  <c r="Y73" i="8"/>
  <c r="L67" i="8"/>
  <c r="M67" i="8"/>
  <c r="AA66" i="8"/>
  <c r="M73" i="8"/>
  <c r="L73" i="8"/>
  <c r="AI92" i="1"/>
  <c r="I71" i="8"/>
  <c r="AJ86" i="1"/>
  <c r="F75" i="8" s="1"/>
  <c r="P75" i="8" s="1"/>
  <c r="T75" i="8" s="1"/>
  <c r="AI91" i="1"/>
  <c r="AL91" i="1"/>
  <c r="AL92" i="1"/>
  <c r="AJ93" i="1"/>
  <c r="G75" i="8" s="1"/>
  <c r="Q75" i="8" s="1"/>
  <c r="U75" i="8" s="1"/>
  <c r="AI85" i="1"/>
  <c r="AI84" i="1"/>
  <c r="AL85" i="1"/>
  <c r="AL93" i="1"/>
  <c r="G77" i="8" s="1"/>
  <c r="Q77" i="8" s="1"/>
  <c r="U77" i="8" s="1"/>
  <c r="AJ85" i="1"/>
  <c r="AJ84" i="1"/>
  <c r="AI93" i="1"/>
  <c r="G74" i="8" s="1"/>
  <c r="Q74" i="8" s="1"/>
  <c r="U74" i="8" s="1"/>
  <c r="AL84" i="1"/>
  <c r="AJ92" i="1"/>
  <c r="AI86" i="1"/>
  <c r="F74" i="8" s="1"/>
  <c r="P74" i="8" s="1"/>
  <c r="T74" i="8" s="1"/>
  <c r="AL86" i="1"/>
  <c r="F77" i="8" s="1"/>
  <c r="P77" i="8" s="1"/>
  <c r="T77" i="8" s="1"/>
  <c r="Y77" i="8" l="1"/>
  <c r="Y74" i="8"/>
  <c r="AA67" i="8"/>
  <c r="U7" i="8" s="1"/>
  <c r="AA69" i="8"/>
  <c r="AN15" i="19"/>
  <c r="AN17" i="19" s="1"/>
  <c r="AA75" i="8"/>
  <c r="I74" i="8"/>
  <c r="L71" i="8"/>
  <c r="M71" i="8"/>
  <c r="L80" i="8"/>
  <c r="M80" i="8"/>
  <c r="Y75" i="8"/>
  <c r="AJ91" i="1"/>
  <c r="I72" i="8"/>
  <c r="AK91" i="1"/>
  <c r="AM93" i="1"/>
  <c r="G78" i="8" s="1"/>
  <c r="Q78" i="8" s="1"/>
  <c r="U78" i="8" s="1"/>
  <c r="AM86" i="1"/>
  <c r="F78" i="8" s="1"/>
  <c r="P78" i="8" s="1"/>
  <c r="T78" i="8" s="1"/>
  <c r="AK86" i="1"/>
  <c r="F76" i="8" s="1"/>
  <c r="P76" i="8" s="1"/>
  <c r="T76" i="8" s="1"/>
  <c r="AM84" i="1"/>
  <c r="AM91" i="1"/>
  <c r="AK93" i="1"/>
  <c r="G76" i="8" s="1"/>
  <c r="Q76" i="8" s="1"/>
  <c r="U76" i="8" s="1"/>
  <c r="AK84" i="1"/>
  <c r="AM85" i="1"/>
  <c r="AK92" i="1"/>
  <c r="AK85" i="1"/>
  <c r="AM92" i="1"/>
  <c r="AA73" i="8"/>
  <c r="Z73" i="8"/>
  <c r="Z74" i="8" s="1"/>
  <c r="I78" i="8"/>
  <c r="Y78" i="8" l="1"/>
  <c r="AU15" i="19"/>
  <c r="AU17" i="19" s="1"/>
  <c r="I83" i="8" s="1"/>
  <c r="AW15" i="19"/>
  <c r="AW17" i="19" s="1"/>
  <c r="I85" i="8" s="1"/>
  <c r="AQ15" i="19"/>
  <c r="AQ17" i="19" s="1"/>
  <c r="AS92" i="1" s="1"/>
  <c r="AO15" i="19"/>
  <c r="AO17" i="19" s="1"/>
  <c r="AS15" i="19"/>
  <c r="AS17" i="19" s="1"/>
  <c r="I81" i="8" s="1"/>
  <c r="M78" i="8"/>
  <c r="L78" i="8"/>
  <c r="M74" i="8"/>
  <c r="L74" i="8"/>
  <c r="AA74" i="8" s="1"/>
  <c r="M72" i="8"/>
  <c r="L72" i="8"/>
  <c r="AA80" i="8"/>
  <c r="Y76" i="8"/>
  <c r="Z75" i="8"/>
  <c r="AA71" i="8"/>
  <c r="AN92" i="1"/>
  <c r="I76" i="8"/>
  <c r="AS91" i="1"/>
  <c r="AO92" i="1"/>
  <c r="AN84" i="1"/>
  <c r="AN91" i="1"/>
  <c r="AO86" i="1"/>
  <c r="F80" i="8" s="1"/>
  <c r="P80" i="8" s="1"/>
  <c r="T80" i="8" s="1"/>
  <c r="AN86" i="1"/>
  <c r="F79" i="8" s="1"/>
  <c r="P79" i="8" s="1"/>
  <c r="T79" i="8" s="1"/>
  <c r="AO93" i="1"/>
  <c r="G80" i="8" s="1"/>
  <c r="Q80" i="8" s="1"/>
  <c r="U80" i="8" s="1"/>
  <c r="AN85" i="1"/>
  <c r="AO91" i="1"/>
  <c r="AO84" i="1"/>
  <c r="AN93" i="1"/>
  <c r="G79" i="8" s="1"/>
  <c r="Q79" i="8" s="1"/>
  <c r="U79" i="8" s="1"/>
  <c r="AS85" i="1" l="1"/>
  <c r="AS84" i="1"/>
  <c r="AS93" i="1"/>
  <c r="G84" i="8" s="1"/>
  <c r="Q84" i="8" s="1"/>
  <c r="U84" i="8" s="1"/>
  <c r="AS86" i="1"/>
  <c r="F84" i="8" s="1"/>
  <c r="P84" i="8" s="1"/>
  <c r="T84" i="8" s="1"/>
  <c r="Y79" i="8"/>
  <c r="Z79" i="8" s="1"/>
  <c r="Z76" i="8"/>
  <c r="Z77" i="8" s="1"/>
  <c r="Z78" i="8" s="1"/>
  <c r="AX15" i="19"/>
  <c r="AX17" i="19" s="1"/>
  <c r="I86" i="8" s="1"/>
  <c r="AO85" i="1"/>
  <c r="I77" i="8"/>
  <c r="AR93" i="1"/>
  <c r="G83" i="8" s="1"/>
  <c r="Q83" i="8" s="1"/>
  <c r="U83" i="8" s="1"/>
  <c r="AR84" i="1"/>
  <c r="AQ84" i="1"/>
  <c r="AP86" i="1"/>
  <c r="F81" i="8" s="1"/>
  <c r="P81" i="8" s="1"/>
  <c r="T81" i="8" s="1"/>
  <c r="AP92" i="1"/>
  <c r="AR92" i="1"/>
  <c r="AR85" i="1"/>
  <c r="AQ86" i="1"/>
  <c r="F82" i="8" s="1"/>
  <c r="P82" i="8" s="1"/>
  <c r="T82" i="8" s="1"/>
  <c r="AP85" i="1"/>
  <c r="AR91" i="1"/>
  <c r="AQ85" i="1"/>
  <c r="AQ91" i="1"/>
  <c r="AP91" i="1"/>
  <c r="AR86" i="1"/>
  <c r="F83" i="8" s="1"/>
  <c r="P83" i="8" s="1"/>
  <c r="T83" i="8" s="1"/>
  <c r="Y83" i="8" s="1"/>
  <c r="AQ93" i="1"/>
  <c r="G82" i="8" s="1"/>
  <c r="Q82" i="8" s="1"/>
  <c r="U82" i="8" s="1"/>
  <c r="AQ92" i="1"/>
  <c r="AP84" i="1"/>
  <c r="AP93" i="1"/>
  <c r="G81" i="8" s="1"/>
  <c r="Q81" i="8" s="1"/>
  <c r="U81" i="8" s="1"/>
  <c r="AA72" i="8"/>
  <c r="AA78" i="8"/>
  <c r="I79" i="8"/>
  <c r="Y80" i="8"/>
  <c r="M76" i="8"/>
  <c r="L76" i="8"/>
  <c r="L85" i="8"/>
  <c r="M85" i="8"/>
  <c r="L81" i="8"/>
  <c r="M81" i="8"/>
  <c r="M83" i="8"/>
  <c r="L83" i="8"/>
  <c r="Y84" i="8" l="1"/>
  <c r="Z80" i="8"/>
  <c r="AA83" i="8"/>
  <c r="AA76" i="8"/>
  <c r="AA81" i="8"/>
  <c r="AA85" i="8"/>
  <c r="AT15" i="19"/>
  <c r="AT17" i="19" s="1"/>
  <c r="AZ15" i="19"/>
  <c r="AZ17" i="19" s="1"/>
  <c r="I88" i="8" s="1"/>
  <c r="AV15" i="19"/>
  <c r="AV17" i="19" s="1"/>
  <c r="I84" i="8" s="1"/>
  <c r="M77" i="8"/>
  <c r="L77" i="8"/>
  <c r="L79" i="8"/>
  <c r="M79" i="8"/>
  <c r="Y82" i="8"/>
  <c r="Y81" i="8"/>
  <c r="Z81" i="8" s="1"/>
  <c r="L86" i="8"/>
  <c r="M86" i="8"/>
  <c r="AA86" i="8" l="1"/>
  <c r="AA79" i="8"/>
  <c r="AA77" i="8"/>
  <c r="AY15" i="19"/>
  <c r="AY17" i="19" s="1"/>
  <c r="I87" i="8" s="1"/>
  <c r="L84" i="8"/>
  <c r="M84" i="8"/>
  <c r="L88" i="8"/>
  <c r="M88" i="8"/>
  <c r="Z82" i="8"/>
  <c r="Z83" i="8" s="1"/>
  <c r="Z84" i="8" s="1"/>
  <c r="I82" i="8"/>
  <c r="AT91" i="1"/>
  <c r="AT93" i="1"/>
  <c r="G85" i="8" s="1"/>
  <c r="Q85" i="8" s="1"/>
  <c r="U85" i="8" s="1"/>
  <c r="AT85" i="1"/>
  <c r="AT92" i="1"/>
  <c r="AT86" i="1"/>
  <c r="F85" i="8" s="1"/>
  <c r="P85" i="8" s="1"/>
  <c r="T85" i="8" s="1"/>
  <c r="AT84" i="1"/>
  <c r="AU91" i="1"/>
  <c r="AU92" i="1"/>
  <c r="AW85" i="1"/>
  <c r="AW93" i="1"/>
  <c r="G88" i="8" s="1"/>
  <c r="Q88" i="8" s="1"/>
  <c r="AV85" i="1"/>
  <c r="AU86" i="1"/>
  <c r="F86" i="8" s="1"/>
  <c r="P86" i="8" s="1"/>
  <c r="T86" i="8" s="1"/>
  <c r="AU93" i="1"/>
  <c r="G86" i="8" s="1"/>
  <c r="Q86" i="8" s="1"/>
  <c r="U86" i="8" s="1"/>
  <c r="AW86" i="1"/>
  <c r="F88" i="8" s="1"/>
  <c r="P88" i="8" s="1"/>
  <c r="AV84" i="1"/>
  <c r="AV86" i="1"/>
  <c r="F87" i="8" s="1"/>
  <c r="P87" i="8" s="1"/>
  <c r="T87" i="8" s="1"/>
  <c r="AU85" i="1"/>
  <c r="AW91" i="1"/>
  <c r="AV92" i="1"/>
  <c r="AV93" i="1"/>
  <c r="G87" i="8" s="1"/>
  <c r="Q87" i="8" s="1"/>
  <c r="U87" i="8" s="1"/>
  <c r="AU84" i="1"/>
  <c r="AW84" i="1"/>
  <c r="AW92" i="1"/>
  <c r="AV91" i="1"/>
  <c r="Y85" i="8" l="1"/>
  <c r="Z85" i="8" s="1"/>
  <c r="AA88" i="8"/>
  <c r="Y87" i="8"/>
  <c r="Y86" i="8"/>
  <c r="Z86" i="8" s="1"/>
  <c r="Z87" i="8" s="1"/>
  <c r="L82" i="8"/>
  <c r="M82" i="8"/>
  <c r="AA84" i="8"/>
  <c r="T88" i="8"/>
  <c r="P89" i="8"/>
  <c r="U88" i="8"/>
  <c r="U89" i="8" s="1"/>
  <c r="Q89" i="8"/>
  <c r="L87" i="8"/>
  <c r="M87" i="8"/>
  <c r="M89" i="8" s="1"/>
  <c r="AA87" i="8" l="1"/>
  <c r="Y88" i="8"/>
  <c r="Z88" i="8" s="1"/>
  <c r="T89" i="8"/>
  <c r="L89" i="8"/>
  <c r="AA82" i="8"/>
  <c r="U5" i="8" l="1"/>
  <c r="Y89" i="8"/>
</calcChain>
</file>

<file path=xl/comments1.xml><?xml version="1.0" encoding="utf-8"?>
<comments xmlns="http://schemas.openxmlformats.org/spreadsheetml/2006/main">
  <authors>
    <author>Angie Lee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Angie Lee:</t>
        </r>
        <r>
          <rPr>
            <sz val="9"/>
            <color indexed="81"/>
            <rFont val="Tahoma"/>
            <family val="2"/>
          </rPr>
          <t xml:space="preserve">
baseline is different in the DOE NIA, this is the council's baseline. The NIA's baseline consists of more efficiency Tiers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Angie Lee:</t>
        </r>
        <r>
          <rPr>
            <sz val="9"/>
            <color indexed="81"/>
            <rFont val="Tahoma"/>
            <family val="2"/>
          </rPr>
          <t xml:space="preserve">
Baseline is different in the DOE NIA baseline which consists of more efficiency Tiers</t>
        </r>
      </text>
    </comment>
  </commentList>
</comments>
</file>

<file path=xl/comments2.xml><?xml version="1.0" encoding="utf-8"?>
<comments xmlns="http://schemas.openxmlformats.org/spreadsheetml/2006/main">
  <authors>
    <author>Angie Lee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Angie Lee:</t>
        </r>
        <r>
          <rPr>
            <sz val="9"/>
            <color indexed="81"/>
            <rFont val="Tahoma"/>
            <family val="2"/>
          </rPr>
          <t xml:space="preserve">
baseline is different in the DOE NIA, this is the council's baseline. The NIA's baseline consists of more efficiency Tiers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Angie Lee:</t>
        </r>
        <r>
          <rPr>
            <sz val="9"/>
            <color indexed="81"/>
            <rFont val="Tahoma"/>
            <family val="2"/>
          </rPr>
          <t xml:space="preserve">
Baseline is different in the DOE NIA baseline which consists of more efficiency Tiers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Angie Lee:</t>
        </r>
        <r>
          <rPr>
            <sz val="9"/>
            <color indexed="81"/>
            <rFont val="Tahoma"/>
            <family val="2"/>
          </rPr>
          <t xml:space="preserve">
baseline is different in the DOE NIA, this is the council's baseline. The NIA's baseline consists of more efficiency Tiers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Angie Lee:</t>
        </r>
        <r>
          <rPr>
            <sz val="9"/>
            <color indexed="81"/>
            <rFont val="Tahoma"/>
            <family val="2"/>
          </rPr>
          <t xml:space="preserve">
Baseline is different in the DOE NIA baseline which consists of more efficiency Tiers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Angie Lee:</t>
        </r>
        <r>
          <rPr>
            <sz val="9"/>
            <color indexed="81"/>
            <rFont val="Tahoma"/>
            <family val="2"/>
          </rPr>
          <t xml:space="preserve">
baseline is different in the DOE NIA, this is the council's baseline. The NIA's baseline consists of more efficiency Tiers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Angie Lee:</t>
        </r>
        <r>
          <rPr>
            <sz val="9"/>
            <color indexed="81"/>
            <rFont val="Tahoma"/>
            <family val="2"/>
          </rPr>
          <t xml:space="preserve">
Baseline is different in the DOE NIA baseline which consists of more efficiency Tiers</t>
        </r>
      </text>
    </comment>
  </commentList>
</comments>
</file>

<file path=xl/comments3.xml><?xml version="1.0" encoding="utf-8"?>
<comments xmlns="http://schemas.openxmlformats.org/spreadsheetml/2006/main">
  <authors>
    <author>Dexter Liu</author>
    <author>Brian Coffey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Navigant:</t>
        </r>
        <r>
          <rPr>
            <sz val="9"/>
            <color indexed="81"/>
            <rFont val="Tahoma"/>
            <family val="2"/>
          </rPr>
          <t xml:space="preserve">
Do not change this column!</t>
        </r>
      </text>
    </comment>
    <comment ref="D12" authorId="1" shapeId="0">
      <text>
        <r>
          <rPr>
            <b/>
            <sz val="9"/>
            <color indexed="81"/>
            <rFont val="Tahoma"/>
            <family val="2"/>
          </rPr>
          <t>Brian Coffey:</t>
        </r>
        <r>
          <rPr>
            <sz val="9"/>
            <color indexed="81"/>
            <rFont val="Tahoma"/>
            <family val="2"/>
          </rPr>
          <t xml:space="preserve">
feet^3/kWh/cycle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Brian Coffey:</t>
        </r>
        <r>
          <rPr>
            <sz val="9"/>
            <color indexed="81"/>
            <rFont val="Tahoma"/>
            <family val="2"/>
          </rPr>
          <t xml:space="preserve">
gallons/foot^3/cycle
</t>
        </r>
      </text>
    </comment>
  </commentList>
</comments>
</file>

<file path=xl/comments4.xml><?xml version="1.0" encoding="utf-8"?>
<comments xmlns="http://schemas.openxmlformats.org/spreadsheetml/2006/main">
  <authors>
    <author>Angie Lee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Angie Lee:</t>
        </r>
        <r>
          <rPr>
            <sz val="9"/>
            <color indexed="81"/>
            <rFont val="Tahoma"/>
            <family val="2"/>
          </rPr>
          <t xml:space="preserve">
This shipment is to multifamily only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Angie Lee:</t>
        </r>
        <r>
          <rPr>
            <sz val="9"/>
            <color indexed="81"/>
            <rFont val="Tahoma"/>
            <family val="2"/>
          </rPr>
          <t xml:space="preserve">
NIA assumes 15% of total shipment is attributed to laundromats</t>
        </r>
      </text>
    </comment>
  </commentList>
</comments>
</file>

<file path=xl/sharedStrings.xml><?xml version="1.0" encoding="utf-8"?>
<sst xmlns="http://schemas.openxmlformats.org/spreadsheetml/2006/main" count="653" uniqueCount="325">
  <si>
    <t xml:space="preserve">Product </t>
  </si>
  <si>
    <t xml:space="preserve">Product Class </t>
  </si>
  <si>
    <t xml:space="preserve">Top loading </t>
  </si>
  <si>
    <t xml:space="preserve">Front loading </t>
  </si>
  <si>
    <t>Commercial Clothes Washers</t>
  </si>
  <si>
    <t xml:space="preserve">Market Share by Product Class </t>
  </si>
  <si>
    <t>Assumptions:</t>
  </si>
  <si>
    <t>Total</t>
  </si>
  <si>
    <t>Year</t>
  </si>
  <si>
    <t>Commercial Clothes Washers: 10 CFR 431.156</t>
  </si>
  <si>
    <t>Product Class</t>
  </si>
  <si>
    <t>Compliance Date</t>
  </si>
  <si>
    <t>Max. Modified Energy Factor</t>
  </si>
  <si>
    <t>Min. Water Factor</t>
  </si>
  <si>
    <t xml:space="preserve">Top-loading </t>
  </si>
  <si>
    <t xml:space="preserve">Front-loading </t>
  </si>
  <si>
    <t xml:space="preserve">Baseline and Standard </t>
  </si>
  <si>
    <t>Baseline</t>
  </si>
  <si>
    <t xml:space="preserve">Source </t>
  </si>
  <si>
    <t xml:space="preserve">6th Plan Baseline, Commercial Clothes Washer Workbook </t>
  </si>
  <si>
    <t xml:space="preserve">Modified Energy Factor </t>
  </si>
  <si>
    <t xml:space="preserve">Standard </t>
  </si>
  <si>
    <t>Commercial Clothes Washers: Top-loading</t>
  </si>
  <si>
    <t>Commercial Clothes Washers: Front -loading</t>
  </si>
  <si>
    <t>Source</t>
  </si>
  <si>
    <t xml:space="preserve">DOE NIA </t>
  </si>
  <si>
    <t>Multi-Family</t>
  </si>
  <si>
    <t>Cycles per year</t>
  </si>
  <si>
    <t>Water Heating Fuel Shares</t>
  </si>
  <si>
    <t>Electric</t>
  </si>
  <si>
    <t xml:space="preserve">Gas </t>
  </si>
  <si>
    <t>Clothes Dryer Fuel Shares</t>
  </si>
  <si>
    <t>Source for WH &amp; Dryer Fuel Shares:</t>
  </si>
  <si>
    <t>Water Factor</t>
  </si>
  <si>
    <t>Container Volume</t>
  </si>
  <si>
    <t xml:space="preserve"> (cu.ft/kWh/cycle)</t>
  </si>
  <si>
    <t>Modified Energy Factor</t>
  </si>
  <si>
    <t xml:space="preserve">RMC </t>
  </si>
  <si>
    <t>%</t>
  </si>
  <si>
    <t>gal / cu.ft</t>
  </si>
  <si>
    <t>cu.ft.</t>
  </si>
  <si>
    <t>kWh/yr</t>
  </si>
  <si>
    <t xml:space="preserve">NW Council Clothes Washers Supply Curve </t>
  </si>
  <si>
    <t>NW Council Clothes Washers Supply Curve</t>
  </si>
  <si>
    <t xml:space="preserve">Washer Capacity </t>
  </si>
  <si>
    <t>Min. WF</t>
  </si>
  <si>
    <t xml:space="preserve">Maximum Test Load Weights </t>
  </si>
  <si>
    <t>LAF =</t>
  </si>
  <si>
    <t>Max Test</t>
  </si>
  <si>
    <t xml:space="preserve">DEF = </t>
  </si>
  <si>
    <t>from</t>
  </si>
  <si>
    <t>to</t>
  </si>
  <si>
    <t>Load Weight</t>
  </si>
  <si>
    <t xml:space="preserve">DUF = </t>
  </si>
  <si>
    <t>lb/cycle</t>
  </si>
  <si>
    <t xml:space="preserve">Unit Energy Consumption </t>
  </si>
  <si>
    <t>Standard Effective Year</t>
  </si>
  <si>
    <t xml:space="preserve">Aggregated Unit Energy Consumption </t>
  </si>
  <si>
    <t xml:space="preserve">Number of Product Classes </t>
  </si>
  <si>
    <t>Efficiency Tier by Product Class</t>
  </si>
  <si>
    <t>years</t>
  </si>
  <si>
    <t>Laundromat</t>
  </si>
  <si>
    <t xml:space="preserve">DOE Commercial Clotheswasher NIA </t>
  </si>
  <si>
    <t xml:space="preserve">Year </t>
  </si>
  <si>
    <t xml:space="preserve">All Electric </t>
  </si>
  <si>
    <t>EstarWasher_dryerMultiFamily_FY09V1_0</t>
  </si>
  <si>
    <t>All Gas</t>
  </si>
  <si>
    <t xml:space="preserve">Washer Electricity </t>
  </si>
  <si>
    <t xml:space="preserve">Dryer Electricity </t>
  </si>
  <si>
    <t xml:space="preserve">DHW Electricity </t>
  </si>
  <si>
    <t xml:space="preserve">Total Electricy </t>
  </si>
  <si>
    <t xml:space="preserve">Weighted </t>
  </si>
  <si>
    <t xml:space="preserve">Total </t>
  </si>
  <si>
    <t xml:space="preserve">BPA Appliance Standards Impact Analysis </t>
  </si>
  <si>
    <t>Notes</t>
  </si>
  <si>
    <t>Effective Year</t>
  </si>
  <si>
    <t>Baseline Water Heating per Cycle  (kWh/cycle)</t>
  </si>
  <si>
    <t>Front loading EL2- 1.26 MEF</t>
  </si>
  <si>
    <t>Top loading EL2- 1.26 MEF</t>
  </si>
  <si>
    <t>Top loading EL1- 1.04 MEF</t>
  </si>
  <si>
    <t>Front loading EL3- 2.00 MEF (2012 standard)</t>
  </si>
  <si>
    <t xml:space="preserve">Top loading EL3- 1.60 MEF (2012 standard) </t>
  </si>
  <si>
    <t>Front loading EL1- 1.04 MEF</t>
  </si>
  <si>
    <t>Water and Energy Use per Cycle</t>
  </si>
  <si>
    <t>Hot Water</t>
  </si>
  <si>
    <t xml:space="preserve"> Total Water</t>
  </si>
  <si>
    <t>Washer</t>
  </si>
  <si>
    <t>Dryer</t>
  </si>
  <si>
    <t>Water Heat</t>
  </si>
  <si>
    <t>(gal/cycle)</t>
  </si>
  <si>
    <t>(kWh)</t>
  </si>
  <si>
    <t>MEF</t>
  </si>
  <si>
    <t>Machine Use (kWh/cycle)</t>
  </si>
  <si>
    <t>HotWaterFraction</t>
  </si>
  <si>
    <t>Water Heating Use Input Assumptions</t>
  </si>
  <si>
    <t>Cp specific heat of water in Btu/(Lbs deg F):</t>
  </si>
  <si>
    <t>Mass of water (Lbs/gallon):</t>
  </si>
  <si>
    <t>Btu to kWh conversion:</t>
  </si>
  <si>
    <t>Delta temperature (degree F):</t>
  </si>
  <si>
    <t>Electric Water Heater Recovery Efficiency (%):</t>
  </si>
  <si>
    <t>Gas Water Heater Recovery Efficiency</t>
  </si>
  <si>
    <t>Hot water share of total water use/cycle</t>
  </si>
  <si>
    <t>Mean wash water supply temperature  (degree F)</t>
  </si>
  <si>
    <t>Annual Water and Energy Use</t>
  </si>
  <si>
    <t>Water</t>
  </si>
  <si>
    <t>Electricity (Washer)</t>
  </si>
  <si>
    <t>Electricity (Dryer)</t>
  </si>
  <si>
    <t>Electricity DHW</t>
  </si>
  <si>
    <t>Total Electricity</t>
  </si>
  <si>
    <t>(gallons)</t>
  </si>
  <si>
    <t xml:space="preserve">All Gas </t>
  </si>
  <si>
    <t>(Therms)</t>
  </si>
  <si>
    <t>Gas Dryer Correction factor (Adjust electric dryer moisture removal energy to gas dryer to account for difference in efficiency)</t>
  </si>
  <si>
    <t>Total Gas (DHW+Dryer)</t>
  </si>
  <si>
    <t xml:space="preserve">Gas Dryer </t>
  </si>
  <si>
    <t>Gas DHW</t>
  </si>
  <si>
    <t>Electric Water Heating Market Share</t>
  </si>
  <si>
    <t>Gas Water Heating Market Share</t>
  </si>
  <si>
    <t>Electric Dryer Market Share</t>
  </si>
  <si>
    <t>Gas Dryer Market Share</t>
  </si>
  <si>
    <t>All Machines</t>
  </si>
  <si>
    <t>(kWh/yr)</t>
  </si>
  <si>
    <t>(Therms/yr)</t>
  </si>
  <si>
    <t>Weighted Average DHW</t>
  </si>
  <si>
    <t>Weighted Average Dryer</t>
  </si>
  <si>
    <t xml:space="preserve">Front Loading </t>
  </si>
  <si>
    <t xml:space="preserve">Toploading </t>
  </si>
  <si>
    <t xml:space="preserve">Weighted by Fuel Mix </t>
  </si>
  <si>
    <t>All Electric (kWh)</t>
  </si>
  <si>
    <t>All Gas (Therms)</t>
  </si>
  <si>
    <t>Electric DHW w/ Gas Dryer</t>
  </si>
  <si>
    <t>kWh</t>
  </si>
  <si>
    <t xml:space="preserve">Therms </t>
  </si>
  <si>
    <t>Therms</t>
  </si>
  <si>
    <t>Electric Dryer w/Gas DHW</t>
  </si>
  <si>
    <t xml:space="preserve">Machine </t>
  </si>
  <si>
    <t xml:space="preserve">Weighted Average Total Electricity </t>
  </si>
  <si>
    <t xml:space="preserve">kWh </t>
  </si>
  <si>
    <t>Total UEC</t>
  </si>
  <si>
    <t>Standard Case Unit Energy Consumption by Product Class Weighted by Market Share</t>
  </si>
  <si>
    <t>Base Case Unit Energy Consumption by Product Class Weighted by Market Share</t>
  </si>
  <si>
    <t>Market Share by Product Class and Efficiency Tier (2005-2034)</t>
  </si>
  <si>
    <t>Historical Shipment</t>
  </si>
  <si>
    <t xml:space="preserve">Historical Shipment of </t>
  </si>
  <si>
    <t>Commercial Clotheswashers</t>
  </si>
  <si>
    <t>millions</t>
  </si>
  <si>
    <t>Commercial (millions)</t>
  </si>
  <si>
    <t>Growth in New Housing CCW share</t>
  </si>
  <si>
    <t>Housing Projections</t>
  </si>
  <si>
    <t>Projected Total Housing Stock (millions)</t>
  </si>
  <si>
    <t>Projected Housing Starts (millions)</t>
  </si>
  <si>
    <t>Reference</t>
  </si>
  <si>
    <t>High</t>
  </si>
  <si>
    <t>Low</t>
  </si>
  <si>
    <t>Source:  Annual Energy Outlook 2009 with ARRA</t>
  </si>
  <si>
    <t>New Housing Units (million)</t>
  </si>
  <si>
    <t>Single Family Starts</t>
  </si>
  <si>
    <t>Multi-Family Starts</t>
  </si>
  <si>
    <t>Manufactured Home Placements</t>
  </si>
  <si>
    <t>REF</t>
  </si>
  <si>
    <t>HI</t>
  </si>
  <si>
    <t>LO</t>
  </si>
  <si>
    <t xml:space="preserve">Units </t>
  </si>
  <si>
    <t>sqft</t>
  </si>
  <si>
    <t>Region</t>
  </si>
  <si>
    <t>Large Off</t>
  </si>
  <si>
    <t>Medium Off</t>
  </si>
  <si>
    <t>Small Off</t>
  </si>
  <si>
    <t>Big Box-Retail</t>
  </si>
  <si>
    <t>Small Box-Retail</t>
  </si>
  <si>
    <t>High End-Retail</t>
  </si>
  <si>
    <t>Anchor-Retail</t>
  </si>
  <si>
    <t>K-12</t>
  </si>
  <si>
    <t>University</t>
  </si>
  <si>
    <t>Warehouse</t>
  </si>
  <si>
    <t>Supermarket</t>
  </si>
  <si>
    <t>MIniMart</t>
  </si>
  <si>
    <t>Restaurant</t>
  </si>
  <si>
    <t>Lodging</t>
  </si>
  <si>
    <t>Hospital</t>
  </si>
  <si>
    <t>OtherHealth</t>
  </si>
  <si>
    <t>Assembly</t>
  </si>
  <si>
    <t>Other</t>
  </si>
  <si>
    <t xml:space="preserve">Percentage of National's </t>
  </si>
  <si>
    <t>Average scale</t>
  </si>
  <si>
    <t>Commercial Sector Key Indicators and Consumption, Reference case</t>
  </si>
  <si>
    <t>(quadrillion Btu, unless otherwise noted)</t>
  </si>
  <si>
    <t>Key Indicators and Consumption</t>
  </si>
  <si>
    <t>Growth Rate (2011-2040)</t>
  </si>
  <si>
    <t>Key Indicators</t>
  </si>
  <si>
    <t> Total Floorspace</t>
  </si>
  <si>
    <t>   Surviving  (billion square feet)</t>
  </si>
  <si>
    <t>   New Additions (billion square feet)</t>
  </si>
  <si>
    <t>     Total (billion square feet)</t>
  </si>
  <si>
    <t xml:space="preserve">Total (millionsquare feet) </t>
  </si>
  <si>
    <t> Energy Consumption Intensity</t>
  </si>
  <si>
    <t> (thousand Btu per square foot)</t>
  </si>
  <si>
    <t>   Delivered Energy Consumption</t>
  </si>
  <si>
    <t>   Electricity Related Losses</t>
  </si>
  <si>
    <t>   Total Energy Consumption</t>
  </si>
  <si>
    <t>Delivered Energy Consumption by Fuel</t>
  </si>
  <si>
    <t> Purchased Electricity</t>
  </si>
  <si>
    <t>   Space Heating 1/</t>
  </si>
  <si>
    <t>   Space Cooling 1/</t>
  </si>
  <si>
    <t>   Water Heating 1/</t>
  </si>
  <si>
    <t>   Ventilation</t>
  </si>
  <si>
    <t>   Cooking</t>
  </si>
  <si>
    <t>   Lighting</t>
  </si>
  <si>
    <t>   Refrigeration</t>
  </si>
  <si>
    <t>   Office Equipment (PC)</t>
  </si>
  <si>
    <t>   Office Equipment (non-PC)</t>
  </si>
  <si>
    <t>   Other Uses 2/</t>
  </si>
  <si>
    <t>     Delivered Energy</t>
  </si>
  <si>
    <t> Natural Gas</t>
  </si>
  <si>
    <t>   Other Uses 3/</t>
  </si>
  <si>
    <t> Distillate Fuel Oil</t>
  </si>
  <si>
    <t>   Other Uses 4/</t>
  </si>
  <si>
    <t> Marketed Renewables (biomass)</t>
  </si>
  <si>
    <t> Other Fuels 5/</t>
  </si>
  <si>
    <t>Delivered Energy Consumption by End Use</t>
  </si>
  <si>
    <t>   Other Uses 6/</t>
  </si>
  <si>
    <t>Electricity Related Losses</t>
  </si>
  <si>
    <t>Total Energy Consumption by End Use</t>
  </si>
  <si>
    <t>     Total</t>
  </si>
  <si>
    <t>Nonmarketed Renewable Fuels 7/</t>
  </si>
  <si>
    <t>  Solar Thermal</t>
  </si>
  <si>
    <t>  Solar Photovoltaic</t>
  </si>
  <si>
    <t>  Wind</t>
  </si>
  <si>
    <t>    Total</t>
  </si>
  <si>
    <t>Heating Degree Days</t>
  </si>
  <si>
    <t>   New England</t>
  </si>
  <si>
    <t>   Middle Atlantic</t>
  </si>
  <si>
    <t>   East North Central</t>
  </si>
  <si>
    <t>   West North Central</t>
  </si>
  <si>
    <t>   South Atlantic</t>
  </si>
  <si>
    <t>   East South Central</t>
  </si>
  <si>
    <t>   West South Central</t>
  </si>
  <si>
    <t>   Mountain</t>
  </si>
  <si>
    <t>   Pacific</t>
  </si>
  <si>
    <t>      United States</t>
  </si>
  <si>
    <t>Cooling Degree Days</t>
  </si>
  <si>
    <t>   1/ Includes fuel consumption for district services.</t>
  </si>
  <si>
    <t>   2/ Includes (but is not limited to) miscellaneous uses such as transformers, medical imaging and other medical equipment, elevators,</t>
  </si>
  <si>
    <t>escalators, off-road electric vehicles, laboratory fume hoods, laundry equipment, coffee brewers, and water services.</t>
  </si>
  <si>
    <t>   3/ Includes miscellaneous uses, such as pumps, emergency generators, combined heat and power in commercial buildings, and manufacturing</t>
  </si>
  <si>
    <t>performed in commercial buildings.</t>
  </si>
  <si>
    <t>   4/ Includes miscellaneous uses, such as cooking, emergency generators, and combined heat and power in commercial buildings.</t>
  </si>
  <si>
    <t>   5/ Includes residual fuel oil, propane, coal, motor gasoline, and kerosene.</t>
  </si>
  <si>
    <t>   6/ Includes (but is not limited to) miscellaneous uses such as transformers, medical imaging and other medical equipment, elevators,</t>
  </si>
  <si>
    <t>escalators, off-road electric vehicles, laboratory fume hoods, laundry equipment, coffee brewers, water services, pumps, emergency</t>
  </si>
  <si>
    <t>generators, combined heat and power in commercial buildings, manufacturing performed in commercial buildings, and cooking (distillate),</t>
  </si>
  <si>
    <t>plus residual fuel oil, liquefied petroleum gases, coal, motor gasoline, kerosene, and marketed renewable fuels (biomass).</t>
  </si>
  <si>
    <t>   7/ Consumption determined by using the fossil fuel equivalent of 9,756 Btu per kilowatthour.</t>
  </si>
  <si>
    <t>   Btu = British thermal unit.</t>
  </si>
  <si>
    <t>   PC = Personal computer.</t>
  </si>
  <si>
    <t>   - - = Not applicable.</t>
  </si>
  <si>
    <t>   Note:  Totals may not equal sum of components due to independent rounding.  Data for 2010 and 2011</t>
  </si>
  <si>
    <t>are model results and may differ slightly from official EIA data reports.</t>
  </si>
  <si>
    <t>   Source:  2010 and 2011 consumption based on: U.S. Energy Information Administration (EIA),</t>
  </si>
  <si>
    <t>Annual Energy Review 2011, DOE/EIA-0384(2011) (Washington, DC, September 2012).  2010 and 2011 degree days based on</t>
  </si>
  <si>
    <t>state-level data from the National Oceanic and Atmospheric Administration's Climatic Data Center and Climate Prediction Center.</t>
  </si>
  <si>
    <t>Projections:  EIA, AEO2013 National Energy Modeling System.</t>
  </si>
  <si>
    <t xml:space="preserve">Region </t>
  </si>
  <si>
    <t xml:space="preserve">1. Analysis scaled to regional level by commercial floorspace </t>
  </si>
  <si>
    <t xml:space="preserve">Engineering Assumptions </t>
  </si>
  <si>
    <t xml:space="preserve">Sourced from 6P Supply Curve  Commercial Clothes Washer Workbook;EstarWasher_dryerMultiFamily_FY09V1_0 </t>
  </si>
  <si>
    <t xml:space="preserve">Product Lifetime Assumptions </t>
  </si>
  <si>
    <t xml:space="preserve">Council's Baseline Assumptions </t>
  </si>
  <si>
    <t xml:space="preserve">Pre Case Market Share Matrix by Product Class and Efficiency Distribution </t>
  </si>
  <si>
    <t xml:space="preserve">Post Case Market Share Matrix by Product Class and Efficiency Distribution </t>
  </si>
  <si>
    <t xml:space="preserve">Aggregated Installed Unit Energy Consumption </t>
  </si>
  <si>
    <t xml:space="preserve">Average pre case UEC </t>
  </si>
  <si>
    <t xml:space="preserve">Average post case UEC </t>
  </si>
  <si>
    <t>Model Pre-case Shipment UEC</t>
  </si>
  <si>
    <t>Model Post-case Shipment UEC</t>
  </si>
  <si>
    <t>Model Weighted Pre-case Installed UEC</t>
  </si>
  <si>
    <t xml:space="preserve">Model Weighted Post-case Installed UEC </t>
  </si>
  <si>
    <t xml:space="preserve">One-time Adjustment </t>
  </si>
  <si>
    <t>Unit Energy Consumption (kWh/year)</t>
  </si>
  <si>
    <t>Council's Shipments</t>
  </si>
  <si>
    <t>Model Shipments</t>
  </si>
  <si>
    <t>Stock and Shipments</t>
  </si>
  <si>
    <t>First Year Energy Consumption</t>
  </si>
  <si>
    <t>Total Energy Consumption (kWh)</t>
  </si>
  <si>
    <t>Total Energy Consumption (aMW)</t>
  </si>
  <si>
    <t>Savings (aMW)</t>
  </si>
  <si>
    <t>Cumulative Savings (MWa, through 2034)</t>
  </si>
  <si>
    <t xml:space="preserve">6th Plan  One-time Adjustment (MWa) </t>
  </si>
  <si>
    <t>Claimable Non Programmatic Savings (aMW) Due to Standard</t>
  </si>
  <si>
    <t xml:space="preserve">Summary </t>
  </si>
  <si>
    <t xml:space="preserve">EStarWasher_DryerComLaundry_FY09v1_0 (same as NIA) </t>
  </si>
  <si>
    <t>NW Council Clothes Washers Supply Curve; EStarWasher_DryerComLaundry_FY091_0</t>
  </si>
  <si>
    <t>EStarWasher_DryerComLaundry_FY9v1_0</t>
  </si>
  <si>
    <t>PNW Cumulative Savings</t>
  </si>
  <si>
    <t>DOE Carbon Savings Proxy</t>
  </si>
  <si>
    <t>Annual Savings Due to Standard Before Program Adjustments</t>
  </si>
  <si>
    <t>Program Savings</t>
  </si>
  <si>
    <t xml:space="preserve">Annual Non-programmatic Savings Due to Standard </t>
  </si>
  <si>
    <t xml:space="preserve">Council's Pre-case Shipment UEC </t>
  </si>
  <si>
    <t>Model Installed Stock (at Year End)</t>
  </si>
  <si>
    <t>Council Shipment * UEC (5P/6P)</t>
  </si>
  <si>
    <t xml:space="preserve">Model Shipments * Model Pre-Case UEC </t>
  </si>
  <si>
    <t xml:space="preserve">Model Shipments * Model Post-Case UEC </t>
  </si>
  <si>
    <t>Modeled Pre-case Consumption (Installed UEC * Stock)</t>
  </si>
  <si>
    <t>Modeled Post-case Consumption (Installed UEC* Stock)</t>
  </si>
  <si>
    <t>2. Used residential hot water fuel share and dryer fuel share as proxies for commercial sector when developing UEC</t>
  </si>
  <si>
    <t>Product</t>
  </si>
  <si>
    <t xml:space="preserve">Building Type </t>
  </si>
  <si>
    <t>Big Box</t>
  </si>
  <si>
    <t>Small Box</t>
  </si>
  <si>
    <t>High End</t>
  </si>
  <si>
    <t>Anchor</t>
  </si>
  <si>
    <t>TOTAL</t>
  </si>
  <si>
    <t>Commercial_Clothes_Washers</t>
  </si>
  <si>
    <t>Shipment Type 2</t>
  </si>
  <si>
    <t>Shipment Type 1</t>
  </si>
  <si>
    <t>Replacement Shipments</t>
  </si>
  <si>
    <t>Net New Shipments</t>
  </si>
  <si>
    <t>Shipments and Stock</t>
  </si>
  <si>
    <t>6P Shipments</t>
  </si>
  <si>
    <t>(units)</t>
  </si>
  <si>
    <t>pre-dates plan</t>
  </si>
  <si>
    <t>Total Model Shipments</t>
  </si>
  <si>
    <t>Model Installed Stock</t>
  </si>
  <si>
    <t>Lifetime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</si>
</sst>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0.0000"/>
    <numFmt numFmtId="167" formatCode="0.000000"/>
    <numFmt numFmtId="168" formatCode="0.00000"/>
    <numFmt numFmtId="169" formatCode="0.0"/>
    <numFmt numFmtId="170" formatCode="_(* #,##0_);_(* \(#,##0\);_(* &quot;-&quot;??_);_(@_)"/>
    <numFmt numFmtId="171" formatCode="_(* #,##0.000_);_(* \(#,##0.000\);_(* &quot;-&quot;??_);_(@_)"/>
    <numFmt numFmtId="172" formatCode="&quot;$&quot;#,##0.00"/>
    <numFmt numFmtId="173" formatCode="m/d/\ h:mm"/>
    <numFmt numFmtId="174" formatCode="_(* #,##0.00_);_(* \(#,##0.00\);_(* &quot;-&quot;_);_(@_)"/>
    <numFmt numFmtId="175" formatCode="&quot;$&quot;#,##0"/>
    <numFmt numFmtId="176" formatCode="0.000%"/>
    <numFmt numFmtId="177" formatCode="#,##0.00;[Red]\(#,##0.00\)"/>
  </numFmts>
  <fonts count="1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9"/>
      <color indexed="22"/>
      <name val="Arial"/>
      <family val="2"/>
    </font>
    <font>
      <b/>
      <i/>
      <sz val="9"/>
      <color indexed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name val="Arial"/>
      <family val="2"/>
    </font>
    <font>
      <sz val="10"/>
      <name val="Arial"/>
      <family val="2"/>
    </font>
    <font>
      <sz val="9"/>
      <color indexed="9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u/>
      <sz val="9"/>
      <color indexed="9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sz val="9"/>
      <color indexed="60"/>
      <name val="Arial"/>
      <family val="2"/>
    </font>
    <font>
      <sz val="9"/>
      <color indexed="55"/>
      <name val="Arial"/>
      <family val="2"/>
    </font>
    <font>
      <sz val="9"/>
      <color indexed="54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3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sz val="10"/>
      <color indexed="9"/>
      <name val="Arial"/>
      <family val="2"/>
    </font>
    <font>
      <sz val="10"/>
      <name val="Helv"/>
      <charset val="204"/>
    </font>
    <font>
      <sz val="10"/>
      <name val="MS Sans Serif"/>
      <family val="2"/>
    </font>
    <font>
      <u/>
      <sz val="10"/>
      <color theme="10"/>
      <name val="Arial"/>
      <family val="2"/>
    </font>
    <font>
      <sz val="10"/>
      <color indexed="12"/>
      <name val="Arial"/>
      <family val="2"/>
    </font>
    <font>
      <b/>
      <u/>
      <sz val="10"/>
      <color indexed="23"/>
      <name val="Arial"/>
      <family val="2"/>
    </font>
    <font>
      <sz val="10"/>
      <color theme="1"/>
      <name val="Times New Roman"/>
      <family val="2"/>
    </font>
    <font>
      <sz val="10"/>
      <color indexed="8"/>
      <name val="Times New Roman"/>
      <family val="2"/>
    </font>
    <font>
      <b/>
      <sz val="14"/>
      <color indexed="9"/>
      <name val="Arial"/>
      <family val="2"/>
    </font>
    <font>
      <b/>
      <u/>
      <sz val="10"/>
      <color indexed="48"/>
      <name val="Arial"/>
      <family val="2"/>
    </font>
    <font>
      <sz val="10"/>
      <color indexed="17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Courier"/>
      <family val="3"/>
    </font>
    <font>
      <sz val="10"/>
      <name val="Times New Roman"/>
      <family val="1"/>
    </font>
    <font>
      <u/>
      <sz val="11"/>
      <color theme="10"/>
      <name val="Calibri"/>
      <family val="2"/>
    </font>
    <font>
      <sz val="10"/>
      <name val="Helv"/>
    </font>
    <font>
      <u/>
      <sz val="10"/>
      <color rgb="FF0000FF"/>
      <name val="Calibri"/>
      <family val="2"/>
      <scheme val="minor"/>
    </font>
    <font>
      <b/>
      <sz val="13"/>
      <color indexed="62"/>
      <name val="Calibri"/>
      <family val="2"/>
    </font>
    <font>
      <u/>
      <sz val="7"/>
      <color indexed="12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 Unicode MS"/>
      <family val="2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i/>
      <sz val="10"/>
      <color indexed="8"/>
      <name val="Arial"/>
      <family val="2"/>
    </font>
    <font>
      <b/>
      <sz val="10"/>
      <color indexed="13"/>
      <name val="Arial"/>
      <family val="2"/>
    </font>
    <font>
      <b/>
      <sz val="12"/>
      <color theme="4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18"/>
      <color indexed="62"/>
      <name val="Cambria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Helv"/>
    </font>
    <font>
      <sz val="10"/>
      <name val="Courier"/>
      <family val="3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b/>
      <sz val="14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Segoe UI"/>
      <family val="2"/>
    </font>
    <font>
      <b/>
      <sz val="11"/>
      <color theme="0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b/>
      <u/>
      <sz val="11"/>
      <name val="Segoe UI"/>
      <family val="2"/>
    </font>
    <font>
      <i/>
      <sz val="11"/>
      <name val="Segoe UI"/>
      <family val="2"/>
    </font>
  </fonts>
  <fills count="10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42"/>
        <bgColor indexed="22"/>
      </patternFill>
    </fill>
    <fill>
      <patternFill patternType="lightUp">
        <fgColor indexed="55"/>
        <bgColor indexed="9"/>
      </patternFill>
    </fill>
    <fill>
      <patternFill patternType="lightUp">
        <fgColor indexed="22"/>
        <bgColor indexed="55"/>
      </patternFill>
    </fill>
    <fill>
      <patternFill patternType="lightUp">
        <fgColor indexed="55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1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532">
    <xf numFmtId="0" fontId="0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13" fillId="13" borderId="0" applyNumberFormat="0" applyAlignment="0">
      <alignment horizontal="right"/>
    </xf>
    <xf numFmtId="0" fontId="24" fillId="14" borderId="0" applyNumberFormat="0" applyAlignment="0"/>
    <xf numFmtId="9" fontId="2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0" borderId="0"/>
    <xf numFmtId="9" fontId="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4" borderId="0" applyNumberFormat="0" applyAlignment="0"/>
    <xf numFmtId="9" fontId="13" fillId="0" borderId="0" applyFont="0" applyFill="0" applyBorder="0" applyAlignment="0" applyProtection="0"/>
    <xf numFmtId="0" fontId="13" fillId="0" borderId="0">
      <alignment readingOrder="1"/>
    </xf>
    <xf numFmtId="44" fontId="13" fillId="0" borderId="0" applyFont="0" applyFill="0" applyBorder="0" applyAlignment="0" applyProtection="0"/>
    <xf numFmtId="173" fontId="31" fillId="0" borderId="0"/>
    <xf numFmtId="0" fontId="32" fillId="0" borderId="0">
      <alignment horizontal="center" wrapText="1"/>
    </xf>
    <xf numFmtId="0" fontId="30" fillId="15" borderId="14">
      <alignment horizontal="left"/>
    </xf>
    <xf numFmtId="0" fontId="13" fillId="0" borderId="0"/>
    <xf numFmtId="0" fontId="13" fillId="0" borderId="0"/>
    <xf numFmtId="0" fontId="13" fillId="0" borderId="0"/>
    <xf numFmtId="0" fontId="33" fillId="0" borderId="0">
      <alignment readingOrder="1"/>
    </xf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14" borderId="0" applyNumberFormat="0" applyAlignment="0"/>
    <xf numFmtId="0" fontId="33" fillId="0" borderId="0"/>
    <xf numFmtId="9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0" applyNumberFormat="0" applyFill="0" applyAlignment="0" applyProtection="0"/>
    <xf numFmtId="0" fontId="36" fillId="0" borderId="41" applyNumberFormat="0" applyFill="0" applyAlignment="0" applyProtection="0"/>
    <xf numFmtId="0" fontId="37" fillId="0" borderId="42" applyNumberFormat="0" applyFill="0" applyAlignment="0" applyProtection="0"/>
    <xf numFmtId="0" fontId="37" fillId="0" borderId="0" applyNumberFormat="0" applyFill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19" borderId="0" applyNumberFormat="0" applyBorder="0" applyAlignment="0" applyProtection="0"/>
    <xf numFmtId="0" fontId="41" fillId="20" borderId="43" applyNumberFormat="0" applyAlignment="0" applyProtection="0"/>
    <xf numFmtId="0" fontId="42" fillId="21" borderId="44" applyNumberFormat="0" applyAlignment="0" applyProtection="0"/>
    <xf numFmtId="0" fontId="43" fillId="21" borderId="43" applyNumberFormat="0" applyAlignment="0" applyProtection="0"/>
    <xf numFmtId="0" fontId="44" fillId="0" borderId="45" applyNumberFormat="0" applyFill="0" applyAlignment="0" applyProtection="0"/>
    <xf numFmtId="0" fontId="45" fillId="22" borderId="46" applyNumberFormat="0" applyAlignment="0" applyProtection="0"/>
    <xf numFmtId="0" fontId="46" fillId="0" borderId="0" applyNumberFormat="0" applyFill="0" applyBorder="0" applyAlignment="0" applyProtection="0"/>
    <xf numFmtId="0" fontId="1" fillId="23" borderId="47" applyNumberFormat="0" applyFont="0" applyAlignment="0" applyProtection="0"/>
    <xf numFmtId="0" fontId="47" fillId="0" borderId="0" applyNumberFormat="0" applyFill="0" applyBorder="0" applyAlignment="0" applyProtection="0"/>
    <xf numFmtId="0" fontId="2" fillId="0" borderId="48" applyNumberFormat="0" applyFill="0" applyAlignment="0" applyProtection="0"/>
    <xf numFmtId="0" fontId="4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48" fillId="47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9" fillId="0" borderId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0" fillId="50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60" fillId="55" borderId="0" applyNumberFormat="0" applyBorder="0" applyAlignment="0" applyProtection="0"/>
    <xf numFmtId="0" fontId="60" fillId="56" borderId="0" applyNumberFormat="0" applyBorder="0" applyAlignment="0" applyProtection="0"/>
    <xf numFmtId="0" fontId="60" fillId="57" borderId="0" applyNumberFormat="0" applyBorder="0" applyAlignment="0" applyProtection="0"/>
    <xf numFmtId="0" fontId="60" fillId="58" borderId="0" applyNumberFormat="0" applyBorder="0" applyAlignment="0" applyProtection="0"/>
    <xf numFmtId="0" fontId="60" fillId="53" borderId="0" applyNumberFormat="0" applyBorder="0" applyAlignment="0" applyProtection="0"/>
    <xf numFmtId="0" fontId="60" fillId="56" borderId="0" applyNumberFormat="0" applyBorder="0" applyAlignment="0" applyProtection="0"/>
    <xf numFmtId="0" fontId="60" fillId="59" borderId="0" applyNumberFormat="0" applyBorder="0" applyAlignment="0" applyProtection="0"/>
    <xf numFmtId="0" fontId="61" fillId="60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61" borderId="0" applyNumberFormat="0" applyBorder="0" applyAlignment="0" applyProtection="0"/>
    <xf numFmtId="0" fontId="61" fillId="62" borderId="0" applyNumberFormat="0" applyBorder="0" applyAlignment="0" applyProtection="0"/>
    <xf numFmtId="0" fontId="61" fillId="63" borderId="0" applyNumberFormat="0" applyBorder="0" applyAlignment="0" applyProtection="0"/>
    <xf numFmtId="0" fontId="61" fillId="64" borderId="0" applyNumberFormat="0" applyBorder="0" applyAlignment="0" applyProtection="0"/>
    <xf numFmtId="0" fontId="61" fillId="65" borderId="0" applyNumberFormat="0" applyBorder="0" applyAlignment="0" applyProtection="0"/>
    <xf numFmtId="0" fontId="61" fillId="66" borderId="0" applyNumberFormat="0" applyBorder="0" applyAlignment="0" applyProtection="0"/>
    <xf numFmtId="0" fontId="61" fillId="61" borderId="0" applyNumberFormat="0" applyBorder="0" applyAlignment="0" applyProtection="0"/>
    <xf numFmtId="0" fontId="61" fillId="62" borderId="0" applyNumberFormat="0" applyBorder="0" applyAlignment="0" applyProtection="0"/>
    <xf numFmtId="0" fontId="61" fillId="67" borderId="0" applyNumberFormat="0" applyBorder="0" applyAlignment="0" applyProtection="0"/>
    <xf numFmtId="0" fontId="62" fillId="51" borderId="0" applyNumberFormat="0" applyBorder="0" applyAlignment="0" applyProtection="0"/>
    <xf numFmtId="0" fontId="63" fillId="68" borderId="51" applyNumberFormat="0" applyAlignment="0" applyProtection="0"/>
    <xf numFmtId="0" fontId="64" fillId="69" borderId="52" applyNumberFormat="0" applyAlignment="0" applyProtection="0"/>
    <xf numFmtId="0" fontId="65" fillId="0" borderId="0" applyNumberFormat="0" applyFill="0" applyBorder="0" applyAlignment="0" applyProtection="0"/>
    <xf numFmtId="0" fontId="66" fillId="52" borderId="0" applyNumberFormat="0" applyBorder="0" applyAlignment="0" applyProtection="0"/>
    <xf numFmtId="0" fontId="67" fillId="0" borderId="53" applyNumberFormat="0" applyFill="0" applyAlignment="0" applyProtection="0"/>
    <xf numFmtId="0" fontId="68" fillId="0" borderId="54" applyNumberFormat="0" applyFill="0" applyAlignment="0" applyProtection="0"/>
    <xf numFmtId="0" fontId="69" fillId="0" borderId="55" applyNumberFormat="0" applyFill="0" applyAlignment="0" applyProtection="0"/>
    <xf numFmtId="0" fontId="69" fillId="0" borderId="0" applyNumberFormat="0" applyFill="0" applyBorder="0" applyAlignment="0" applyProtection="0"/>
    <xf numFmtId="0" fontId="70" fillId="55" borderId="51" applyNumberFormat="0" applyAlignment="0" applyProtection="0"/>
    <xf numFmtId="0" fontId="71" fillId="0" borderId="56" applyNumberFormat="0" applyFill="0" applyAlignment="0" applyProtection="0"/>
    <xf numFmtId="0" fontId="72" fillId="70" borderId="0" applyNumberFormat="0" applyBorder="0" applyAlignment="0" applyProtection="0"/>
    <xf numFmtId="0" fontId="13" fillId="0" borderId="0"/>
    <xf numFmtId="0" fontId="60" fillId="71" borderId="57" applyNumberFormat="0" applyFont="0" applyAlignment="0" applyProtection="0"/>
    <xf numFmtId="0" fontId="73" fillId="68" borderId="58" applyNumberFormat="0" applyAlignment="0" applyProtection="0"/>
    <xf numFmtId="0" fontId="74" fillId="0" borderId="0" applyNumberFormat="0" applyFill="0" applyBorder="0" applyAlignment="0" applyProtection="0"/>
    <xf numFmtId="0" fontId="75" fillId="0" borderId="59" applyNumberFormat="0" applyFill="0" applyAlignment="0" applyProtection="0"/>
    <xf numFmtId="0" fontId="76" fillId="0" borderId="0" applyNumberFormat="0" applyFill="0" applyBorder="0" applyAlignment="0" applyProtection="0"/>
    <xf numFmtId="0" fontId="13" fillId="0" borderId="0">
      <alignment readingOrder="1"/>
    </xf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4" borderId="0" applyNumberFormat="0" applyAlignment="0"/>
    <xf numFmtId="9" fontId="13" fillId="0" borderId="0" applyFont="0" applyFill="0" applyBorder="0" applyAlignment="0" applyProtection="0"/>
    <xf numFmtId="0" fontId="13" fillId="71" borderId="57" applyNumberFormat="0" applyFont="0" applyAlignment="0" applyProtection="0"/>
    <xf numFmtId="0" fontId="82" fillId="0" borderId="0"/>
    <xf numFmtId="0" fontId="3" fillId="0" borderId="0"/>
    <xf numFmtId="0" fontId="68" fillId="0" borderId="54" applyNumberFormat="0" applyFill="0" applyAlignment="0" applyProtection="0"/>
    <xf numFmtId="0" fontId="3" fillId="71" borderId="57" applyNumberFormat="0" applyFont="0" applyAlignment="0" applyProtection="0"/>
    <xf numFmtId="0" fontId="3" fillId="0" borderId="0"/>
    <xf numFmtId="0" fontId="13" fillId="0" borderId="0"/>
    <xf numFmtId="43" fontId="13" fillId="0" borderId="0" applyFont="0" applyFill="0" applyBorder="0" applyAlignment="0" applyProtection="0"/>
    <xf numFmtId="0" fontId="13" fillId="14" borderId="0" applyNumberFormat="0" applyAlignment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readingOrder="1"/>
    </xf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4" borderId="0" applyNumberFormat="0" applyAlignment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>
      <alignment readingOrder="1"/>
    </xf>
    <xf numFmtId="0" fontId="53" fillId="0" borderId="0" applyNumberFormat="0" applyFill="0" applyBorder="0" applyAlignment="0" applyProtection="0">
      <alignment vertical="top"/>
      <protection locked="0"/>
    </xf>
    <xf numFmtId="0" fontId="13" fillId="0" borderId="0"/>
    <xf numFmtId="44" fontId="13" fillId="0" borderId="0" applyFont="0" applyFill="0" applyBorder="0" applyAlignment="0" applyProtection="0"/>
    <xf numFmtId="0" fontId="13" fillId="0" borderId="0">
      <alignment readingOrder="1"/>
    </xf>
    <xf numFmtId="4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60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60" fillId="0" borderId="0"/>
    <xf numFmtId="43" fontId="13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/>
    <xf numFmtId="0" fontId="60" fillId="0" borderId="0"/>
    <xf numFmtId="9" fontId="13" fillId="0" borderId="0" applyFont="0" applyFill="0" applyBorder="0" applyAlignment="0" applyProtection="0"/>
    <xf numFmtId="0" fontId="13" fillId="0" borderId="0">
      <alignment readingOrder="1"/>
    </xf>
    <xf numFmtId="0" fontId="60" fillId="0" borderId="0"/>
    <xf numFmtId="0" fontId="1" fillId="0" borderId="0"/>
    <xf numFmtId="0" fontId="60" fillId="0" borderId="0"/>
    <xf numFmtId="0" fontId="13" fillId="13" borderId="0" applyNumberFormat="0" applyAlignment="0">
      <alignment horizontal="right"/>
    </xf>
    <xf numFmtId="0" fontId="60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0" fillId="0" borderId="0"/>
    <xf numFmtId="0" fontId="60" fillId="0" borderId="0"/>
    <xf numFmtId="0" fontId="8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" fillId="0" borderId="0">
      <alignment readingOrder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3" fillId="0" borderId="0">
      <alignment readingOrder="1"/>
    </xf>
    <xf numFmtId="0" fontId="13" fillId="0" borderId="0"/>
    <xf numFmtId="0" fontId="84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3" borderId="0" applyNumberFormat="0" applyAlignment="0">
      <alignment horizontal="right"/>
    </xf>
    <xf numFmtId="0" fontId="13" fillId="13" borderId="0" applyNumberFormat="0" applyAlignment="0">
      <alignment horizontal="right"/>
    </xf>
    <xf numFmtId="0" fontId="13" fillId="0" borderId="0"/>
    <xf numFmtId="0" fontId="13" fillId="0" borderId="0"/>
    <xf numFmtId="0" fontId="13" fillId="0" borderId="0">
      <alignment readingOrder="1"/>
    </xf>
    <xf numFmtId="0" fontId="13" fillId="0" borderId="0">
      <alignment readingOrder="1"/>
    </xf>
    <xf numFmtId="0" fontId="13" fillId="0" borderId="0"/>
    <xf numFmtId="0" fontId="13" fillId="0" borderId="0"/>
    <xf numFmtId="0" fontId="1" fillId="0" borderId="0"/>
    <xf numFmtId="0" fontId="13" fillId="0" borderId="0">
      <alignment readingOrder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84" fillId="0" borderId="0" applyNumberFormat="0" applyFill="0" applyBorder="0" applyAlignment="0" applyProtection="0">
      <alignment readingOrder="1"/>
    </xf>
    <xf numFmtId="0" fontId="16" fillId="0" borderId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readingOrder="1"/>
    </xf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3" borderId="0" applyNumberFormat="0" applyAlignment="0">
      <alignment horizontal="right"/>
    </xf>
    <xf numFmtId="0" fontId="13" fillId="71" borderId="57" applyNumberFormat="0" applyFont="0" applyAlignment="0" applyProtection="0"/>
    <xf numFmtId="9" fontId="13" fillId="0" borderId="0" applyFont="0" applyFill="0" applyBorder="0" applyAlignment="0" applyProtection="0"/>
    <xf numFmtId="0" fontId="86" fillId="7" borderId="0"/>
    <xf numFmtId="169" fontId="13" fillId="73" borderId="28" applyNumberFormat="0" applyBorder="0" applyProtection="0">
      <alignment horizont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7" fontId="13" fillId="74" borderId="28" applyBorder="0" applyProtection="0">
      <alignment horizontal="center" vertical="center"/>
    </xf>
    <xf numFmtId="2" fontId="13" fillId="72" borderId="0" applyNumberFormat="0">
      <alignment horizontal="center"/>
    </xf>
    <xf numFmtId="2" fontId="87" fillId="72" borderId="0" applyNumberFormat="0">
      <alignment horizontal="center"/>
    </xf>
    <xf numFmtId="2" fontId="85" fillId="72" borderId="0">
      <alignment horizontal="center"/>
    </xf>
    <xf numFmtId="0" fontId="30" fillId="49" borderId="0">
      <alignment horizontal="centerContinuous"/>
    </xf>
    <xf numFmtId="0" fontId="89" fillId="49" borderId="0">
      <alignment horizontal="centerContinuous"/>
    </xf>
    <xf numFmtId="0" fontId="13" fillId="10" borderId="0">
      <alignment vertical="top" wrapText="1"/>
    </xf>
    <xf numFmtId="0" fontId="30" fillId="8" borderId="11">
      <alignment horizontal="center"/>
      <protection locked="0"/>
    </xf>
    <xf numFmtId="0" fontId="90" fillId="7" borderId="0" applyFill="0" applyBorder="0"/>
    <xf numFmtId="172" fontId="91" fillId="72" borderId="0">
      <alignment horizontal="center"/>
    </xf>
    <xf numFmtId="172" fontId="87" fillId="72" borderId="0">
      <alignment horizontal="center"/>
    </xf>
    <xf numFmtId="169" fontId="13" fillId="75" borderId="0">
      <alignment horizontal="center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76" borderId="11">
      <alignment horizontal="center"/>
    </xf>
    <xf numFmtId="0" fontId="30" fillId="49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87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/>
    <xf numFmtId="0" fontId="1" fillId="0" borderId="0"/>
    <xf numFmtId="0" fontId="94" fillId="0" borderId="0"/>
    <xf numFmtId="0" fontId="16" fillId="0" borderId="0"/>
    <xf numFmtId="0" fontId="13" fillId="0" borderId="0"/>
    <xf numFmtId="0" fontId="87" fillId="0" borderId="0"/>
    <xf numFmtId="0" fontId="13" fillId="0" borderId="0"/>
    <xf numFmtId="0" fontId="8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" fontId="15" fillId="77" borderId="28" applyNumberFormat="0" applyBorder="0">
      <alignment horizontal="center" vertical="center"/>
      <protection locked="0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>
      <alignment readingOrder="1"/>
    </xf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4" borderId="0" applyNumberFormat="0" applyAlignment="0"/>
    <xf numFmtId="9" fontId="13" fillId="0" borderId="0" applyFont="0" applyFill="0" applyBorder="0" applyAlignment="0" applyProtection="0"/>
    <xf numFmtId="0" fontId="13" fillId="0" borderId="0">
      <alignment readingOrder="1"/>
    </xf>
    <xf numFmtId="0" fontId="13" fillId="0" borderId="0"/>
    <xf numFmtId="0" fontId="13" fillId="0" borderId="0">
      <alignment readingOrder="1"/>
    </xf>
    <xf numFmtId="0" fontId="13" fillId="0" borderId="0"/>
    <xf numFmtId="0" fontId="13" fillId="13" borderId="0" applyNumberFormat="0" applyAlignment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4" borderId="0" applyNumberFormat="0" applyAlignment="0"/>
    <xf numFmtId="0" fontId="13" fillId="0" borderId="0"/>
    <xf numFmtId="0" fontId="13" fillId="0" borderId="0">
      <alignment readingOrder="1"/>
    </xf>
    <xf numFmtId="9" fontId="13" fillId="0" borderId="0" applyFont="0" applyFill="0" applyBorder="0" applyAlignment="0" applyProtection="0"/>
    <xf numFmtId="0" fontId="13" fillId="0" borderId="0">
      <alignment readingOrder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>
      <alignment readingOrder="1"/>
    </xf>
    <xf numFmtId="41" fontId="9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3" borderId="0" applyNumberFormat="0" applyAlignment="0">
      <alignment horizontal="right"/>
    </xf>
    <xf numFmtId="0" fontId="97" fillId="0" borderId="0" applyNumberFormat="0" applyFill="0" applyBorder="0" applyProtection="0">
      <alignment horizontal="left"/>
    </xf>
    <xf numFmtId="0" fontId="1" fillId="0" borderId="0"/>
    <xf numFmtId="0" fontId="13" fillId="0" borderId="0">
      <alignment readingOrder="1"/>
    </xf>
    <xf numFmtId="0" fontId="13" fillId="0" borderId="0">
      <alignment readingOrder="1"/>
    </xf>
    <xf numFmtId="0" fontId="94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6" fillId="0" borderId="0"/>
    <xf numFmtId="0" fontId="1" fillId="0" borderId="0"/>
    <xf numFmtId="0" fontId="36" fillId="0" borderId="41" applyNumberFormat="0" applyFill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1" fillId="23" borderId="4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23" borderId="4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23" borderId="4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23" borderId="47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3" borderId="0" applyNumberFormat="0" applyAlignment="0">
      <alignment horizontal="right"/>
    </xf>
    <xf numFmtId="0" fontId="13" fillId="0" borderId="0"/>
    <xf numFmtId="0" fontId="13" fillId="0" borderId="0">
      <alignment readingOrder="1"/>
    </xf>
    <xf numFmtId="0" fontId="13" fillId="0" borderId="0"/>
    <xf numFmtId="0" fontId="13" fillId="0" borderId="0">
      <alignment readingOrder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3" borderId="4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23" borderId="4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23" borderId="4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23" borderId="4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14" borderId="0" applyNumberFormat="0" applyAlignment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>
      <alignment readingOrder="1"/>
    </xf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0" fillId="55" borderId="51" applyNumberFormat="0" applyAlignment="0" applyProtection="0"/>
    <xf numFmtId="0" fontId="30" fillId="15" borderId="14">
      <alignment horizontal="left"/>
    </xf>
    <xf numFmtId="0" fontId="13" fillId="0" borderId="0">
      <alignment readingOrder="1"/>
    </xf>
    <xf numFmtId="0" fontId="70" fillId="55" borderId="51" applyNumberFormat="0" applyAlignment="0" applyProtection="0"/>
    <xf numFmtId="0" fontId="3" fillId="0" borderId="0"/>
    <xf numFmtId="0" fontId="70" fillId="55" borderId="51" applyNumberFormat="0" applyAlignment="0" applyProtection="0"/>
    <xf numFmtId="0" fontId="30" fillId="15" borderId="14">
      <alignment horizontal="left"/>
    </xf>
    <xf numFmtId="0" fontId="63" fillId="68" borderId="51" applyNumberFormat="0" applyAlignment="0" applyProtection="0"/>
    <xf numFmtId="0" fontId="63" fillId="68" borderId="51" applyNumberFormat="0" applyAlignment="0" applyProtection="0"/>
    <xf numFmtId="0" fontId="63" fillId="68" borderId="51" applyNumberFormat="0" applyAlignment="0" applyProtection="0"/>
    <xf numFmtId="0" fontId="3" fillId="71" borderId="57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71" borderId="57" applyNumberFormat="0" applyFont="0" applyAlignment="0" applyProtection="0"/>
    <xf numFmtId="0" fontId="73" fillId="68" borderId="58" applyNumberFormat="0" applyAlignment="0" applyProtection="0"/>
    <xf numFmtId="0" fontId="75" fillId="0" borderId="59" applyNumberFormat="0" applyFill="0" applyAlignment="0" applyProtection="0"/>
    <xf numFmtId="43" fontId="3" fillId="0" borderId="0" applyFont="0" applyFill="0" applyBorder="0" applyAlignment="0" applyProtection="0"/>
    <xf numFmtId="0" fontId="3" fillId="71" borderId="57" applyNumberFormat="0" applyFont="0" applyAlignment="0" applyProtection="0"/>
    <xf numFmtId="0" fontId="73" fillId="68" borderId="58" applyNumberFormat="0" applyAlignment="0" applyProtection="0"/>
    <xf numFmtId="0" fontId="75" fillId="0" borderId="59" applyNumberFormat="0" applyFill="0" applyAlignment="0" applyProtection="0"/>
    <xf numFmtId="43" fontId="3" fillId="0" borderId="0" applyFont="0" applyFill="0" applyBorder="0" applyAlignment="0" applyProtection="0"/>
    <xf numFmtId="0" fontId="3" fillId="71" borderId="57" applyNumberFormat="0" applyFont="0" applyAlignment="0" applyProtection="0"/>
    <xf numFmtId="0" fontId="73" fillId="68" borderId="58" applyNumberFormat="0" applyAlignment="0" applyProtection="0"/>
    <xf numFmtId="0" fontId="75" fillId="0" borderId="59" applyNumberFormat="0" applyFill="0" applyAlignment="0" applyProtection="0"/>
    <xf numFmtId="0" fontId="30" fillId="15" borderId="14">
      <alignment horizontal="left"/>
    </xf>
    <xf numFmtId="43" fontId="13" fillId="0" borderId="0" applyFont="0" applyFill="0" applyBorder="0" applyAlignment="0" applyProtection="0"/>
    <xf numFmtId="0" fontId="60" fillId="71" borderId="57" applyNumberFormat="0" applyFont="0" applyAlignment="0" applyProtection="0"/>
    <xf numFmtId="0" fontId="13" fillId="71" borderId="57" applyNumberFormat="0" applyFont="0" applyAlignment="0" applyProtection="0"/>
    <xf numFmtId="0" fontId="13" fillId="0" borderId="0">
      <alignment readingOrder="1"/>
    </xf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4" borderId="0" applyNumberFormat="0" applyAlignment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9" fillId="0" borderId="55" applyNumberFormat="0" applyFill="0" applyAlignment="0" applyProtection="0"/>
    <xf numFmtId="0" fontId="13" fillId="71" borderId="57" applyNumberFormat="0" applyFont="0" applyAlignment="0" applyProtection="0"/>
    <xf numFmtId="0" fontId="82" fillId="0" borderId="0"/>
    <xf numFmtId="0" fontId="3" fillId="71" borderId="57" applyNumberFormat="0" applyFont="0" applyAlignment="0" applyProtection="0"/>
    <xf numFmtId="0" fontId="3" fillId="0" borderId="0"/>
    <xf numFmtId="0" fontId="13" fillId="0" borderId="0">
      <alignment readingOrder="1"/>
    </xf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0" fillId="15" borderId="14">
      <alignment horizontal="left"/>
    </xf>
    <xf numFmtId="0" fontId="98" fillId="0" borderId="54" applyNumberFormat="0" applyFill="0" applyAlignment="0" applyProtection="0"/>
    <xf numFmtId="0" fontId="98" fillId="0" borderId="54" applyNumberFormat="0" applyFill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/>
    <xf numFmtId="0" fontId="13" fillId="0" borderId="0"/>
    <xf numFmtId="0" fontId="13" fillId="0" borderId="0"/>
    <xf numFmtId="0" fontId="60" fillId="71" borderId="57" applyNumberFormat="0" applyFont="0" applyAlignment="0" applyProtection="0"/>
    <xf numFmtId="0" fontId="60" fillId="71" borderId="57" applyNumberFormat="0" applyFont="0" applyAlignment="0" applyProtection="0"/>
    <xf numFmtId="9" fontId="6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readingOrder="1"/>
    </xf>
    <xf numFmtId="0" fontId="13" fillId="0" borderId="0"/>
    <xf numFmtId="0" fontId="13" fillId="0" borderId="0">
      <alignment readingOrder="1"/>
    </xf>
    <xf numFmtId="0" fontId="1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" fillId="0" borderId="0">
      <alignment readingOrder="1"/>
    </xf>
    <xf numFmtId="0" fontId="13" fillId="0" borderId="0">
      <alignment readingOrder="1"/>
    </xf>
    <xf numFmtId="44" fontId="1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3" borderId="0" applyNumberFormat="0" applyAlignment="0">
      <alignment horizontal="right"/>
    </xf>
    <xf numFmtId="0" fontId="13" fillId="13" borderId="0" applyNumberFormat="0" applyAlignment="0">
      <alignment horizontal="right"/>
    </xf>
    <xf numFmtId="0" fontId="13" fillId="13" borderId="0" applyNumberFormat="0" applyAlignment="0">
      <alignment horizontal="right"/>
    </xf>
    <xf numFmtId="0" fontId="13" fillId="14" borderId="0" applyNumberFormat="0" applyAlignment="0"/>
    <xf numFmtId="0" fontId="30" fillId="15" borderId="14">
      <alignment horizontal="left"/>
    </xf>
    <xf numFmtId="0" fontId="10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readingOrder="1"/>
    </xf>
    <xf numFmtId="0" fontId="95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/>
    <xf numFmtId="0" fontId="60" fillId="0" borderId="0"/>
    <xf numFmtId="0" fontId="13" fillId="0" borderId="0">
      <alignment readingOrder="1"/>
    </xf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" fillId="0" borderId="0"/>
    <xf numFmtId="0" fontId="13" fillId="0" borderId="0"/>
    <xf numFmtId="0" fontId="60" fillId="0" borderId="0"/>
    <xf numFmtId="0" fontId="60" fillId="0" borderId="0"/>
    <xf numFmtId="0" fontId="13" fillId="0" borderId="0">
      <alignment readingOrder="1"/>
    </xf>
    <xf numFmtId="0" fontId="60" fillId="0" borderId="0"/>
    <xf numFmtId="0" fontId="13" fillId="0" borderId="0"/>
    <xf numFmtId="0" fontId="13" fillId="0" borderId="0">
      <alignment readingOrder="1"/>
    </xf>
    <xf numFmtId="0" fontId="13" fillId="0" borderId="0"/>
    <xf numFmtId="0" fontId="13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" fillId="0" borderId="0">
      <alignment readingOrder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6" fillId="0" borderId="0"/>
    <xf numFmtId="0" fontId="13" fillId="0" borderId="0"/>
    <xf numFmtId="43" fontId="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8" borderId="0" applyNumberFormat="0" applyBorder="0" applyAlignment="0" applyProtection="0"/>
    <xf numFmtId="0" fontId="60" fillId="58" borderId="0" applyNumberFormat="0" applyBorder="0" applyAlignment="0" applyProtection="0"/>
    <xf numFmtId="0" fontId="60" fillId="58" borderId="0" applyNumberFormat="0" applyBorder="0" applyAlignment="0" applyProtection="0"/>
    <xf numFmtId="0" fontId="60" fillId="58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102" fillId="78" borderId="0" applyNumberFormat="0" applyBorder="0" applyAlignment="0" applyProtection="0"/>
    <xf numFmtId="0" fontId="102" fillId="78" borderId="0" applyNumberFormat="0" applyBorder="0" applyAlignment="0" applyProtection="0"/>
    <xf numFmtId="0" fontId="102" fillId="78" borderId="0" applyNumberFormat="0" applyBorder="0" applyAlignment="0" applyProtection="0"/>
    <xf numFmtId="0" fontId="102" fillId="79" borderId="0" applyNumberFormat="0" applyBorder="0" applyAlignment="0" applyProtection="0"/>
    <xf numFmtId="0" fontId="102" fillId="79" borderId="0" applyNumberFormat="0" applyBorder="0" applyAlignment="0" applyProtection="0"/>
    <xf numFmtId="0" fontId="102" fillId="79" borderId="0" applyNumberFormat="0" applyBorder="0" applyAlignment="0" applyProtection="0"/>
    <xf numFmtId="0" fontId="81" fillId="80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2" borderId="0" applyNumberFormat="0" applyBorder="0" applyAlignment="0" applyProtection="0"/>
    <xf numFmtId="0" fontId="102" fillId="82" borderId="0" applyNumberFormat="0" applyBorder="0" applyAlignment="0" applyProtection="0"/>
    <xf numFmtId="0" fontId="102" fillId="82" borderId="0" applyNumberFormat="0" applyBorder="0" applyAlignment="0" applyProtection="0"/>
    <xf numFmtId="0" fontId="81" fillId="82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102" fillId="83" borderId="0" applyNumberFormat="0" applyBorder="0" applyAlignment="0" applyProtection="0"/>
    <xf numFmtId="0" fontId="102" fillId="83" borderId="0" applyNumberFormat="0" applyBorder="0" applyAlignment="0" applyProtection="0"/>
    <xf numFmtId="0" fontId="102" fillId="83" borderId="0" applyNumberFormat="0" applyBorder="0" applyAlignment="0" applyProtection="0"/>
    <xf numFmtId="0" fontId="102" fillId="84" borderId="0" applyNumberFormat="0" applyBorder="0" applyAlignment="0" applyProtection="0"/>
    <xf numFmtId="0" fontId="102" fillId="84" borderId="0" applyNumberFormat="0" applyBorder="0" applyAlignment="0" applyProtection="0"/>
    <xf numFmtId="0" fontId="102" fillId="84" borderId="0" applyNumberFormat="0" applyBorder="0" applyAlignment="0" applyProtection="0"/>
    <xf numFmtId="0" fontId="81" fillId="84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102" fillId="85" borderId="0" applyNumberFormat="0" applyBorder="0" applyAlignment="0" applyProtection="0"/>
    <xf numFmtId="0" fontId="102" fillId="85" borderId="0" applyNumberFormat="0" applyBorder="0" applyAlignment="0" applyProtection="0"/>
    <xf numFmtId="0" fontId="102" fillId="85" borderId="0" applyNumberFormat="0" applyBorder="0" applyAlignment="0" applyProtection="0"/>
    <xf numFmtId="0" fontId="102" fillId="85" borderId="0" applyNumberFormat="0" applyBorder="0" applyAlignment="0" applyProtection="0"/>
    <xf numFmtId="0" fontId="102" fillId="85" borderId="0" applyNumberFormat="0" applyBorder="0" applyAlignment="0" applyProtection="0"/>
    <xf numFmtId="0" fontId="102" fillId="85" borderId="0" applyNumberFormat="0" applyBorder="0" applyAlignment="0" applyProtection="0"/>
    <xf numFmtId="0" fontId="81" fillId="86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79" borderId="0" applyNumberFormat="0" applyBorder="0" applyAlignment="0" applyProtection="0"/>
    <xf numFmtId="0" fontId="102" fillId="79" borderId="0" applyNumberFormat="0" applyBorder="0" applyAlignment="0" applyProtection="0"/>
    <xf numFmtId="0" fontId="102" fillId="79" borderId="0" applyNumberFormat="0" applyBorder="0" applyAlignment="0" applyProtection="0"/>
    <xf numFmtId="0" fontId="81" fillId="8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81" fillId="91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29" fillId="0" borderId="65" applyNumberFormat="0" applyFont="0" applyProtection="0">
      <alignment wrapText="1"/>
    </xf>
    <xf numFmtId="0" fontId="63" fillId="68" borderId="51" applyNumberFormat="0" applyAlignment="0" applyProtection="0"/>
    <xf numFmtId="0" fontId="63" fillId="68" borderId="51" applyNumberFormat="0" applyAlignment="0" applyProtection="0"/>
    <xf numFmtId="0" fontId="63" fillId="68" borderId="51" applyNumberFormat="0" applyAlignment="0" applyProtection="0"/>
    <xf numFmtId="0" fontId="63" fillId="68" borderId="51" applyNumberFormat="0" applyAlignment="0" applyProtection="0"/>
    <xf numFmtId="0" fontId="64" fillId="69" borderId="52" applyNumberFormat="0" applyAlignment="0" applyProtection="0"/>
    <xf numFmtId="0" fontId="64" fillId="69" borderId="52" applyNumberFormat="0" applyAlignment="0" applyProtection="0"/>
    <xf numFmtId="0" fontId="64" fillId="69" borderId="52" applyNumberFormat="0" applyAlignment="0" applyProtection="0"/>
    <xf numFmtId="0" fontId="64" fillId="69" borderId="52" applyNumberFormat="0" applyAlignment="0" applyProtection="0"/>
    <xf numFmtId="41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2" fillId="0" borderId="0" applyFont="0" applyFill="0" applyBorder="0" applyAlignment="0" applyProtection="0"/>
    <xf numFmtId="0" fontId="104" fillId="92" borderId="0" applyNumberFormat="0" applyBorder="0" applyAlignment="0" applyProtection="0"/>
    <xf numFmtId="0" fontId="104" fillId="93" borderId="0" applyNumberFormat="0" applyBorder="0" applyAlignment="0" applyProtection="0"/>
    <xf numFmtId="0" fontId="104" fillId="9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Protection="0">
      <alignment vertical="top" wrapText="1"/>
    </xf>
    <xf numFmtId="0" fontId="29" fillId="0" borderId="66" applyNumberFormat="0" applyProtection="0">
      <alignment vertical="top" wrapText="1"/>
    </xf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105" fillId="0" borderId="40" applyNumberFormat="0" applyProtection="0">
      <alignment wrapText="1"/>
    </xf>
    <xf numFmtId="0" fontId="105" fillId="0" borderId="67" applyNumberFormat="0" applyProtection="0">
      <alignment horizontal="left" wrapText="1"/>
    </xf>
    <xf numFmtId="0" fontId="67" fillId="0" borderId="53" applyNumberFormat="0" applyFill="0" applyAlignment="0" applyProtection="0"/>
    <xf numFmtId="0" fontId="67" fillId="0" borderId="53" applyNumberFormat="0" applyFill="0" applyAlignment="0" applyProtection="0"/>
    <xf numFmtId="0" fontId="67" fillId="0" borderId="53" applyNumberFormat="0" applyFill="0" applyAlignment="0" applyProtection="0"/>
    <xf numFmtId="0" fontId="67" fillId="0" borderId="53" applyNumberFormat="0" applyFill="0" applyAlignment="0" applyProtection="0"/>
    <xf numFmtId="0" fontId="68" fillId="0" borderId="54" applyNumberFormat="0" applyFill="0" applyAlignment="0" applyProtection="0"/>
    <xf numFmtId="0" fontId="68" fillId="0" borderId="54" applyNumberFormat="0" applyFill="0" applyAlignment="0" applyProtection="0"/>
    <xf numFmtId="0" fontId="68" fillId="0" borderId="54" applyNumberFormat="0" applyFill="0" applyAlignment="0" applyProtection="0"/>
    <xf numFmtId="0" fontId="68" fillId="0" borderId="54" applyNumberFormat="0" applyFill="0" applyAlignment="0" applyProtection="0"/>
    <xf numFmtId="0" fontId="69" fillId="0" borderId="55" applyNumberFormat="0" applyFill="0" applyAlignment="0" applyProtection="0"/>
    <xf numFmtId="0" fontId="69" fillId="0" borderId="55" applyNumberFormat="0" applyFill="0" applyAlignment="0" applyProtection="0"/>
    <xf numFmtId="0" fontId="69" fillId="0" borderId="55" applyNumberFormat="0" applyFill="0" applyAlignment="0" applyProtection="0"/>
    <xf numFmtId="0" fontId="69" fillId="0" borderId="55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5" borderId="51" applyNumberFormat="0" applyAlignment="0" applyProtection="0"/>
    <xf numFmtId="0" fontId="70" fillId="55" borderId="51" applyNumberFormat="0" applyAlignment="0" applyProtection="0"/>
    <xf numFmtId="0" fontId="70" fillId="55" borderId="51" applyNumberFormat="0" applyAlignment="0" applyProtection="0"/>
    <xf numFmtId="0" fontId="70" fillId="55" borderId="51" applyNumberFormat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106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6" fillId="0" borderId="0"/>
    <xf numFmtId="0" fontId="13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06" fillId="0" borderId="0"/>
    <xf numFmtId="0" fontId="60" fillId="71" borderId="57" applyNumberFormat="0" applyFont="0" applyAlignment="0" applyProtection="0"/>
    <xf numFmtId="0" fontId="60" fillId="71" borderId="57" applyNumberFormat="0" applyFont="0" applyAlignment="0" applyProtection="0"/>
    <xf numFmtId="0" fontId="60" fillId="71" borderId="57" applyNumberFormat="0" applyFont="0" applyAlignment="0" applyProtection="0"/>
    <xf numFmtId="0" fontId="73" fillId="68" borderId="58" applyNumberFormat="0" applyAlignment="0" applyProtection="0"/>
    <xf numFmtId="0" fontId="73" fillId="68" borderId="58" applyNumberFormat="0" applyAlignment="0" applyProtection="0"/>
    <xf numFmtId="0" fontId="73" fillId="68" borderId="58" applyNumberFormat="0" applyAlignment="0" applyProtection="0"/>
    <xf numFmtId="0" fontId="73" fillId="68" borderId="58" applyNumberFormat="0" applyAlignment="0" applyProtection="0"/>
    <xf numFmtId="177" fontId="102" fillId="95" borderId="0">
      <alignment horizontal="right"/>
    </xf>
    <xf numFmtId="0" fontId="107" fillId="96" borderId="0">
      <alignment horizontal="center"/>
    </xf>
    <xf numFmtId="0" fontId="30" fillId="97" borderId="12"/>
    <xf numFmtId="0" fontId="108" fillId="97" borderId="0" applyBorder="0">
      <alignment horizontal="centerContinuous"/>
    </xf>
    <xf numFmtId="0" fontId="105" fillId="0" borderId="68" applyNumberFormat="0" applyProtection="0">
      <alignment wrapText="1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29" fillId="0" borderId="69" applyNumberFormat="0" applyFont="0" applyFill="0" applyProtection="0">
      <alignment wrapText="1"/>
    </xf>
    <xf numFmtId="0" fontId="105" fillId="0" borderId="70" applyNumberFormat="0" applyFill="0" applyProtection="0">
      <alignment wrapText="1"/>
    </xf>
    <xf numFmtId="0" fontId="74" fillId="0" borderId="0" applyNumberFormat="0" applyFill="0" applyBorder="0" applyAlignment="0" applyProtection="0"/>
    <xf numFmtId="0" fontId="109" fillId="0" borderId="0" applyNumberFormat="0" applyProtection="0">
      <alignment horizontal="left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59" applyNumberFormat="0" applyFill="0" applyAlignment="0" applyProtection="0"/>
    <xf numFmtId="0" fontId="75" fillId="0" borderId="59" applyNumberFormat="0" applyFill="0" applyAlignment="0" applyProtection="0"/>
    <xf numFmtId="0" fontId="75" fillId="0" borderId="59" applyNumberFormat="0" applyFill="0" applyAlignment="0" applyProtection="0"/>
    <xf numFmtId="0" fontId="75" fillId="0" borderId="59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readingOrder="1"/>
    </xf>
    <xf numFmtId="0" fontId="13" fillId="0" borderId="0">
      <alignment readingOrder="1"/>
    </xf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9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57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2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100" borderId="0" applyNumberFormat="0" applyBorder="0" applyAlignment="0" applyProtection="0"/>
    <xf numFmtId="0" fontId="61" fillId="100" borderId="0" applyNumberFormat="0" applyBorder="0" applyAlignment="0" applyProtection="0"/>
    <xf numFmtId="0" fontId="61" fillId="62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111" fillId="51" borderId="0" applyNumberFormat="0" applyBorder="0" applyAlignment="0" applyProtection="0"/>
    <xf numFmtId="0" fontId="111" fillId="51" borderId="0" applyNumberFormat="0" applyBorder="0" applyAlignment="0" applyProtection="0"/>
    <xf numFmtId="0" fontId="63" fillId="95" borderId="51" applyNumberFormat="0" applyAlignment="0" applyProtection="0"/>
    <xf numFmtId="0" fontId="63" fillId="95" borderId="51" applyNumberFormat="0" applyAlignment="0" applyProtection="0"/>
    <xf numFmtId="0" fontId="64" fillId="69" borderId="52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9" fontId="13" fillId="74" borderId="28" applyBorder="0" applyProtection="0">
      <alignment horizontal="center" vertical="center"/>
    </xf>
    <xf numFmtId="0" fontId="13" fillId="7" borderId="0">
      <alignment horizontal="center"/>
    </xf>
    <xf numFmtId="44" fontId="13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3" borderId="0" applyNumberFormat="0" applyAlignment="0">
      <alignment horizontal="right"/>
    </xf>
    <xf numFmtId="0" fontId="13" fillId="14" borderId="0" applyNumberFormat="0" applyAlignment="0"/>
    <xf numFmtId="0" fontId="13" fillId="14" borderId="0" applyNumberFormat="0" applyAlignment="0"/>
    <xf numFmtId="0" fontId="65" fillId="0" borderId="0" applyNumberFormat="0" applyFill="0" applyBorder="0" applyAlignment="0" applyProtection="0"/>
    <xf numFmtId="0" fontId="66" fillId="52" borderId="0" applyNumberFormat="0" applyBorder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98" fillId="0" borderId="54" applyNumberFormat="0" applyFill="0" applyAlignment="0" applyProtection="0"/>
    <xf numFmtId="0" fontId="30" fillId="15" borderId="14">
      <alignment horizontal="left"/>
    </xf>
    <xf numFmtId="0" fontId="30" fillId="15" borderId="14">
      <alignment horizontal="left"/>
    </xf>
    <xf numFmtId="0" fontId="36" fillId="0" borderId="41" applyNumberFormat="0" applyFill="0" applyAlignment="0" applyProtection="0"/>
    <xf numFmtId="0" fontId="30" fillId="15" borderId="14">
      <alignment horizontal="left"/>
    </xf>
    <xf numFmtId="0" fontId="30" fillId="15" borderId="14">
      <alignment horizontal="left"/>
    </xf>
    <xf numFmtId="0" fontId="113" fillId="0" borderId="72" applyNumberFormat="0" applyFill="0" applyAlignment="0" applyProtection="0"/>
    <xf numFmtId="0" fontId="113" fillId="0" borderId="72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readingOrder="1"/>
    </xf>
    <xf numFmtId="0" fontId="70" fillId="55" borderId="51" applyNumberFormat="0" applyAlignment="0" applyProtection="0"/>
    <xf numFmtId="0" fontId="71" fillId="0" borderId="56" applyNumberFormat="0" applyFill="0" applyAlignment="0" applyProtection="0"/>
    <xf numFmtId="0" fontId="72" fillId="71" borderId="0" applyNumberFormat="0" applyBorder="0" applyAlignment="0" applyProtection="0"/>
    <xf numFmtId="0" fontId="72" fillId="7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readingOrder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readingOrder="1"/>
    </xf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readingOrder="1"/>
    </xf>
    <xf numFmtId="0" fontId="1" fillId="0" borderId="0"/>
    <xf numFmtId="0" fontId="1" fillId="0" borderId="0"/>
    <xf numFmtId="0" fontId="13" fillId="0" borderId="0">
      <alignment readingOrder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readingOrder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readingOrder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>
      <alignment readingOrder="1"/>
    </xf>
    <xf numFmtId="0" fontId="1" fillId="0" borderId="0"/>
    <xf numFmtId="0" fontId="1" fillId="0" borderId="0"/>
    <xf numFmtId="0" fontId="1" fillId="0" borderId="0"/>
    <xf numFmtId="0" fontId="13" fillId="0" borderId="0"/>
    <xf numFmtId="0" fontId="114" fillId="0" borderId="0"/>
    <xf numFmtId="0" fontId="13" fillId="0" borderId="0">
      <alignment readingOrder="1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3" fillId="0" borderId="0">
      <alignment readingOrder="1"/>
    </xf>
    <xf numFmtId="0" fontId="13" fillId="0" borderId="0">
      <alignment readingOrder="1"/>
    </xf>
    <xf numFmtId="0" fontId="13" fillId="0" borderId="0">
      <alignment readingOrder="1"/>
    </xf>
    <xf numFmtId="0" fontId="13" fillId="0" borderId="0">
      <alignment readingOrder="1"/>
    </xf>
    <xf numFmtId="0" fontId="13" fillId="0" borderId="0">
      <alignment readingOrder="1"/>
    </xf>
    <xf numFmtId="0" fontId="13" fillId="0" borderId="0">
      <alignment readingOrder="1"/>
    </xf>
    <xf numFmtId="0" fontId="13" fillId="0" borderId="0">
      <alignment readingOrder="1"/>
    </xf>
    <xf numFmtId="0" fontId="13" fillId="0" borderId="0">
      <alignment readingOrder="1"/>
    </xf>
    <xf numFmtId="0" fontId="13" fillId="0" borderId="0">
      <alignment readingOrder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readingOrder="1"/>
    </xf>
    <xf numFmtId="0" fontId="13" fillId="0" borderId="0"/>
    <xf numFmtId="0" fontId="83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3" fillId="71" borderId="57" applyNumberFormat="0" applyFont="0" applyAlignment="0" applyProtection="0"/>
    <xf numFmtId="0" fontId="13" fillId="71" borderId="57" applyNumberFormat="0" applyFont="0" applyAlignment="0" applyProtection="0"/>
    <xf numFmtId="0" fontId="13" fillId="71" borderId="57" applyNumberFormat="0" applyFont="0" applyAlignment="0" applyProtection="0"/>
    <xf numFmtId="0" fontId="13" fillId="71" borderId="57" applyNumberFormat="0" applyFont="0" applyAlignment="0" applyProtection="0"/>
    <xf numFmtId="0" fontId="3" fillId="71" borderId="57" applyNumberFormat="0" applyFont="0" applyAlignment="0" applyProtection="0"/>
    <xf numFmtId="0" fontId="3" fillId="71" borderId="57" applyNumberFormat="0" applyFont="0" applyAlignment="0" applyProtection="0"/>
    <xf numFmtId="0" fontId="3" fillId="71" borderId="57" applyNumberFormat="0" applyFont="0" applyAlignment="0" applyProtection="0"/>
    <xf numFmtId="0" fontId="13" fillId="71" borderId="57" applyNumberFormat="0" applyFont="0" applyAlignment="0" applyProtection="0"/>
    <xf numFmtId="0" fontId="115" fillId="70" borderId="57" applyNumberFormat="0" applyFont="0" applyAlignment="0" applyProtection="0"/>
    <xf numFmtId="0" fontId="115" fillId="70" borderId="57" applyNumberFormat="0" applyFont="0" applyAlignment="0" applyProtection="0"/>
    <xf numFmtId="0" fontId="115" fillId="70" borderId="57" applyNumberFormat="0" applyFont="0" applyAlignment="0" applyProtection="0"/>
    <xf numFmtId="0" fontId="115" fillId="70" borderId="5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73" fillId="95" borderId="58" applyNumberFormat="0" applyAlignment="0" applyProtection="0"/>
    <xf numFmtId="0" fontId="73" fillId="95" borderId="58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5" fillId="0" borderId="73" applyNumberFormat="0" applyFill="0" applyAlignment="0" applyProtection="0"/>
    <xf numFmtId="0" fontId="75" fillId="0" borderId="73" applyNumberFormat="0" applyFill="0" applyAlignment="0" applyProtection="0"/>
    <xf numFmtId="0" fontId="7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0" fontId="110" fillId="0" borderId="0"/>
    <xf numFmtId="0" fontId="1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02" fillId="50" borderId="0" applyNumberFormat="0" applyBorder="0" applyAlignment="0" applyProtection="0"/>
    <xf numFmtId="0" fontId="102" fillId="50" borderId="0" applyNumberFormat="0" applyBorder="0" applyAlignment="0" applyProtection="0"/>
    <xf numFmtId="0" fontId="60" fillId="50" borderId="0" applyNumberFormat="0" applyBorder="0" applyAlignment="0" applyProtection="0"/>
    <xf numFmtId="0" fontId="102" fillId="50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1" fillId="25" borderId="0" applyNumberFormat="0" applyBorder="0" applyAlignment="0" applyProtection="0"/>
    <xf numFmtId="0" fontId="102" fillId="51" borderId="0" applyNumberFormat="0" applyBorder="0" applyAlignment="0" applyProtection="0"/>
    <xf numFmtId="0" fontId="102" fillId="51" borderId="0" applyNumberFormat="0" applyBorder="0" applyAlignment="0" applyProtection="0"/>
    <xf numFmtId="0" fontId="60" fillId="51" borderId="0" applyNumberFormat="0" applyBorder="0" applyAlignment="0" applyProtection="0"/>
    <xf numFmtId="0" fontId="102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1" fillId="29" borderId="0" applyNumberFormat="0" applyBorder="0" applyAlignment="0" applyProtection="0"/>
    <xf numFmtId="0" fontId="102" fillId="52" borderId="0" applyNumberFormat="0" applyBorder="0" applyAlignment="0" applyProtection="0"/>
    <xf numFmtId="0" fontId="102" fillId="52" borderId="0" applyNumberFormat="0" applyBorder="0" applyAlignment="0" applyProtection="0"/>
    <xf numFmtId="0" fontId="60" fillId="52" borderId="0" applyNumberFormat="0" applyBorder="0" applyAlignment="0" applyProtection="0"/>
    <xf numFmtId="0" fontId="102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1" fillId="3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60" fillId="53" borderId="0" applyNumberFormat="0" applyBorder="0" applyAlignment="0" applyProtection="0"/>
    <xf numFmtId="0" fontId="102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1" fillId="37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60" fillId="54" borderId="0" applyNumberFormat="0" applyBorder="0" applyAlignment="0" applyProtection="0"/>
    <xf numFmtId="0" fontId="102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02" fillId="55" borderId="0" applyNumberFormat="0" applyBorder="0" applyAlignment="0" applyProtection="0"/>
    <xf numFmtId="0" fontId="102" fillId="55" borderId="0" applyNumberFormat="0" applyBorder="0" applyAlignment="0" applyProtection="0"/>
    <xf numFmtId="0" fontId="102" fillId="5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60" fillId="56" borderId="0" applyNumberFormat="0" applyBorder="0" applyAlignment="0" applyProtection="0"/>
    <xf numFmtId="0" fontId="102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1" fillId="26" borderId="0" applyNumberFormat="0" applyBorder="0" applyAlignment="0" applyProtection="0"/>
    <xf numFmtId="0" fontId="102" fillId="57" borderId="0" applyNumberFormat="0" applyBorder="0" applyAlignment="0" applyProtection="0"/>
    <xf numFmtId="0" fontId="102" fillId="57" borderId="0" applyNumberFormat="0" applyBorder="0" applyAlignment="0" applyProtection="0"/>
    <xf numFmtId="0" fontId="60" fillId="57" borderId="0" applyNumberFormat="0" applyBorder="0" applyAlignment="0" applyProtection="0"/>
    <xf numFmtId="0" fontId="102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60" fillId="58" borderId="0" applyNumberFormat="0" applyBorder="0" applyAlignment="0" applyProtection="0"/>
    <xf numFmtId="0" fontId="102" fillId="58" borderId="0" applyNumberFormat="0" applyBorder="0" applyAlignment="0" applyProtection="0"/>
    <xf numFmtId="0" fontId="60" fillId="58" borderId="0" applyNumberFormat="0" applyBorder="0" applyAlignment="0" applyProtection="0"/>
    <xf numFmtId="0" fontId="60" fillId="58" borderId="0" applyNumberFormat="0" applyBorder="0" applyAlignment="0" applyProtection="0"/>
    <xf numFmtId="0" fontId="1" fillId="34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60" fillId="53" borderId="0" applyNumberFormat="0" applyBorder="0" applyAlignment="0" applyProtection="0"/>
    <xf numFmtId="0" fontId="102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1" fillId="38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60" fillId="59" borderId="0" applyNumberFormat="0" applyBorder="0" applyAlignment="0" applyProtection="0"/>
    <xf numFmtId="0" fontId="102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1" fillId="46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48" fillId="27" borderId="0" applyNumberFormat="0" applyBorder="0" applyAlignment="0" applyProtection="0"/>
    <xf numFmtId="0" fontId="61" fillId="60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48" fillId="31" borderId="0" applyNumberFormat="0" applyBorder="0" applyAlignment="0" applyProtection="0"/>
    <xf numFmtId="0" fontId="61" fillId="57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48" fillId="35" borderId="0" applyNumberFormat="0" applyBorder="0" applyAlignment="0" applyProtection="0"/>
    <xf numFmtId="0" fontId="61" fillId="58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48" fillId="39" borderId="0" applyNumberFormat="0" applyBorder="0" applyAlignment="0" applyProtection="0"/>
    <xf numFmtId="0" fontId="61" fillId="61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48" fillId="43" borderId="0" applyNumberFormat="0" applyBorder="0" applyAlignment="0" applyProtection="0"/>
    <xf numFmtId="0" fontId="61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48" fillId="47" borderId="0" applyNumberFormat="0" applyBorder="0" applyAlignment="0" applyProtection="0"/>
    <xf numFmtId="0" fontId="61" fillId="63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48" fillId="24" borderId="0" applyNumberFormat="0" applyBorder="0" applyAlignment="0" applyProtection="0"/>
    <xf numFmtId="0" fontId="61" fillId="64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48" fillId="28" borderId="0" applyNumberFormat="0" applyBorder="0" applyAlignment="0" applyProtection="0"/>
    <xf numFmtId="0" fontId="61" fillId="65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48" fillId="32" borderId="0" applyNumberFormat="0" applyBorder="0" applyAlignment="0" applyProtection="0"/>
    <xf numFmtId="0" fontId="61" fillId="66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48" fillId="36" borderId="0" applyNumberFormat="0" applyBorder="0" applyAlignment="0" applyProtection="0"/>
    <xf numFmtId="0" fontId="61" fillId="61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48" fillId="40" borderId="0" applyNumberFormat="0" applyBorder="0" applyAlignment="0" applyProtection="0"/>
    <xf numFmtId="0" fontId="61" fillId="62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48" fillId="44" borderId="0" applyNumberFormat="0" applyBorder="0" applyAlignment="0" applyProtection="0"/>
    <xf numFmtId="0" fontId="61" fillId="67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39" fillId="18" borderId="0" applyNumberFormat="0" applyBorder="0" applyAlignment="0" applyProtection="0"/>
    <xf numFmtId="0" fontId="62" fillId="51" borderId="0" applyNumberFormat="0" applyBorder="0" applyAlignment="0" applyProtection="0"/>
    <xf numFmtId="169" fontId="13" fillId="73" borderId="28" applyNumberFormat="0" applyBorder="0" applyProtection="0">
      <alignment horizontal="center"/>
    </xf>
    <xf numFmtId="0" fontId="118" fillId="68" borderId="51" applyNumberFormat="0" applyAlignment="0" applyProtection="0"/>
    <xf numFmtId="0" fontId="118" fillId="68" borderId="51" applyNumberFormat="0" applyAlignment="0" applyProtection="0"/>
    <xf numFmtId="0" fontId="118" fillId="68" borderId="51" applyNumberFormat="0" applyAlignment="0" applyProtection="0"/>
    <xf numFmtId="0" fontId="43" fillId="21" borderId="43" applyNumberFormat="0" applyAlignment="0" applyProtection="0"/>
    <xf numFmtId="0" fontId="63" fillId="68" borderId="51" applyNumberFormat="0" applyAlignment="0" applyProtection="0"/>
    <xf numFmtId="0" fontId="30" fillId="69" borderId="52" applyNumberFormat="0" applyAlignment="0" applyProtection="0"/>
    <xf numFmtId="0" fontId="30" fillId="69" borderId="52" applyNumberFormat="0" applyAlignment="0" applyProtection="0"/>
    <xf numFmtId="0" fontId="30" fillId="69" borderId="52" applyNumberFormat="0" applyAlignment="0" applyProtection="0"/>
    <xf numFmtId="0" fontId="45" fillId="22" borderId="46" applyNumberFormat="0" applyAlignment="0" applyProtection="0"/>
    <xf numFmtId="0" fontId="64" fillId="69" borderId="52" applyNumberFormat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7" fontId="13" fillId="74" borderId="28" applyBorder="0" applyProtection="0">
      <alignment horizontal="center" vertical="center"/>
    </xf>
    <xf numFmtId="7" fontId="13" fillId="74" borderId="28" applyBorder="0" applyProtection="0">
      <alignment horizontal="center" vertical="center"/>
    </xf>
    <xf numFmtId="2" fontId="13" fillId="72" borderId="0" applyNumberFormat="0">
      <alignment horizontal="center"/>
    </xf>
    <xf numFmtId="0" fontId="13" fillId="10" borderId="0">
      <alignment vertical="top" wrapText="1"/>
    </xf>
    <xf numFmtId="169" fontId="13" fillId="75" borderId="0">
      <alignment horizontal="center"/>
    </xf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2" fillId="0" borderId="0" applyFont="0" applyFill="0" applyBorder="0" applyAlignment="0" applyProtection="0"/>
    <xf numFmtId="0" fontId="13" fillId="76" borderId="11">
      <alignment horizontal="center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1" fillId="52" borderId="0" applyNumberFormat="0" applyBorder="0" applyAlignment="0" applyProtection="0"/>
    <xf numFmtId="0" fontId="91" fillId="52" borderId="0" applyNumberFormat="0" applyBorder="0" applyAlignment="0" applyProtection="0"/>
    <xf numFmtId="0" fontId="91" fillId="52" borderId="0" applyNumberFormat="0" applyBorder="0" applyAlignment="0" applyProtection="0"/>
    <xf numFmtId="0" fontId="38" fillId="17" borderId="0" applyNumberFormat="0" applyBorder="0" applyAlignment="0" applyProtection="0"/>
    <xf numFmtId="0" fontId="66" fillId="52" borderId="0" applyNumberFormat="0" applyBorder="0" applyAlignment="0" applyProtection="0"/>
    <xf numFmtId="0" fontId="120" fillId="0" borderId="53" applyNumberFormat="0" applyFill="0" applyAlignment="0" applyProtection="0"/>
    <xf numFmtId="0" fontId="120" fillId="0" borderId="53" applyNumberFormat="0" applyFill="0" applyAlignment="0" applyProtection="0"/>
    <xf numFmtId="0" fontId="120" fillId="0" borderId="53" applyNumberFormat="0" applyFill="0" applyAlignment="0" applyProtection="0"/>
    <xf numFmtId="0" fontId="35" fillId="0" borderId="40" applyNumberFormat="0" applyFill="0" applyAlignment="0" applyProtection="0"/>
    <xf numFmtId="0" fontId="67" fillId="0" borderId="53" applyNumberFormat="0" applyFill="0" applyAlignment="0" applyProtection="0"/>
    <xf numFmtId="0" fontId="121" fillId="0" borderId="54" applyNumberFormat="0" applyFill="0" applyAlignment="0" applyProtection="0"/>
    <xf numFmtId="0" fontId="121" fillId="0" borderId="54" applyNumberFormat="0" applyFill="0" applyAlignment="0" applyProtection="0"/>
    <xf numFmtId="0" fontId="121" fillId="0" borderId="54" applyNumberFormat="0" applyFill="0" applyAlignment="0" applyProtection="0"/>
    <xf numFmtId="0" fontId="36" fillId="0" borderId="41" applyNumberFormat="0" applyFill="0" applyAlignment="0" applyProtection="0"/>
    <xf numFmtId="0" fontId="68" fillId="0" borderId="54" applyNumberFormat="0" applyFill="0" applyAlignment="0" applyProtection="0"/>
    <xf numFmtId="0" fontId="122" fillId="0" borderId="55" applyNumberFormat="0" applyFill="0" applyAlignment="0" applyProtection="0"/>
    <xf numFmtId="0" fontId="122" fillId="0" borderId="55" applyNumberFormat="0" applyFill="0" applyAlignment="0" applyProtection="0"/>
    <xf numFmtId="0" fontId="122" fillId="0" borderId="55" applyNumberFormat="0" applyFill="0" applyAlignment="0" applyProtection="0"/>
    <xf numFmtId="0" fontId="37" fillId="0" borderId="42" applyNumberFormat="0" applyFill="0" applyAlignment="0" applyProtection="0"/>
    <xf numFmtId="0" fontId="69" fillId="0" borderId="55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4" fillId="55" borderId="51" applyNumberFormat="0" applyAlignment="0" applyProtection="0"/>
    <xf numFmtId="0" fontId="124" fillId="55" borderId="51" applyNumberFormat="0" applyAlignment="0" applyProtection="0"/>
    <xf numFmtId="0" fontId="124" fillId="55" borderId="51" applyNumberFormat="0" applyAlignment="0" applyProtection="0"/>
    <xf numFmtId="0" fontId="41" fillId="20" borderId="43" applyNumberFormat="0" applyAlignment="0" applyProtection="0"/>
    <xf numFmtId="0" fontId="70" fillId="55" borderId="51" applyNumberFormat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44" fillId="0" borderId="45" applyNumberFormat="0" applyFill="0" applyAlignment="0" applyProtection="0"/>
    <xf numFmtId="0" fontId="71" fillId="0" borderId="56" applyNumberFormat="0" applyFill="0" applyAlignment="0" applyProtection="0"/>
    <xf numFmtId="0" fontId="126" fillId="70" borderId="0" applyNumberFormat="0" applyBorder="0" applyAlignment="0" applyProtection="0"/>
    <xf numFmtId="0" fontId="126" fillId="70" borderId="0" applyNumberFormat="0" applyBorder="0" applyAlignment="0" applyProtection="0"/>
    <xf numFmtId="0" fontId="126" fillId="70" borderId="0" applyNumberFormat="0" applyBorder="0" applyAlignment="0" applyProtection="0"/>
    <xf numFmtId="0" fontId="40" fillId="19" borderId="0" applyNumberFormat="0" applyBorder="0" applyAlignment="0" applyProtection="0"/>
    <xf numFmtId="0" fontId="72" fillId="7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3" fillId="0" borderId="0"/>
    <xf numFmtId="0" fontId="102" fillId="0" borderId="0"/>
    <xf numFmtId="0" fontId="102" fillId="0" borderId="0"/>
    <xf numFmtId="0" fontId="83" fillId="0" borderId="0"/>
    <xf numFmtId="0" fontId="1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15" fillId="0" borderId="0"/>
    <xf numFmtId="0" fontId="128" fillId="0" borderId="0"/>
    <xf numFmtId="0" fontId="115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15" fillId="0" borderId="0"/>
    <xf numFmtId="0" fontId="115" fillId="0" borderId="0"/>
    <xf numFmtId="0" fontId="1" fillId="0" borderId="0"/>
    <xf numFmtId="0" fontId="115" fillId="0" borderId="0"/>
    <xf numFmtId="0" fontId="1" fillId="0" borderId="0"/>
    <xf numFmtId="0" fontId="115" fillId="0" borderId="0"/>
    <xf numFmtId="0" fontId="13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02" fillId="0" borderId="0"/>
    <xf numFmtId="0" fontId="83" fillId="0" borderId="0"/>
    <xf numFmtId="0" fontId="102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5" fillId="77" borderId="28" applyNumberFormat="0" applyBorder="0">
      <alignment horizontal="center" vertical="center"/>
      <protection locked="0"/>
    </xf>
    <xf numFmtId="0" fontId="115" fillId="71" borderId="5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15" fillId="71" borderId="5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02" fillId="71" borderId="57" applyNumberFormat="0" applyFont="0" applyAlignment="0" applyProtection="0"/>
    <xf numFmtId="0" fontId="115" fillId="71" borderId="57" applyNumberFormat="0" applyFont="0" applyAlignment="0" applyProtection="0"/>
    <xf numFmtId="0" fontId="102" fillId="71" borderId="57" applyNumberFormat="0" applyFont="0" applyAlignment="0" applyProtection="0"/>
    <xf numFmtId="0" fontId="60" fillId="23" borderId="47" applyNumberFormat="0" applyFont="0" applyAlignment="0" applyProtection="0"/>
    <xf numFmtId="0" fontId="102" fillId="71" borderId="57" applyNumberFormat="0" applyFont="0" applyAlignment="0" applyProtection="0"/>
    <xf numFmtId="0" fontId="60" fillId="71" borderId="57" applyNumberFormat="0" applyFont="0" applyAlignment="0" applyProtection="0"/>
    <xf numFmtId="0" fontId="60" fillId="71" borderId="57" applyNumberFormat="0" applyFont="0" applyAlignment="0" applyProtection="0"/>
    <xf numFmtId="0" fontId="129" fillId="68" borderId="58" applyNumberFormat="0" applyAlignment="0" applyProtection="0"/>
    <xf numFmtId="0" fontId="129" fillId="68" borderId="58" applyNumberFormat="0" applyAlignment="0" applyProtection="0"/>
    <xf numFmtId="0" fontId="129" fillId="68" borderId="58" applyNumberFormat="0" applyAlignment="0" applyProtection="0"/>
    <xf numFmtId="0" fontId="42" fillId="21" borderId="44" applyNumberFormat="0" applyAlignment="0" applyProtection="0"/>
    <xf numFmtId="0" fontId="73" fillId="68" borderId="58" applyNumberFormat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3" fillId="0" borderId="0"/>
    <xf numFmtId="0" fontId="34" fillId="0" borderId="0" applyNumberFormat="0" applyFill="0" applyBorder="0" applyAlignment="0" applyProtection="0"/>
    <xf numFmtId="0" fontId="104" fillId="0" borderId="59" applyNumberFormat="0" applyFill="0" applyAlignment="0" applyProtection="0"/>
    <xf numFmtId="0" fontId="104" fillId="0" borderId="59" applyNumberFormat="0" applyFill="0" applyAlignment="0" applyProtection="0"/>
    <xf numFmtId="0" fontId="104" fillId="0" borderId="59" applyNumberFormat="0" applyFill="0" applyAlignment="0" applyProtection="0"/>
    <xf numFmtId="0" fontId="2" fillId="0" borderId="48" applyNumberFormat="0" applyFill="0" applyAlignment="0" applyProtection="0"/>
    <xf numFmtId="0" fontId="75" fillId="0" borderId="59" applyNumberFormat="0" applyFill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9" fontId="13" fillId="73" borderId="28" applyNumberFormat="0" applyBorder="0" applyProtection="0">
      <alignment horizontal="center"/>
    </xf>
    <xf numFmtId="169" fontId="13" fillId="73" borderId="28" applyNumberFormat="0" applyBorder="0" applyProtection="0">
      <alignment horizontal="center"/>
    </xf>
    <xf numFmtId="7" fontId="13" fillId="74" borderId="28" applyBorder="0" applyProtection="0">
      <alignment horizontal="center" vertical="center"/>
    </xf>
    <xf numFmtId="7" fontId="13" fillId="74" borderId="28" applyBorder="0" applyProtection="0">
      <alignment horizontal="center" vertical="center"/>
    </xf>
    <xf numFmtId="2" fontId="13" fillId="72" borderId="0" applyNumberFormat="0">
      <alignment horizontal="center"/>
    </xf>
    <xf numFmtId="2" fontId="13" fillId="72" borderId="0" applyNumberFormat="0">
      <alignment horizontal="center"/>
    </xf>
    <xf numFmtId="0" fontId="13" fillId="10" borderId="0">
      <alignment vertical="top" wrapText="1"/>
    </xf>
    <xf numFmtId="0" fontId="13" fillId="10" borderId="0">
      <alignment vertical="top" wrapText="1"/>
    </xf>
    <xf numFmtId="169" fontId="13" fillId="75" borderId="0">
      <alignment horizontal="center"/>
    </xf>
    <xf numFmtId="169" fontId="13" fillId="75" borderId="0">
      <alignment horizontal="center"/>
    </xf>
    <xf numFmtId="0" fontId="13" fillId="76" borderId="11">
      <alignment horizontal="center"/>
    </xf>
    <xf numFmtId="0" fontId="13" fillId="76" borderId="11">
      <alignment horizontal="center"/>
    </xf>
    <xf numFmtId="0" fontId="13" fillId="0" borderId="0"/>
    <xf numFmtId="0" fontId="1" fillId="0" borderId="0"/>
    <xf numFmtId="0" fontId="128" fillId="0" borderId="0"/>
    <xf numFmtId="0" fontId="60" fillId="23" borderId="47" applyNumberFormat="0" applyFont="0" applyAlignment="0" applyProtection="0"/>
    <xf numFmtId="9" fontId="13" fillId="0" borderId="0" applyFont="0" applyFill="0" applyBorder="0" applyAlignment="0" applyProtection="0"/>
    <xf numFmtId="0" fontId="102" fillId="0" borderId="0"/>
    <xf numFmtId="0" fontId="115" fillId="0" borderId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1" fillId="0" borderId="56" applyNumberFormat="0" applyFill="0" applyAlignment="0" applyProtection="0"/>
    <xf numFmtId="0" fontId="30" fillId="69" borderId="52" applyNumberFormat="0" applyAlignment="0" applyProtection="0"/>
    <xf numFmtId="0" fontId="30" fillId="69" borderId="52" applyNumberFormat="0" applyAlignment="0" applyProtection="0"/>
    <xf numFmtId="0" fontId="64" fillId="69" borderId="52" applyNumberFormat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71" fillId="0" borderId="56" applyNumberFormat="0" applyFill="0" applyAlignment="0" applyProtection="0"/>
    <xf numFmtId="0" fontId="13" fillId="0" borderId="0"/>
    <xf numFmtId="0" fontId="125" fillId="0" borderId="56" applyNumberFormat="0" applyFill="0" applyAlignment="0" applyProtection="0"/>
    <xf numFmtId="0" fontId="64" fillId="69" borderId="52" applyNumberFormat="0" applyAlignment="0" applyProtection="0"/>
    <xf numFmtId="0" fontId="30" fillId="69" borderId="52" applyNumberFormat="0" applyAlignment="0" applyProtection="0"/>
    <xf numFmtId="0" fontId="71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71" fillId="0" borderId="5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1" fillId="0" borderId="56" applyNumberFormat="0" applyFill="0" applyAlignment="0" applyProtection="0"/>
    <xf numFmtId="0" fontId="125" fillId="0" borderId="56" applyNumberFormat="0" applyFill="0" applyAlignment="0" applyProtection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47" applyNumberFormat="0" applyFont="0" applyAlignment="0" applyProtection="0"/>
    <xf numFmtId="0" fontId="71" fillId="0" borderId="56" applyNumberFormat="0" applyFill="0" applyAlignment="0" applyProtection="0"/>
    <xf numFmtId="0" fontId="125" fillId="0" borderId="56" applyNumberFormat="0" applyFill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30" fillId="69" borderId="52" applyNumberFormat="0" applyAlignment="0" applyProtection="0"/>
    <xf numFmtId="0" fontId="30" fillId="69" borderId="52" applyNumberFormat="0" applyAlignment="0" applyProtection="0"/>
    <xf numFmtId="0" fontId="64" fillId="69" borderId="52" applyNumberFormat="0" applyAlignment="0" applyProtection="0"/>
    <xf numFmtId="0" fontId="64" fillId="69" borderId="52" applyNumberFormat="0" applyAlignment="0" applyProtection="0"/>
    <xf numFmtId="0" fontId="30" fillId="69" borderId="52" applyNumberFormat="0" applyAlignment="0" applyProtection="0"/>
    <xf numFmtId="0" fontId="30" fillId="69" borderId="52" applyNumberFormat="0" applyAlignment="0" applyProtection="0"/>
    <xf numFmtId="43" fontId="60" fillId="0" borderId="0" applyFont="0" applyFill="0" applyBorder="0" applyAlignment="0" applyProtection="0"/>
    <xf numFmtId="0" fontId="60" fillId="23" borderId="47" applyNumberFormat="0" applyFont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0" fillId="69" borderId="52" applyNumberFormat="0" applyAlignment="0" applyProtection="0"/>
    <xf numFmtId="0" fontId="30" fillId="69" borderId="52" applyNumberFormat="0" applyAlignment="0" applyProtection="0"/>
    <xf numFmtId="0" fontId="64" fillId="69" borderId="52" applyNumberFormat="0" applyAlignment="0" applyProtection="0"/>
    <xf numFmtId="0" fontId="64" fillId="69" borderId="52" applyNumberFormat="0" applyAlignment="0" applyProtection="0"/>
    <xf numFmtId="0" fontId="30" fillId="69" borderId="52" applyNumberFormat="0" applyAlignment="0" applyProtection="0"/>
    <xf numFmtId="0" fontId="30" fillId="69" borderId="52" applyNumberFormat="0" applyAlignment="0" applyProtection="0"/>
    <xf numFmtId="0" fontId="30" fillId="69" borderId="52" applyNumberFormat="0" applyAlignment="0" applyProtection="0"/>
    <xf numFmtId="0" fontId="30" fillId="69" borderId="52" applyNumberFormat="0" applyAlignment="0" applyProtection="0"/>
    <xf numFmtId="0" fontId="64" fillId="69" borderId="52" applyNumberFormat="0" applyAlignment="0" applyProtection="0"/>
    <xf numFmtId="0" fontId="64" fillId="69" borderId="52" applyNumberFormat="0" applyAlignment="0" applyProtection="0"/>
    <xf numFmtId="0" fontId="64" fillId="69" borderId="5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02" fillId="71" borderId="57" applyNumberFormat="0" applyFont="0" applyAlignment="0" applyProtection="0"/>
    <xf numFmtId="0" fontId="102" fillId="71" borderId="57" applyNumberFormat="0" applyFont="0" applyAlignment="0" applyProtection="0"/>
    <xf numFmtId="0" fontId="60" fillId="71" borderId="57" applyNumberFormat="0" applyFont="0" applyAlignment="0" applyProtection="0"/>
    <xf numFmtId="0" fontId="60" fillId="71" borderId="57" applyNumberFormat="0" applyFont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02" fillId="50" borderId="0" applyNumberFormat="0" applyBorder="0" applyAlignment="0" applyProtection="0"/>
    <xf numFmtId="0" fontId="1" fillId="25" borderId="0" applyNumberFormat="0" applyBorder="0" applyAlignment="0" applyProtection="0"/>
    <xf numFmtId="0" fontId="102" fillId="50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9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02" fillId="51" borderId="0" applyNumberFormat="0" applyBorder="0" applyAlignment="0" applyProtection="0"/>
    <xf numFmtId="0" fontId="1" fillId="29" borderId="0" applyNumberFormat="0" applyBorder="0" applyAlignment="0" applyProtection="0"/>
    <xf numFmtId="0" fontId="102" fillId="51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0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02" fillId="52" borderId="0" applyNumberFormat="0" applyBorder="0" applyAlignment="0" applyProtection="0"/>
    <xf numFmtId="0" fontId="1" fillId="33" borderId="0" applyNumberFormat="0" applyBorder="0" applyAlignment="0" applyProtection="0"/>
    <xf numFmtId="0" fontId="102" fillId="52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0" fillId="7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02" fillId="53" borderId="0" applyNumberFormat="0" applyBorder="0" applyAlignment="0" applyProtection="0"/>
    <xf numFmtId="0" fontId="1" fillId="37" borderId="0" applyNumberFormat="0" applyBorder="0" applyAlignment="0" applyProtection="0"/>
    <xf numFmtId="0" fontId="102" fillId="53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0" fillId="9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02" fillId="54" borderId="0" applyNumberFormat="0" applyBorder="0" applyAlignment="0" applyProtection="0"/>
    <xf numFmtId="0" fontId="1" fillId="41" borderId="0" applyNumberFormat="0" applyBorder="0" applyAlignment="0" applyProtection="0"/>
    <xf numFmtId="0" fontId="102" fillId="54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0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02" fillId="55" borderId="0" applyNumberFormat="0" applyBorder="0" applyAlignment="0" applyProtection="0"/>
    <xf numFmtId="0" fontId="1" fillId="45" borderId="0" applyNumberFormat="0" applyBorder="0" applyAlignment="0" applyProtection="0"/>
    <xf numFmtId="0" fontId="102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02" fillId="56" borderId="0" applyNumberFormat="0" applyBorder="0" applyAlignment="0" applyProtection="0"/>
    <xf numFmtId="0" fontId="1" fillId="26" borderId="0" applyNumberFormat="0" applyBorder="0" applyAlignment="0" applyProtection="0"/>
    <xf numFmtId="0" fontId="102" fillId="5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0" fillId="6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02" fillId="57" borderId="0" applyNumberFormat="0" applyBorder="0" applyAlignment="0" applyProtection="0"/>
    <xf numFmtId="0" fontId="1" fillId="30" borderId="0" applyNumberFormat="0" applyBorder="0" applyAlignment="0" applyProtection="0"/>
    <xf numFmtId="0" fontId="102" fillId="57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5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02" fillId="58" borderId="0" applyNumberFormat="0" applyBorder="0" applyAlignment="0" applyProtection="0"/>
    <xf numFmtId="0" fontId="1" fillId="34" borderId="0" applyNumberFormat="0" applyBorder="0" applyAlignment="0" applyProtection="0"/>
    <xf numFmtId="0" fontId="102" fillId="58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7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02" fillId="53" borderId="0" applyNumberFormat="0" applyBorder="0" applyAlignment="0" applyProtection="0"/>
    <xf numFmtId="0" fontId="1" fillId="38" borderId="0" applyNumberFormat="0" applyBorder="0" applyAlignment="0" applyProtection="0"/>
    <xf numFmtId="0" fontId="102" fillId="53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6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02" fillId="56" borderId="0" applyNumberFormat="0" applyBorder="0" applyAlignment="0" applyProtection="0"/>
    <xf numFmtId="0" fontId="1" fillId="42" borderId="0" applyNumberFormat="0" applyBorder="0" applyAlignment="0" applyProtection="0"/>
    <xf numFmtId="0" fontId="102" fillId="56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5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02" fillId="59" borderId="0" applyNumberFormat="0" applyBorder="0" applyAlignment="0" applyProtection="0"/>
    <xf numFmtId="0" fontId="1" fillId="46" borderId="0" applyNumberFormat="0" applyBorder="0" applyAlignment="0" applyProtection="0"/>
    <xf numFmtId="0" fontId="102" fillId="59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55" borderId="0" applyNumberFormat="0" applyBorder="0" applyAlignment="0" applyProtection="0"/>
    <xf numFmtId="169" fontId="13" fillId="73" borderId="28" applyNumberFormat="0" applyBorder="0" applyProtection="0">
      <alignment horizontal="center"/>
    </xf>
    <xf numFmtId="169" fontId="13" fillId="73" borderId="28" applyNumberFormat="0" applyBorder="0" applyProtection="0">
      <alignment horizontal="center"/>
    </xf>
    <xf numFmtId="169" fontId="13" fillId="73" borderId="28" applyNumberFormat="0" applyBorder="0" applyProtection="0">
      <alignment horizontal="center"/>
    </xf>
    <xf numFmtId="169" fontId="13" fillId="73" borderId="28" applyNumberFormat="0" applyBorder="0" applyProtection="0">
      <alignment horizontal="center"/>
    </xf>
    <xf numFmtId="169" fontId="13" fillId="73" borderId="28" applyNumberFormat="0" applyBorder="0" applyProtection="0">
      <alignment horizontal="center"/>
    </xf>
    <xf numFmtId="0" fontId="118" fillId="68" borderId="51" applyNumberFormat="0" applyAlignment="0" applyProtection="0"/>
    <xf numFmtId="0" fontId="118" fillId="68" borderId="51" applyNumberFormat="0" applyAlignment="0" applyProtection="0"/>
    <xf numFmtId="0" fontId="63" fillId="68" borderId="51" applyNumberFormat="0" applyAlignment="0" applyProtection="0"/>
    <xf numFmtId="0" fontId="63" fillId="68" borderId="51" applyNumberFormat="0" applyAlignment="0" applyProtection="0"/>
    <xf numFmtId="0" fontId="63" fillId="68" borderId="51" applyNumberFormat="0" applyAlignment="0" applyProtection="0"/>
    <xf numFmtId="0" fontId="118" fillId="68" borderId="51" applyNumberFormat="0" applyAlignment="0" applyProtection="0"/>
    <xf numFmtId="0" fontId="118" fillId="68" borderId="51" applyNumberFormat="0" applyAlignment="0" applyProtection="0"/>
    <xf numFmtId="0" fontId="118" fillId="68" borderId="51" applyNumberFormat="0" applyAlignment="0" applyProtection="0"/>
    <xf numFmtId="0" fontId="63" fillId="68" borderId="51" applyNumberFormat="0" applyAlignment="0" applyProtection="0"/>
    <xf numFmtId="0" fontId="63" fillId="68" borderId="51" applyNumberFormat="0" applyAlignment="0" applyProtection="0"/>
    <xf numFmtId="0" fontId="63" fillId="68" borderId="5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13" fillId="74" borderId="28" applyBorder="0" applyProtection="0">
      <alignment horizontal="center" vertical="center"/>
    </xf>
    <xf numFmtId="7" fontId="13" fillId="74" borderId="28" applyBorder="0" applyProtection="0">
      <alignment horizontal="center" vertical="center"/>
    </xf>
    <xf numFmtId="7" fontId="13" fillId="74" borderId="28" applyBorder="0" applyProtection="0">
      <alignment horizontal="center" vertical="center"/>
    </xf>
    <xf numFmtId="7" fontId="13" fillId="74" borderId="28" applyBorder="0" applyProtection="0">
      <alignment horizontal="center" vertical="center"/>
    </xf>
    <xf numFmtId="2" fontId="13" fillId="72" borderId="0" applyNumberFormat="0">
      <alignment horizontal="center"/>
    </xf>
    <xf numFmtId="0" fontId="13" fillId="10" borderId="0">
      <alignment vertical="top" wrapText="1"/>
    </xf>
    <xf numFmtId="0" fontId="30" fillId="8" borderId="11">
      <alignment horizontal="center"/>
      <protection locked="0"/>
    </xf>
    <xf numFmtId="0" fontId="30" fillId="8" borderId="11">
      <alignment horizontal="center"/>
      <protection locked="0"/>
    </xf>
    <xf numFmtId="169" fontId="13" fillId="75" borderId="0">
      <alignment horizont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76" borderId="11">
      <alignment horizontal="center"/>
    </xf>
    <xf numFmtId="0" fontId="13" fillId="76" borderId="11">
      <alignment horizontal="center"/>
    </xf>
    <xf numFmtId="0" fontId="13" fillId="76" borderId="11">
      <alignment horizontal="center"/>
    </xf>
    <xf numFmtId="0" fontId="13" fillId="76" borderId="11">
      <alignment horizontal="center"/>
    </xf>
    <xf numFmtId="0" fontId="13" fillId="76" borderId="11">
      <alignment horizontal="center"/>
    </xf>
    <xf numFmtId="0" fontId="13" fillId="76" borderId="11">
      <alignment horizontal="center"/>
    </xf>
    <xf numFmtId="0" fontId="13" fillId="76" borderId="11">
      <alignment horizontal="center"/>
    </xf>
    <xf numFmtId="0" fontId="13" fillId="76" borderId="11">
      <alignment horizontal="center"/>
    </xf>
    <xf numFmtId="0" fontId="120" fillId="0" borderId="53" applyNumberFormat="0" applyFill="0" applyAlignment="0" applyProtection="0"/>
    <xf numFmtId="0" fontId="120" fillId="0" borderId="53" applyNumberFormat="0" applyFill="0" applyAlignment="0" applyProtection="0"/>
    <xf numFmtId="0" fontId="121" fillId="0" borderId="54" applyNumberFormat="0" applyFill="0" applyAlignment="0" applyProtection="0"/>
    <xf numFmtId="0" fontId="121" fillId="0" borderId="54" applyNumberFormat="0" applyFill="0" applyAlignment="0" applyProtection="0"/>
    <xf numFmtId="0" fontId="69" fillId="0" borderId="55" applyNumberFormat="0" applyFill="0" applyAlignment="0" applyProtection="0"/>
    <xf numFmtId="0" fontId="69" fillId="0" borderId="55" applyNumberFormat="0" applyFill="0" applyAlignment="0" applyProtection="0"/>
    <xf numFmtId="0" fontId="124" fillId="55" borderId="51" applyNumberFormat="0" applyAlignment="0" applyProtection="0"/>
    <xf numFmtId="0" fontId="124" fillId="55" borderId="51" applyNumberFormat="0" applyAlignment="0" applyProtection="0"/>
    <xf numFmtId="0" fontId="70" fillId="55" borderId="51" applyNumberFormat="0" applyAlignment="0" applyProtection="0"/>
    <xf numFmtId="0" fontId="70" fillId="55" borderId="51" applyNumberFormat="0" applyAlignment="0" applyProtection="0"/>
    <xf numFmtId="0" fontId="70" fillId="55" borderId="51" applyNumberFormat="0" applyAlignment="0" applyProtection="0"/>
    <xf numFmtId="0" fontId="124" fillId="55" borderId="51" applyNumberFormat="0" applyAlignment="0" applyProtection="0"/>
    <xf numFmtId="0" fontId="124" fillId="55" borderId="51" applyNumberFormat="0" applyAlignment="0" applyProtection="0"/>
    <xf numFmtId="0" fontId="124" fillId="55" borderId="51" applyNumberFormat="0" applyAlignment="0" applyProtection="0"/>
    <xf numFmtId="0" fontId="70" fillId="55" borderId="51" applyNumberFormat="0" applyAlignment="0" applyProtection="0"/>
    <xf numFmtId="0" fontId="70" fillId="55" borderId="51" applyNumberFormat="0" applyAlignment="0" applyProtection="0"/>
    <xf numFmtId="0" fontId="70" fillId="55" borderId="51" applyNumberFormat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125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3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27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02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3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02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02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60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60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6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60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5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0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" fontId="15" fillId="77" borderId="28" applyNumberFormat="0" applyBorder="0">
      <alignment horizontal="center" vertical="center"/>
      <protection locked="0"/>
    </xf>
    <xf numFmtId="1" fontId="15" fillId="77" borderId="28" applyNumberFormat="0" applyBorder="0">
      <alignment horizontal="center" vertical="center"/>
      <protection locked="0"/>
    </xf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15" fillId="71" borderId="57" applyNumberFormat="0" applyFont="0" applyAlignment="0" applyProtection="0"/>
    <xf numFmtId="0" fontId="115" fillId="71" borderId="57" applyNumberFormat="0" applyFont="0" applyAlignment="0" applyProtection="0"/>
    <xf numFmtId="0" fontId="13" fillId="0" borderId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3" fillId="0" borderId="0"/>
    <xf numFmtId="0" fontId="102" fillId="71" borderId="57" applyNumberFormat="0" applyFont="0" applyAlignment="0" applyProtection="0"/>
    <xf numFmtId="0" fontId="13" fillId="0" borderId="0"/>
    <xf numFmtId="0" fontId="115" fillId="71" borderId="5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" fillId="23" borderId="47" applyNumberFormat="0" applyFont="0" applyAlignment="0" applyProtection="0"/>
    <xf numFmtId="0" fontId="13" fillId="0" borderId="0"/>
    <xf numFmtId="0" fontId="115" fillId="71" borderId="57" applyNumberFormat="0" applyFont="0" applyAlignment="0" applyProtection="0"/>
    <xf numFmtId="0" fontId="13" fillId="0" borderId="0"/>
    <xf numFmtId="0" fontId="102" fillId="71" borderId="57" applyNumberFormat="0" applyFont="0" applyAlignment="0" applyProtection="0"/>
    <xf numFmtId="0" fontId="102" fillId="71" borderId="57" applyNumberFormat="0" applyFont="0" applyAlignment="0" applyProtection="0"/>
    <xf numFmtId="0" fontId="13" fillId="0" borderId="0"/>
    <xf numFmtId="0" fontId="102" fillId="71" borderId="57" applyNumberFormat="0" applyFont="0" applyAlignment="0" applyProtection="0"/>
    <xf numFmtId="0" fontId="102" fillId="71" borderId="57" applyNumberFormat="0" applyFont="0" applyAlignment="0" applyProtection="0"/>
    <xf numFmtId="0" fontId="13" fillId="0" borderId="0"/>
    <xf numFmtId="0" fontId="102" fillId="71" borderId="57" applyNumberFormat="0" applyFont="0" applyAlignment="0" applyProtection="0"/>
    <xf numFmtId="0" fontId="13" fillId="0" borderId="0"/>
    <xf numFmtId="0" fontId="102" fillId="71" borderId="57" applyNumberFormat="0" applyFont="0" applyAlignment="0" applyProtection="0"/>
    <xf numFmtId="0" fontId="13" fillId="0" borderId="0"/>
    <xf numFmtId="0" fontId="60" fillId="71" borderId="57" applyNumberFormat="0" applyFont="0" applyAlignment="0" applyProtection="0"/>
    <xf numFmtId="0" fontId="60" fillId="71" borderId="57" applyNumberFormat="0" applyFont="0" applyAlignment="0" applyProtection="0"/>
    <xf numFmtId="0" fontId="13" fillId="0" borderId="0"/>
    <xf numFmtId="0" fontId="60" fillId="71" borderId="57" applyNumberFormat="0" applyFont="0" applyAlignment="0" applyProtection="0"/>
    <xf numFmtId="0" fontId="60" fillId="71" borderId="57" applyNumberFormat="0" applyFont="0" applyAlignment="0" applyProtection="0"/>
    <xf numFmtId="0" fontId="13" fillId="0" borderId="0"/>
    <xf numFmtId="0" fontId="60" fillId="71" borderId="57" applyNumberFormat="0" applyFont="0" applyAlignment="0" applyProtection="0"/>
    <xf numFmtId="0" fontId="60" fillId="71" borderId="57" applyNumberFormat="0" applyFont="0" applyAlignment="0" applyProtection="0"/>
    <xf numFmtId="0" fontId="13" fillId="0" borderId="0"/>
    <xf numFmtId="0" fontId="60" fillId="71" borderId="57" applyNumberFormat="0" applyFont="0" applyAlignment="0" applyProtection="0"/>
    <xf numFmtId="0" fontId="13" fillId="0" borderId="0"/>
    <xf numFmtId="0" fontId="60" fillId="71" borderId="57" applyNumberFormat="0" applyFont="0" applyAlignment="0" applyProtection="0"/>
    <xf numFmtId="0" fontId="13" fillId="0" borderId="0"/>
    <xf numFmtId="0" fontId="129" fillId="68" borderId="58" applyNumberFormat="0" applyAlignment="0" applyProtection="0"/>
    <xf numFmtId="0" fontId="13" fillId="0" borderId="0"/>
    <xf numFmtId="0" fontId="73" fillId="68" borderId="58" applyNumberFormat="0" applyAlignment="0" applyProtection="0"/>
    <xf numFmtId="0" fontId="73" fillId="68" borderId="58" applyNumberFormat="0" applyAlignment="0" applyProtection="0"/>
    <xf numFmtId="0" fontId="13" fillId="0" borderId="0"/>
    <xf numFmtId="0" fontId="13" fillId="0" borderId="0"/>
    <xf numFmtId="0" fontId="129" fillId="68" borderId="58" applyNumberFormat="0" applyAlignment="0" applyProtection="0"/>
    <xf numFmtId="0" fontId="13" fillId="0" borderId="0"/>
    <xf numFmtId="0" fontId="73" fillId="68" borderId="58" applyNumberFormat="0" applyAlignment="0" applyProtection="0"/>
    <xf numFmtId="0" fontId="73" fillId="68" borderId="58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4" fillId="0" borderId="59" applyNumberFormat="0" applyFill="0" applyAlignment="0" applyProtection="0"/>
    <xf numFmtId="0" fontId="13" fillId="0" borderId="0"/>
    <xf numFmtId="0" fontId="75" fillId="0" borderId="59" applyNumberFormat="0" applyFill="0" applyAlignment="0" applyProtection="0"/>
    <xf numFmtId="0" fontId="75" fillId="0" borderId="59" applyNumberFormat="0" applyFill="0" applyAlignment="0" applyProtection="0"/>
    <xf numFmtId="0" fontId="13" fillId="0" borderId="0"/>
    <xf numFmtId="0" fontId="13" fillId="0" borderId="0"/>
    <xf numFmtId="0" fontId="104" fillId="0" borderId="59" applyNumberFormat="0" applyFill="0" applyAlignment="0" applyProtection="0"/>
    <xf numFmtId="0" fontId="13" fillId="0" borderId="0"/>
    <xf numFmtId="0" fontId="75" fillId="0" borderId="59" applyNumberFormat="0" applyFill="0" applyAlignment="0" applyProtection="0"/>
    <xf numFmtId="0" fontId="75" fillId="0" borderId="59" applyNumberFormat="0" applyFill="0" applyAlignment="0" applyProtection="0"/>
    <xf numFmtId="0" fontId="13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6" fillId="0" borderId="0"/>
    <xf numFmtId="0" fontId="106" fillId="0" borderId="0"/>
    <xf numFmtId="0" fontId="60" fillId="0" borderId="0"/>
    <xf numFmtId="0" fontId="1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106" fillId="0" borderId="0"/>
    <xf numFmtId="0" fontId="13" fillId="0" borderId="0"/>
    <xf numFmtId="0" fontId="106" fillId="0" borderId="0"/>
    <xf numFmtId="0" fontId="106" fillId="0" borderId="0"/>
    <xf numFmtId="0" fontId="106" fillId="0" borderId="0"/>
    <xf numFmtId="0" fontId="13" fillId="0" borderId="0"/>
    <xf numFmtId="0" fontId="3" fillId="0" borderId="0"/>
    <xf numFmtId="0" fontId="106" fillId="0" borderId="0"/>
    <xf numFmtId="0" fontId="106" fillId="0" borderId="0"/>
    <xf numFmtId="0" fontId="60" fillId="71" borderId="57" applyNumberFormat="0" applyFont="0" applyAlignment="0" applyProtection="0"/>
    <xf numFmtId="9" fontId="13" fillId="0" borderId="0" applyFont="0" applyFill="0" applyBorder="0" applyAlignment="0" applyProtection="0"/>
    <xf numFmtId="0" fontId="13" fillId="0" borderId="0">
      <alignment readingOrder="1"/>
    </xf>
    <xf numFmtId="0" fontId="16" fillId="0" borderId="0"/>
    <xf numFmtId="43" fontId="16" fillId="0" borderId="0" applyFont="0" applyFill="0" applyBorder="0" applyAlignment="0" applyProtection="0"/>
    <xf numFmtId="0" fontId="13" fillId="0" borderId="0">
      <alignment readingOrder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6" fillId="0" borderId="0"/>
    <xf numFmtId="0" fontId="60" fillId="0" borderId="0"/>
    <xf numFmtId="0" fontId="106" fillId="0" borderId="0"/>
    <xf numFmtId="0" fontId="13" fillId="0" borderId="0"/>
    <xf numFmtId="0" fontId="13" fillId="0" borderId="0"/>
    <xf numFmtId="0" fontId="106" fillId="0" borderId="0"/>
    <xf numFmtId="43" fontId="3" fillId="0" borderId="0" applyFont="0" applyFill="0" applyBorder="0" applyAlignment="0" applyProtection="0"/>
    <xf numFmtId="0" fontId="3" fillId="0" borderId="0"/>
    <xf numFmtId="0" fontId="60" fillId="0" borderId="0"/>
    <xf numFmtId="0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0" borderId="0"/>
    <xf numFmtId="0" fontId="60" fillId="0" borderId="0"/>
    <xf numFmtId="0" fontId="106" fillId="0" borderId="0"/>
    <xf numFmtId="0" fontId="106" fillId="0" borderId="0"/>
    <xf numFmtId="0" fontId="60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3" fillId="0" borderId="0"/>
    <xf numFmtId="0" fontId="106" fillId="0" borderId="0"/>
    <xf numFmtId="0" fontId="106" fillId="0" borderId="0"/>
    <xf numFmtId="0" fontId="60" fillId="0" borderId="0"/>
    <xf numFmtId="0" fontId="13" fillId="0" borderId="0"/>
    <xf numFmtId="0" fontId="60" fillId="0" borderId="0"/>
    <xf numFmtId="0" fontId="106" fillId="0" borderId="0"/>
    <xf numFmtId="0" fontId="60" fillId="0" borderId="0"/>
    <xf numFmtId="0" fontId="3" fillId="0" borderId="0"/>
    <xf numFmtId="0" fontId="106" fillId="0" borderId="0"/>
    <xf numFmtId="0" fontId="106" fillId="0" borderId="0"/>
    <xf numFmtId="43" fontId="1" fillId="0" borderId="0" applyFon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60" fillId="0" borderId="0"/>
    <xf numFmtId="0" fontId="106" fillId="0" borderId="0"/>
    <xf numFmtId="0" fontId="13" fillId="0" borderId="0"/>
    <xf numFmtId="0" fontId="3" fillId="0" borderId="0"/>
    <xf numFmtId="0" fontId="13" fillId="0" borderId="0"/>
    <xf numFmtId="0" fontId="10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6" fillId="0" borderId="0"/>
    <xf numFmtId="0" fontId="106" fillId="0" borderId="0"/>
    <xf numFmtId="0" fontId="10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6" fillId="0" borderId="0"/>
    <xf numFmtId="0" fontId="13" fillId="0" borderId="0"/>
    <xf numFmtId="0" fontId="106" fillId="0" borderId="0"/>
    <xf numFmtId="0" fontId="13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>
      <alignment readingOrder="1"/>
    </xf>
    <xf numFmtId="43" fontId="3" fillId="0" borderId="0" applyFont="0" applyFill="0" applyBorder="0" applyAlignment="0" applyProtection="0"/>
    <xf numFmtId="0" fontId="13" fillId="0" borderId="0">
      <alignment readingOrder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>
      <alignment readingOrder="1"/>
    </xf>
    <xf numFmtId="43" fontId="3" fillId="0" borderId="0" applyFont="0" applyFill="0" applyBorder="0" applyAlignment="0" applyProtection="0"/>
    <xf numFmtId="0" fontId="13" fillId="0" borderId="0"/>
    <xf numFmtId="0" fontId="13" fillId="0" borderId="0">
      <alignment readingOrder="1"/>
    </xf>
    <xf numFmtId="0" fontId="13" fillId="0" borderId="0"/>
    <xf numFmtId="0" fontId="13" fillId="0" borderId="0"/>
    <xf numFmtId="0" fontId="13" fillId="0" borderId="0">
      <alignment readingOrder="1"/>
    </xf>
    <xf numFmtId="0" fontId="13" fillId="0" borderId="0"/>
    <xf numFmtId="0" fontId="30" fillId="15" borderId="94">
      <alignment horizontal="left"/>
    </xf>
    <xf numFmtId="43" fontId="3" fillId="0" borderId="0" applyFont="0" applyFill="0" applyBorder="0" applyAlignment="0" applyProtection="0"/>
    <xf numFmtId="0" fontId="70" fillId="55" borderId="100" applyNumberFormat="0" applyAlignment="0" applyProtection="0"/>
    <xf numFmtId="0" fontId="13" fillId="0" borderId="0">
      <alignment readingOrder="1"/>
    </xf>
    <xf numFmtId="0" fontId="13" fillId="0" borderId="0">
      <alignment readingOrder="1"/>
    </xf>
    <xf numFmtId="0" fontId="16" fillId="0" borderId="0"/>
    <xf numFmtId="43" fontId="3" fillId="0" borderId="0" applyFont="0" applyFill="0" applyBorder="0" applyAlignment="0" applyProtection="0"/>
    <xf numFmtId="0" fontId="30" fillId="15" borderId="94">
      <alignment horizontal="left"/>
    </xf>
    <xf numFmtId="0" fontId="70" fillId="55" borderId="95" applyNumberFormat="0" applyAlignment="0" applyProtection="0"/>
    <xf numFmtId="0" fontId="13" fillId="0" borderId="0"/>
    <xf numFmtId="0" fontId="60" fillId="71" borderId="57" applyNumberFormat="0" applyFont="0" applyAlignment="0" applyProtection="0"/>
    <xf numFmtId="0" fontId="13" fillId="0" borderId="0">
      <alignment readingOrder="1"/>
    </xf>
    <xf numFmtId="0" fontId="13" fillId="0" borderId="0"/>
    <xf numFmtId="0" fontId="75" fillId="0" borderId="98" applyNumberFormat="0" applyFill="0" applyAlignment="0" applyProtection="0"/>
    <xf numFmtId="0" fontId="73" fillId="68" borderId="97" applyNumberFormat="0" applyAlignment="0" applyProtection="0"/>
    <xf numFmtId="0" fontId="13" fillId="71" borderId="96" applyNumberFormat="0" applyFont="0" applyAlignment="0" applyProtection="0"/>
    <xf numFmtId="0" fontId="60" fillId="71" borderId="96" applyNumberFormat="0" applyFont="0" applyAlignment="0" applyProtection="0"/>
    <xf numFmtId="0" fontId="13" fillId="0" borderId="0">
      <alignment readingOrder="1"/>
    </xf>
    <xf numFmtId="0" fontId="13" fillId="0" borderId="0">
      <alignment readingOrder="1"/>
    </xf>
    <xf numFmtId="0" fontId="13" fillId="0" borderId="0">
      <alignment readingOrder="1"/>
    </xf>
    <xf numFmtId="0" fontId="13" fillId="0" borderId="0"/>
    <xf numFmtId="0" fontId="75" fillId="0" borderId="103" applyNumberFormat="0" applyFill="0" applyAlignment="0" applyProtection="0"/>
    <xf numFmtId="0" fontId="60" fillId="71" borderId="101" applyNumberFormat="0" applyFont="0" applyAlignment="0" applyProtection="0"/>
    <xf numFmtId="0" fontId="30" fillId="15" borderId="99">
      <alignment horizontal="left"/>
    </xf>
    <xf numFmtId="0" fontId="3" fillId="71" borderId="101" applyNumberFormat="0" applyFont="0" applyAlignment="0" applyProtection="0"/>
    <xf numFmtId="43" fontId="3" fillId="0" borderId="0" applyFont="0" applyFill="0" applyBorder="0" applyAlignment="0" applyProtection="0"/>
    <xf numFmtId="0" fontId="13" fillId="0" borderId="0">
      <alignment readingOrder="1"/>
    </xf>
    <xf numFmtId="0" fontId="60" fillId="0" borderId="0"/>
    <xf numFmtId="0" fontId="13" fillId="0" borderId="0">
      <alignment readingOrder="1"/>
    </xf>
    <xf numFmtId="0" fontId="13" fillId="0" borderId="0">
      <alignment readingOrder="1"/>
    </xf>
    <xf numFmtId="0" fontId="13" fillId="0" borderId="0"/>
    <xf numFmtId="0" fontId="13" fillId="0" borderId="0"/>
    <xf numFmtId="0" fontId="3" fillId="71" borderId="96" applyNumberFormat="0" applyFont="0" applyAlignment="0" applyProtection="0"/>
    <xf numFmtId="0" fontId="60" fillId="71" borderId="96" applyNumberFormat="0" applyFont="0" applyAlignment="0" applyProtection="0"/>
    <xf numFmtId="0" fontId="30" fillId="15" borderId="94">
      <alignment horizontal="left"/>
    </xf>
    <xf numFmtId="0" fontId="63" fillId="68" borderId="95" applyNumberFormat="0" applyAlignment="0" applyProtection="0"/>
    <xf numFmtId="0" fontId="30" fillId="15" borderId="99">
      <alignment horizontal="left"/>
    </xf>
    <xf numFmtId="0" fontId="13" fillId="0" borderId="0"/>
    <xf numFmtId="0" fontId="13" fillId="0" borderId="0"/>
    <xf numFmtId="0" fontId="16" fillId="0" borderId="0"/>
    <xf numFmtId="0" fontId="13" fillId="0" borderId="0"/>
    <xf numFmtId="0" fontId="60" fillId="71" borderId="101" applyNumberFormat="0" applyFont="0" applyAlignment="0" applyProtection="0"/>
    <xf numFmtId="0" fontId="73" fillId="68" borderId="102" applyNumberFormat="0" applyAlignment="0" applyProtection="0"/>
    <xf numFmtId="0" fontId="13" fillId="71" borderId="101" applyNumberFormat="0" applyFont="0" applyAlignment="0" applyProtection="0"/>
    <xf numFmtId="0" fontId="13" fillId="0" borderId="0">
      <alignment readingOrder="1"/>
    </xf>
    <xf numFmtId="0" fontId="60" fillId="0" borderId="0"/>
    <xf numFmtId="0" fontId="30" fillId="15" borderId="99">
      <alignment horizontal="left"/>
    </xf>
    <xf numFmtId="0" fontId="63" fillId="68" borderId="100" applyNumberFormat="0" applyAlignment="0" applyProtection="0"/>
    <xf numFmtId="0" fontId="13" fillId="0" borderId="0">
      <alignment readingOrder="1"/>
    </xf>
    <xf numFmtId="0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43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15" borderId="74">
      <alignment horizontal="left"/>
    </xf>
    <xf numFmtId="0" fontId="3" fillId="71" borderId="76" applyNumberFormat="0" applyFont="0" applyAlignment="0" applyProtection="0"/>
    <xf numFmtId="0" fontId="73" fillId="68" borderId="77" applyNumberFormat="0" applyAlignment="0" applyProtection="0"/>
    <xf numFmtId="0" fontId="30" fillId="15" borderId="79">
      <alignment horizontal="left"/>
    </xf>
    <xf numFmtId="0" fontId="13" fillId="71" borderId="76" applyNumberFormat="0" applyFont="0" applyAlignment="0" applyProtection="0"/>
    <xf numFmtId="0" fontId="60" fillId="71" borderId="76" applyNumberFormat="0" applyFont="0" applyAlignment="0" applyProtection="0"/>
    <xf numFmtId="0" fontId="60" fillId="71" borderId="76" applyNumberFormat="0" applyFont="0" applyAlignment="0" applyProtection="0"/>
    <xf numFmtId="0" fontId="30" fillId="15" borderId="74">
      <alignment horizontal="left"/>
    </xf>
    <xf numFmtId="0" fontId="75" fillId="0" borderId="83" applyNumberFormat="0" applyFill="0" applyAlignment="0" applyProtection="0"/>
    <xf numFmtId="0" fontId="30" fillId="15" borderId="79">
      <alignment horizontal="left"/>
    </xf>
    <xf numFmtId="0" fontId="63" fillId="68" borderId="75" applyNumberFormat="0" applyAlignment="0" applyProtection="0"/>
    <xf numFmtId="0" fontId="63" fillId="68" borderId="80" applyNumberFormat="0" applyAlignment="0" applyProtection="0"/>
    <xf numFmtId="0" fontId="3" fillId="71" borderId="81" applyNumberFormat="0" applyFont="0" applyAlignment="0" applyProtection="0"/>
    <xf numFmtId="0" fontId="60" fillId="71" borderId="81" applyNumberFormat="0" applyFont="0" applyAlignment="0" applyProtection="0"/>
    <xf numFmtId="0" fontId="30" fillId="15" borderId="79">
      <alignment horizontal="left"/>
    </xf>
    <xf numFmtId="0" fontId="70" fillId="55" borderId="80" applyNumberFormat="0" applyAlignment="0" applyProtection="0"/>
    <xf numFmtId="0" fontId="60" fillId="71" borderId="81" applyNumberFormat="0" applyFont="0" applyAlignment="0" applyProtection="0"/>
    <xf numFmtId="0" fontId="13" fillId="71" borderId="81" applyNumberFormat="0" applyFont="0" applyAlignment="0" applyProtection="0"/>
    <xf numFmtId="0" fontId="73" fillId="68" borderId="82" applyNumberFormat="0" applyAlignment="0" applyProtection="0"/>
    <xf numFmtId="43" fontId="3" fillId="0" borderId="0" applyFont="0" applyFill="0" applyBorder="0" applyAlignment="0" applyProtection="0"/>
    <xf numFmtId="0" fontId="75" fillId="0" borderId="78" applyNumberFormat="0" applyFill="0" applyAlignment="0" applyProtection="0"/>
    <xf numFmtId="0" fontId="70" fillId="55" borderId="75" applyNumberFormat="0" applyAlignment="0" applyProtection="0"/>
    <xf numFmtId="0" fontId="30" fillId="15" borderId="74">
      <alignment horizontal="left"/>
    </xf>
    <xf numFmtId="43" fontId="3" fillId="0" borderId="0" applyFont="0" applyFill="0" applyBorder="0" applyAlignment="0" applyProtection="0"/>
    <xf numFmtId="0" fontId="13" fillId="0" borderId="0"/>
    <xf numFmtId="0" fontId="3" fillId="0" borderId="0"/>
    <xf numFmtId="0" fontId="13" fillId="0" borderId="0"/>
    <xf numFmtId="43" fontId="13" fillId="0" borderId="0" applyFont="0" applyFill="0" applyBorder="0" applyAlignment="0" applyProtection="0"/>
    <xf numFmtId="0" fontId="13" fillId="14" borderId="0" applyNumberFormat="0" applyAlignment="0"/>
    <xf numFmtId="0" fontId="13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13" fillId="71" borderId="57" applyNumberFormat="0" applyFont="0" applyAlignment="0" applyProtection="0"/>
    <xf numFmtId="0" fontId="30" fillId="15" borderId="14">
      <alignment horizontal="left"/>
    </xf>
    <xf numFmtId="0" fontId="3" fillId="71" borderId="76" applyNumberFormat="0" applyFont="0" applyAlignment="0" applyProtection="0"/>
    <xf numFmtId="0" fontId="30" fillId="15" borderId="14">
      <alignment horizontal="left"/>
    </xf>
    <xf numFmtId="0" fontId="13" fillId="0" borderId="0">
      <alignment readingOrder="1"/>
    </xf>
    <xf numFmtId="43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0" fillId="15" borderId="14">
      <alignment horizontal="left"/>
    </xf>
    <xf numFmtId="0" fontId="13" fillId="0" borderId="0">
      <alignment readingOrder="1"/>
    </xf>
    <xf numFmtId="0" fontId="13" fillId="71" borderId="57" applyNumberFormat="0" applyFont="0" applyAlignment="0" applyProtection="0"/>
    <xf numFmtId="0" fontId="3" fillId="71" borderId="57" applyNumberFormat="0" applyFont="0" applyAlignment="0" applyProtection="0"/>
    <xf numFmtId="0" fontId="63" fillId="68" borderId="51" applyNumberFormat="0" applyAlignment="0" applyProtection="0"/>
    <xf numFmtId="0" fontId="70" fillId="55" borderId="51" applyNumberFormat="0" applyAlignment="0" applyProtection="0"/>
    <xf numFmtId="0" fontId="13" fillId="71" borderId="57" applyNumberFormat="0" applyFont="0" applyAlignment="0" applyProtection="0"/>
    <xf numFmtId="0" fontId="73" fillId="68" borderId="58" applyNumberFormat="0" applyAlignment="0" applyProtection="0"/>
    <xf numFmtId="43" fontId="3" fillId="0" borderId="0" applyFont="0" applyFill="0" applyBorder="0" applyAlignment="0" applyProtection="0"/>
    <xf numFmtId="0" fontId="75" fillId="0" borderId="59" applyNumberFormat="0" applyFill="0" applyAlignment="0" applyProtection="0"/>
    <xf numFmtId="0" fontId="3" fillId="71" borderId="57" applyNumberFormat="0" applyFont="0" applyAlignment="0" applyProtection="0"/>
    <xf numFmtId="0" fontId="3" fillId="71" borderId="57" applyNumberFormat="0" applyFont="0" applyAlignment="0" applyProtection="0"/>
    <xf numFmtId="43" fontId="3" fillId="0" borderId="0" applyFont="0" applyFill="0" applyBorder="0" applyAlignment="0" applyProtection="0"/>
    <xf numFmtId="0" fontId="13" fillId="0" borderId="0"/>
    <xf numFmtId="43" fontId="3" fillId="0" borderId="0" applyFont="0" applyFill="0" applyBorder="0" applyAlignment="0" applyProtection="0"/>
    <xf numFmtId="0" fontId="3" fillId="71" borderId="76" applyNumberFormat="0" applyFont="0" applyAlignment="0" applyProtection="0"/>
    <xf numFmtId="0" fontId="63" fillId="68" borderId="75" applyNumberFormat="0" applyAlignment="0" applyProtection="0"/>
    <xf numFmtId="0" fontId="13" fillId="71" borderId="76" applyNumberFormat="0" applyFont="0" applyAlignment="0" applyProtection="0"/>
    <xf numFmtId="0" fontId="30" fillId="15" borderId="74">
      <alignment horizontal="left"/>
    </xf>
    <xf numFmtId="0" fontId="3" fillId="71" borderId="76" applyNumberFormat="0" applyFont="0" applyAlignment="0" applyProtection="0"/>
    <xf numFmtId="0" fontId="30" fillId="15" borderId="74">
      <alignment horizontal="left"/>
    </xf>
    <xf numFmtId="0" fontId="70" fillId="55" borderId="75" applyNumberFormat="0" applyAlignment="0" applyProtection="0"/>
    <xf numFmtId="0" fontId="73" fillId="68" borderId="77" applyNumberFormat="0" applyAlignment="0" applyProtection="0"/>
    <xf numFmtId="0" fontId="3" fillId="71" borderId="76" applyNumberFormat="0" applyFont="0" applyAlignment="0" applyProtection="0"/>
    <xf numFmtId="0" fontId="30" fillId="15" borderId="74">
      <alignment horizontal="left"/>
    </xf>
    <xf numFmtId="0" fontId="63" fillId="68" borderId="75" applyNumberFormat="0" applyAlignment="0" applyProtection="0"/>
    <xf numFmtId="0" fontId="70" fillId="55" borderId="75" applyNumberFormat="0" applyAlignment="0" applyProtection="0"/>
    <xf numFmtId="0" fontId="13" fillId="71" borderId="76" applyNumberFormat="0" applyFont="0" applyAlignment="0" applyProtection="0"/>
    <xf numFmtId="0" fontId="73" fillId="68" borderId="77" applyNumberFormat="0" applyAlignment="0" applyProtection="0"/>
    <xf numFmtId="0" fontId="75" fillId="0" borderId="78" applyNumberFormat="0" applyFill="0" applyAlignment="0" applyProtection="0"/>
    <xf numFmtId="0" fontId="3" fillId="71" borderId="76" applyNumberFormat="0" applyFont="0" applyAlignment="0" applyProtection="0"/>
    <xf numFmtId="0" fontId="63" fillId="68" borderId="75" applyNumberFormat="0" applyAlignment="0" applyProtection="0"/>
    <xf numFmtId="0" fontId="70" fillId="55" borderId="75" applyNumberFormat="0" applyAlignment="0" applyProtection="0"/>
    <xf numFmtId="0" fontId="13" fillId="71" borderId="76" applyNumberFormat="0" applyFont="0" applyAlignment="0" applyProtection="0"/>
    <xf numFmtId="0" fontId="73" fillId="68" borderId="77" applyNumberFormat="0" applyAlignment="0" applyProtection="0"/>
    <xf numFmtId="0" fontId="75" fillId="0" borderId="78" applyNumberFormat="0" applyFill="0" applyAlignment="0" applyProtection="0"/>
    <xf numFmtId="0" fontId="3" fillId="71" borderId="76" applyNumberFormat="0" applyFont="0" applyAlignment="0" applyProtection="0"/>
    <xf numFmtId="0" fontId="75" fillId="0" borderId="78" applyNumberFormat="0" applyFill="0" applyAlignment="0" applyProtection="0"/>
    <xf numFmtId="0" fontId="3" fillId="71" borderId="76" applyNumberFormat="0" applyFont="0" applyAlignment="0" applyProtection="0"/>
    <xf numFmtId="0" fontId="3" fillId="71" borderId="81" applyNumberFormat="0" applyFont="0" applyAlignment="0" applyProtection="0"/>
    <xf numFmtId="0" fontId="63" fillId="68" borderId="80" applyNumberFormat="0" applyAlignment="0" applyProtection="0"/>
    <xf numFmtId="0" fontId="13" fillId="71" borderId="81" applyNumberFormat="0" applyFont="0" applyAlignment="0" applyProtection="0"/>
    <xf numFmtId="0" fontId="30" fillId="15" borderId="79">
      <alignment horizontal="left"/>
    </xf>
    <xf numFmtId="0" fontId="3" fillId="71" borderId="81" applyNumberFormat="0" applyFont="0" applyAlignment="0" applyProtection="0"/>
    <xf numFmtId="0" fontId="30" fillId="15" borderId="79">
      <alignment horizontal="left"/>
    </xf>
    <xf numFmtId="0" fontId="70" fillId="55" borderId="80" applyNumberFormat="0" applyAlignment="0" applyProtection="0"/>
    <xf numFmtId="0" fontId="73" fillId="68" borderId="82" applyNumberFormat="0" applyAlignment="0" applyProtection="0"/>
    <xf numFmtId="0" fontId="3" fillId="71" borderId="81" applyNumberFormat="0" applyFont="0" applyAlignment="0" applyProtection="0"/>
    <xf numFmtId="0" fontId="30" fillId="15" borderId="79">
      <alignment horizontal="left"/>
    </xf>
    <xf numFmtId="0" fontId="63" fillId="68" borderId="80" applyNumberFormat="0" applyAlignment="0" applyProtection="0"/>
    <xf numFmtId="0" fontId="70" fillId="55" borderId="80" applyNumberFormat="0" applyAlignment="0" applyProtection="0"/>
    <xf numFmtId="0" fontId="13" fillId="71" borderId="81" applyNumberFormat="0" applyFont="0" applyAlignment="0" applyProtection="0"/>
    <xf numFmtId="0" fontId="73" fillId="68" borderId="82" applyNumberFormat="0" applyAlignment="0" applyProtection="0"/>
    <xf numFmtId="0" fontId="75" fillId="0" borderId="83" applyNumberFormat="0" applyFill="0" applyAlignment="0" applyProtection="0"/>
    <xf numFmtId="0" fontId="3" fillId="71" borderId="81" applyNumberFormat="0" applyFont="0" applyAlignment="0" applyProtection="0"/>
    <xf numFmtId="0" fontId="63" fillId="68" borderId="80" applyNumberFormat="0" applyAlignment="0" applyProtection="0"/>
    <xf numFmtId="0" fontId="70" fillId="55" borderId="80" applyNumberFormat="0" applyAlignment="0" applyProtection="0"/>
    <xf numFmtId="0" fontId="13" fillId="71" borderId="81" applyNumberFormat="0" applyFont="0" applyAlignment="0" applyProtection="0"/>
    <xf numFmtId="0" fontId="73" fillId="68" borderId="82" applyNumberFormat="0" applyAlignment="0" applyProtection="0"/>
    <xf numFmtId="0" fontId="75" fillId="0" borderId="83" applyNumberFormat="0" applyFill="0" applyAlignment="0" applyProtection="0"/>
    <xf numFmtId="0" fontId="3" fillId="71" borderId="81" applyNumberFormat="0" applyFont="0" applyAlignment="0" applyProtection="0"/>
    <xf numFmtId="0" fontId="75" fillId="0" borderId="83" applyNumberFormat="0" applyFill="0" applyAlignment="0" applyProtection="0"/>
    <xf numFmtId="0" fontId="3" fillId="71" borderId="81" applyNumberFormat="0" applyFont="0" applyAlignment="0" applyProtection="0"/>
    <xf numFmtId="0" fontId="3" fillId="71" borderId="91" applyNumberFormat="0" applyFont="0" applyAlignment="0" applyProtection="0"/>
    <xf numFmtId="0" fontId="30" fillId="15" borderId="84">
      <alignment horizontal="left"/>
    </xf>
    <xf numFmtId="0" fontId="3" fillId="71" borderId="86" applyNumberFormat="0" applyFont="0" applyAlignment="0" applyProtection="0"/>
    <xf numFmtId="0" fontId="73" fillId="68" borderId="87" applyNumberFormat="0" applyAlignment="0" applyProtection="0"/>
    <xf numFmtId="0" fontId="30" fillId="15" borderId="89">
      <alignment horizontal="left"/>
    </xf>
    <xf numFmtId="0" fontId="13" fillId="71" borderId="86" applyNumberFormat="0" applyFont="0" applyAlignment="0" applyProtection="0"/>
    <xf numFmtId="0" fontId="60" fillId="71" borderId="86" applyNumberFormat="0" applyFont="0" applyAlignment="0" applyProtection="0"/>
    <xf numFmtId="0" fontId="60" fillId="71" borderId="86" applyNumberFormat="0" applyFont="0" applyAlignment="0" applyProtection="0"/>
    <xf numFmtId="0" fontId="30" fillId="15" borderId="84">
      <alignment horizontal="left"/>
    </xf>
    <xf numFmtId="0" fontId="75" fillId="0" borderId="93" applyNumberFormat="0" applyFill="0" applyAlignment="0" applyProtection="0"/>
    <xf numFmtId="0" fontId="30" fillId="15" borderId="89">
      <alignment horizontal="left"/>
    </xf>
    <xf numFmtId="0" fontId="63" fillId="68" borderId="85" applyNumberFormat="0" applyAlignment="0" applyProtection="0"/>
    <xf numFmtId="0" fontId="63" fillId="68" borderId="90" applyNumberFormat="0" applyAlignment="0" applyProtection="0"/>
    <xf numFmtId="0" fontId="3" fillId="71" borderId="91" applyNumberFormat="0" applyFont="0" applyAlignment="0" applyProtection="0"/>
    <xf numFmtId="0" fontId="60" fillId="71" borderId="91" applyNumberFormat="0" applyFont="0" applyAlignment="0" applyProtection="0"/>
    <xf numFmtId="0" fontId="30" fillId="15" borderId="89">
      <alignment horizontal="left"/>
    </xf>
    <xf numFmtId="0" fontId="70" fillId="55" borderId="90" applyNumberFormat="0" applyAlignment="0" applyProtection="0"/>
    <xf numFmtId="0" fontId="60" fillId="71" borderId="91" applyNumberFormat="0" applyFont="0" applyAlignment="0" applyProtection="0"/>
    <xf numFmtId="0" fontId="13" fillId="71" borderId="91" applyNumberFormat="0" applyFont="0" applyAlignment="0" applyProtection="0"/>
    <xf numFmtId="0" fontId="73" fillId="68" borderId="92" applyNumberFormat="0" applyAlignment="0" applyProtection="0"/>
    <xf numFmtId="0" fontId="75" fillId="0" borderId="88" applyNumberFormat="0" applyFill="0" applyAlignment="0" applyProtection="0"/>
    <xf numFmtId="0" fontId="70" fillId="55" borderId="85" applyNumberFormat="0" applyAlignment="0" applyProtection="0"/>
    <xf numFmtId="0" fontId="30" fillId="15" borderId="84">
      <alignment horizontal="left"/>
    </xf>
    <xf numFmtId="0" fontId="13" fillId="0" borderId="0"/>
    <xf numFmtId="0" fontId="3" fillId="0" borderId="0"/>
    <xf numFmtId="0" fontId="16" fillId="0" borderId="0"/>
    <xf numFmtId="0" fontId="13" fillId="0" borderId="0"/>
    <xf numFmtId="0" fontId="13" fillId="71" borderId="81" applyNumberFormat="0" applyFont="0" applyAlignment="0" applyProtection="0"/>
    <xf numFmtId="0" fontId="13" fillId="0" borderId="0">
      <alignment readingOrder="1"/>
    </xf>
    <xf numFmtId="0" fontId="13" fillId="71" borderId="76" applyNumberFormat="0" applyFont="0" applyAlignment="0" applyProtection="0"/>
    <xf numFmtId="0" fontId="13" fillId="71" borderId="76" applyNumberFormat="0" applyFont="0" applyAlignment="0" applyProtection="0"/>
    <xf numFmtId="0" fontId="3" fillId="71" borderId="86" applyNumberFormat="0" applyFont="0" applyAlignment="0" applyProtection="0"/>
    <xf numFmtId="0" fontId="63" fillId="68" borderId="85" applyNumberFormat="0" applyAlignment="0" applyProtection="0"/>
    <xf numFmtId="0" fontId="13" fillId="71" borderId="86" applyNumberFormat="0" applyFont="0" applyAlignment="0" applyProtection="0"/>
    <xf numFmtId="0" fontId="30" fillId="15" borderId="84">
      <alignment horizontal="left"/>
    </xf>
    <xf numFmtId="0" fontId="3" fillId="71" borderId="86" applyNumberFormat="0" applyFont="0" applyAlignment="0" applyProtection="0"/>
    <xf numFmtId="0" fontId="30" fillId="15" borderId="84">
      <alignment horizontal="left"/>
    </xf>
    <xf numFmtId="0" fontId="70" fillId="55" borderId="85" applyNumberFormat="0" applyAlignment="0" applyProtection="0"/>
    <xf numFmtId="0" fontId="73" fillId="68" borderId="87" applyNumberFormat="0" applyAlignment="0" applyProtection="0"/>
    <xf numFmtId="0" fontId="3" fillId="71" borderId="86" applyNumberFormat="0" applyFont="0" applyAlignment="0" applyProtection="0"/>
    <xf numFmtId="0" fontId="30" fillId="15" borderId="84">
      <alignment horizontal="left"/>
    </xf>
    <xf numFmtId="0" fontId="63" fillId="68" borderId="85" applyNumberFormat="0" applyAlignment="0" applyProtection="0"/>
    <xf numFmtId="0" fontId="70" fillId="55" borderId="85" applyNumberFormat="0" applyAlignment="0" applyProtection="0"/>
    <xf numFmtId="0" fontId="13" fillId="71" borderId="86" applyNumberFormat="0" applyFont="0" applyAlignment="0" applyProtection="0"/>
    <xf numFmtId="0" fontId="73" fillId="68" borderId="87" applyNumberFormat="0" applyAlignment="0" applyProtection="0"/>
    <xf numFmtId="0" fontId="75" fillId="0" borderId="88" applyNumberFormat="0" applyFill="0" applyAlignment="0" applyProtection="0"/>
    <xf numFmtId="0" fontId="3" fillId="71" borderId="86" applyNumberFormat="0" applyFont="0" applyAlignment="0" applyProtection="0"/>
    <xf numFmtId="0" fontId="63" fillId="68" borderId="85" applyNumberFormat="0" applyAlignment="0" applyProtection="0"/>
    <xf numFmtId="0" fontId="70" fillId="55" borderId="85" applyNumberFormat="0" applyAlignment="0" applyProtection="0"/>
    <xf numFmtId="0" fontId="13" fillId="71" borderId="86" applyNumberFormat="0" applyFont="0" applyAlignment="0" applyProtection="0"/>
    <xf numFmtId="0" fontId="73" fillId="68" borderId="87" applyNumberFormat="0" applyAlignment="0" applyProtection="0"/>
    <xf numFmtId="0" fontId="75" fillId="0" borderId="88" applyNumberFormat="0" applyFill="0" applyAlignment="0" applyProtection="0"/>
    <xf numFmtId="0" fontId="3" fillId="71" borderId="86" applyNumberFormat="0" applyFont="0" applyAlignment="0" applyProtection="0"/>
    <xf numFmtId="0" fontId="75" fillId="0" borderId="88" applyNumberFormat="0" applyFill="0" applyAlignment="0" applyProtection="0"/>
    <xf numFmtId="0" fontId="3" fillId="71" borderId="86" applyNumberFormat="0" applyFont="0" applyAlignment="0" applyProtection="0"/>
    <xf numFmtId="0" fontId="3" fillId="71" borderId="91" applyNumberFormat="0" applyFont="0" applyAlignment="0" applyProtection="0"/>
    <xf numFmtId="0" fontId="63" fillId="68" borderId="90" applyNumberFormat="0" applyAlignment="0" applyProtection="0"/>
    <xf numFmtId="0" fontId="13" fillId="71" borderId="91" applyNumberFormat="0" applyFont="0" applyAlignment="0" applyProtection="0"/>
    <xf numFmtId="0" fontId="30" fillId="15" borderId="89">
      <alignment horizontal="left"/>
    </xf>
    <xf numFmtId="0" fontId="3" fillId="71" borderId="91" applyNumberFormat="0" applyFont="0" applyAlignment="0" applyProtection="0"/>
    <xf numFmtId="0" fontId="30" fillId="15" borderId="89">
      <alignment horizontal="left"/>
    </xf>
    <xf numFmtId="0" fontId="70" fillId="55" borderId="90" applyNumberFormat="0" applyAlignment="0" applyProtection="0"/>
    <xf numFmtId="0" fontId="73" fillId="68" borderId="92" applyNumberFormat="0" applyAlignment="0" applyProtection="0"/>
    <xf numFmtId="0" fontId="3" fillId="71" borderId="91" applyNumberFormat="0" applyFont="0" applyAlignment="0" applyProtection="0"/>
    <xf numFmtId="0" fontId="30" fillId="15" borderId="89">
      <alignment horizontal="left"/>
    </xf>
    <xf numFmtId="0" fontId="63" fillId="68" borderId="90" applyNumberFormat="0" applyAlignment="0" applyProtection="0"/>
    <xf numFmtId="0" fontId="70" fillId="55" borderId="90" applyNumberFormat="0" applyAlignment="0" applyProtection="0"/>
    <xf numFmtId="0" fontId="13" fillId="71" borderId="91" applyNumberFormat="0" applyFont="0" applyAlignment="0" applyProtection="0"/>
    <xf numFmtId="0" fontId="73" fillId="68" borderId="92" applyNumberFormat="0" applyAlignment="0" applyProtection="0"/>
    <xf numFmtId="0" fontId="75" fillId="0" borderId="93" applyNumberFormat="0" applyFill="0" applyAlignment="0" applyProtection="0"/>
    <xf numFmtId="0" fontId="3" fillId="71" borderId="91" applyNumberFormat="0" applyFont="0" applyAlignment="0" applyProtection="0"/>
    <xf numFmtId="0" fontId="63" fillId="68" borderId="90" applyNumberFormat="0" applyAlignment="0" applyProtection="0"/>
    <xf numFmtId="0" fontId="70" fillId="55" borderId="90" applyNumberFormat="0" applyAlignment="0" applyProtection="0"/>
    <xf numFmtId="0" fontId="13" fillId="71" borderId="91" applyNumberFormat="0" applyFont="0" applyAlignment="0" applyProtection="0"/>
    <xf numFmtId="0" fontId="73" fillId="68" borderId="92" applyNumberFormat="0" applyAlignment="0" applyProtection="0"/>
    <xf numFmtId="0" fontId="75" fillId="0" borderId="93" applyNumberFormat="0" applyFill="0" applyAlignment="0" applyProtection="0"/>
    <xf numFmtId="0" fontId="3" fillId="71" borderId="91" applyNumberFormat="0" applyFont="0" applyAlignment="0" applyProtection="0"/>
    <xf numFmtId="0" fontId="75" fillId="0" borderId="93" applyNumberFormat="0" applyFill="0" applyAlignment="0" applyProtection="0"/>
    <xf numFmtId="0" fontId="3" fillId="71" borderId="91" applyNumberFormat="0" applyFont="0" applyAlignment="0" applyProtection="0"/>
    <xf numFmtId="0" fontId="13" fillId="71" borderId="91" applyNumberFormat="0" applyFont="0" applyAlignment="0" applyProtection="0"/>
    <xf numFmtId="0" fontId="13" fillId="0" borderId="0">
      <alignment readingOrder="1"/>
    </xf>
    <xf numFmtId="0" fontId="13" fillId="71" borderId="91" applyNumberFormat="0" applyFont="0" applyAlignment="0" applyProtection="0"/>
    <xf numFmtId="0" fontId="13" fillId="71" borderId="91" applyNumberFormat="0" applyFont="0" applyAlignment="0" applyProtection="0"/>
    <xf numFmtId="0" fontId="3" fillId="71" borderId="96" applyNumberFormat="0" applyFont="0" applyAlignment="0" applyProtection="0"/>
    <xf numFmtId="0" fontId="63" fillId="68" borderId="95" applyNumberFormat="0" applyAlignment="0" applyProtection="0"/>
    <xf numFmtId="0" fontId="13" fillId="71" borderId="96" applyNumberFormat="0" applyFont="0" applyAlignment="0" applyProtection="0"/>
    <xf numFmtId="0" fontId="30" fillId="15" borderId="94">
      <alignment horizontal="left"/>
    </xf>
    <xf numFmtId="0" fontId="3" fillId="71" borderId="96" applyNumberFormat="0" applyFont="0" applyAlignment="0" applyProtection="0"/>
    <xf numFmtId="0" fontId="30" fillId="15" borderId="94">
      <alignment horizontal="left"/>
    </xf>
    <xf numFmtId="0" fontId="70" fillId="55" borderId="95" applyNumberFormat="0" applyAlignment="0" applyProtection="0"/>
    <xf numFmtId="0" fontId="73" fillId="68" borderId="97" applyNumberFormat="0" applyAlignment="0" applyProtection="0"/>
    <xf numFmtId="0" fontId="3" fillId="71" borderId="96" applyNumberFormat="0" applyFont="0" applyAlignment="0" applyProtection="0"/>
    <xf numFmtId="0" fontId="30" fillId="15" borderId="94">
      <alignment horizontal="left"/>
    </xf>
    <xf numFmtId="0" fontId="63" fillId="68" borderId="95" applyNumberFormat="0" applyAlignment="0" applyProtection="0"/>
    <xf numFmtId="0" fontId="70" fillId="55" borderId="95" applyNumberFormat="0" applyAlignment="0" applyProtection="0"/>
    <xf numFmtId="0" fontId="13" fillId="71" borderId="96" applyNumberFormat="0" applyFont="0" applyAlignment="0" applyProtection="0"/>
    <xf numFmtId="0" fontId="73" fillId="68" borderId="97" applyNumberFormat="0" applyAlignment="0" applyProtection="0"/>
    <xf numFmtId="0" fontId="75" fillId="0" borderId="98" applyNumberFormat="0" applyFill="0" applyAlignment="0" applyProtection="0"/>
    <xf numFmtId="0" fontId="3" fillId="71" borderId="96" applyNumberFormat="0" applyFont="0" applyAlignment="0" applyProtection="0"/>
    <xf numFmtId="0" fontId="63" fillId="68" borderId="95" applyNumberFormat="0" applyAlignment="0" applyProtection="0"/>
    <xf numFmtId="0" fontId="70" fillId="55" borderId="95" applyNumberFormat="0" applyAlignment="0" applyProtection="0"/>
    <xf numFmtId="0" fontId="13" fillId="71" borderId="96" applyNumberFormat="0" applyFont="0" applyAlignment="0" applyProtection="0"/>
    <xf numFmtId="0" fontId="73" fillId="68" borderId="97" applyNumberFormat="0" applyAlignment="0" applyProtection="0"/>
    <xf numFmtId="0" fontId="75" fillId="0" borderId="98" applyNumberFormat="0" applyFill="0" applyAlignment="0" applyProtection="0"/>
    <xf numFmtId="0" fontId="3" fillId="71" borderId="96" applyNumberFormat="0" applyFont="0" applyAlignment="0" applyProtection="0"/>
    <xf numFmtId="0" fontId="75" fillId="0" borderId="98" applyNumberFormat="0" applyFill="0" applyAlignment="0" applyProtection="0"/>
    <xf numFmtId="0" fontId="3" fillId="71" borderId="96" applyNumberFormat="0" applyFont="0" applyAlignment="0" applyProtection="0"/>
    <xf numFmtId="0" fontId="3" fillId="71" borderId="101" applyNumberFormat="0" applyFont="0" applyAlignment="0" applyProtection="0"/>
    <xf numFmtId="0" fontId="63" fillId="68" borderId="100" applyNumberFormat="0" applyAlignment="0" applyProtection="0"/>
    <xf numFmtId="0" fontId="13" fillId="71" borderId="101" applyNumberFormat="0" applyFont="0" applyAlignment="0" applyProtection="0"/>
    <xf numFmtId="0" fontId="30" fillId="15" borderId="99">
      <alignment horizontal="left"/>
    </xf>
    <xf numFmtId="0" fontId="3" fillId="71" borderId="101" applyNumberFormat="0" applyFont="0" applyAlignment="0" applyProtection="0"/>
    <xf numFmtId="0" fontId="30" fillId="15" borderId="99">
      <alignment horizontal="left"/>
    </xf>
    <xf numFmtId="0" fontId="70" fillId="55" borderId="100" applyNumberFormat="0" applyAlignment="0" applyProtection="0"/>
    <xf numFmtId="0" fontId="73" fillId="68" borderId="102" applyNumberFormat="0" applyAlignment="0" applyProtection="0"/>
    <xf numFmtId="0" fontId="3" fillId="71" borderId="101" applyNumberFormat="0" applyFont="0" applyAlignment="0" applyProtection="0"/>
    <xf numFmtId="0" fontId="30" fillId="15" borderId="99">
      <alignment horizontal="left"/>
    </xf>
    <xf numFmtId="0" fontId="63" fillId="68" borderId="100" applyNumberFormat="0" applyAlignment="0" applyProtection="0"/>
    <xf numFmtId="0" fontId="70" fillId="55" borderId="100" applyNumberFormat="0" applyAlignment="0" applyProtection="0"/>
    <xf numFmtId="0" fontId="13" fillId="71" borderId="101" applyNumberFormat="0" applyFont="0" applyAlignment="0" applyProtection="0"/>
    <xf numFmtId="0" fontId="73" fillId="68" borderId="102" applyNumberFormat="0" applyAlignment="0" applyProtection="0"/>
    <xf numFmtId="0" fontId="75" fillId="0" borderId="103" applyNumberFormat="0" applyFill="0" applyAlignment="0" applyProtection="0"/>
    <xf numFmtId="0" fontId="3" fillId="71" borderId="101" applyNumberFormat="0" applyFont="0" applyAlignment="0" applyProtection="0"/>
    <xf numFmtId="0" fontId="63" fillId="68" borderId="100" applyNumberFormat="0" applyAlignment="0" applyProtection="0"/>
    <xf numFmtId="0" fontId="70" fillId="55" borderId="100" applyNumberFormat="0" applyAlignment="0" applyProtection="0"/>
    <xf numFmtId="0" fontId="13" fillId="71" borderId="101" applyNumberFormat="0" applyFont="0" applyAlignment="0" applyProtection="0"/>
    <xf numFmtId="0" fontId="73" fillId="68" borderId="102" applyNumberFormat="0" applyAlignment="0" applyProtection="0"/>
    <xf numFmtId="0" fontId="75" fillId="0" borderId="103" applyNumberFormat="0" applyFill="0" applyAlignment="0" applyProtection="0"/>
    <xf numFmtId="0" fontId="3" fillId="71" borderId="101" applyNumberFormat="0" applyFont="0" applyAlignment="0" applyProtection="0"/>
    <xf numFmtId="0" fontId="75" fillId="0" borderId="103" applyNumberFormat="0" applyFill="0" applyAlignment="0" applyProtection="0"/>
    <xf numFmtId="0" fontId="3" fillId="71" borderId="101" applyNumberFormat="0" applyFont="0" applyAlignment="0" applyProtection="0"/>
  </cellStyleXfs>
  <cellXfs count="513">
    <xf numFmtId="0" fontId="0" fillId="0" borderId="0" xfId="0"/>
    <xf numFmtId="0" fontId="0" fillId="3" borderId="0" xfId="0" applyFill="1"/>
    <xf numFmtId="0" fontId="0" fillId="3" borderId="0" xfId="0" applyFill="1" applyBorder="1"/>
    <xf numFmtId="2" fontId="13" fillId="3" borderId="11" xfId="0" applyNumberFormat="1" applyFont="1" applyFill="1" applyBorder="1" applyAlignment="1">
      <alignment horizontal="center"/>
    </xf>
    <xf numFmtId="2" fontId="13" fillId="3" borderId="0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 wrapText="1"/>
    </xf>
    <xf numFmtId="2" fontId="13" fillId="3" borderId="0" xfId="0" applyNumberFormat="1" applyFont="1" applyFill="1" applyBorder="1" applyAlignment="1">
      <alignment horizontal="center" wrapText="1"/>
    </xf>
    <xf numFmtId="1" fontId="13" fillId="3" borderId="11" xfId="0" applyNumberFormat="1" applyFont="1" applyFill="1" applyBorder="1" applyAlignment="1">
      <alignment horizontal="center"/>
    </xf>
    <xf numFmtId="1" fontId="13" fillId="3" borderId="0" xfId="0" applyNumberFormat="1" applyFont="1" applyFill="1" applyBorder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wrapText="1"/>
    </xf>
    <xf numFmtId="0" fontId="17" fillId="3" borderId="3" xfId="0" applyFont="1" applyFill="1" applyBorder="1" applyAlignment="1">
      <alignment vertical="top"/>
    </xf>
    <xf numFmtId="0" fontId="16" fillId="3" borderId="4" xfId="0" applyFont="1" applyFill="1" applyBorder="1"/>
    <xf numFmtId="0" fontId="16" fillId="3" borderId="6" xfId="0" applyFont="1" applyFill="1" applyBorder="1"/>
    <xf numFmtId="0" fontId="16" fillId="3" borderId="0" xfId="0" applyFont="1" applyFill="1" applyBorder="1"/>
    <xf numFmtId="0" fontId="16" fillId="3" borderId="0" xfId="0" applyFont="1" applyFill="1" applyBorder="1" applyAlignment="1">
      <alignment wrapText="1"/>
    </xf>
    <xf numFmtId="0" fontId="16" fillId="3" borderId="7" xfId="0" applyFont="1" applyFill="1" applyBorder="1"/>
    <xf numFmtId="0" fontId="17" fillId="3" borderId="1" xfId="0" applyFont="1" applyFill="1" applyBorder="1"/>
    <xf numFmtId="0" fontId="16" fillId="3" borderId="2" xfId="0" applyFont="1" applyFill="1" applyBorder="1" applyAlignment="1">
      <alignment wrapText="1"/>
    </xf>
    <xf numFmtId="0" fontId="16" fillId="3" borderId="0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2" xfId="0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applyFont="1" applyFill="1" applyBorder="1"/>
    <xf numFmtId="0" fontId="18" fillId="3" borderId="0" xfId="0" applyFont="1" applyFill="1" applyBorder="1"/>
    <xf numFmtId="9" fontId="16" fillId="3" borderId="7" xfId="0" applyNumberFormat="1" applyFont="1" applyFill="1" applyBorder="1" applyAlignment="1">
      <alignment wrapText="1"/>
    </xf>
    <xf numFmtId="9" fontId="16" fillId="3" borderId="0" xfId="0" applyNumberFormat="1" applyFont="1" applyFill="1" applyBorder="1" applyAlignment="1">
      <alignment wrapText="1"/>
    </xf>
    <xf numFmtId="9" fontId="16" fillId="3" borderId="0" xfId="0" applyNumberFormat="1" applyFont="1" applyFill="1" applyBorder="1"/>
    <xf numFmtId="0" fontId="16" fillId="3" borderId="8" xfId="0" applyFont="1" applyFill="1" applyBorder="1"/>
    <xf numFmtId="9" fontId="16" fillId="3" borderId="10" xfId="0" applyNumberFormat="1" applyFont="1" applyFill="1" applyBorder="1" applyAlignment="1">
      <alignment wrapText="1"/>
    </xf>
    <xf numFmtId="0" fontId="16" fillId="3" borderId="6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11" xfId="0" applyFont="1" applyFill="1" applyBorder="1"/>
    <xf numFmtId="0" fontId="16" fillId="3" borderId="11" xfId="0" applyFont="1" applyFill="1" applyBorder="1" applyAlignment="1">
      <alignment horizontal="center" vertical="center" wrapText="1"/>
    </xf>
    <xf numFmtId="0" fontId="16" fillId="3" borderId="9" xfId="0" applyFont="1" applyFill="1" applyBorder="1"/>
    <xf numFmtId="0" fontId="16" fillId="3" borderId="10" xfId="0" applyFont="1" applyFill="1" applyBorder="1"/>
    <xf numFmtId="0" fontId="17" fillId="3" borderId="6" xfId="0" applyFont="1" applyFill="1" applyBorder="1"/>
    <xf numFmtId="0" fontId="19" fillId="3" borderId="0" xfId="0" applyFont="1" applyFill="1" applyAlignment="1">
      <alignment wrapText="1"/>
    </xf>
    <xf numFmtId="0" fontId="21" fillId="3" borderId="0" xfId="0" applyFont="1" applyFill="1" applyAlignment="1">
      <alignment horizontal="center" wrapText="1"/>
    </xf>
    <xf numFmtId="0" fontId="22" fillId="3" borderId="0" xfId="0" applyFont="1" applyFill="1" applyAlignment="1">
      <alignment horizontal="center" wrapText="1"/>
    </xf>
    <xf numFmtId="14" fontId="21" fillId="3" borderId="0" xfId="0" applyNumberFormat="1" applyFont="1" applyFill="1" applyAlignment="1">
      <alignment horizontal="center" wrapText="1"/>
    </xf>
    <xf numFmtId="0" fontId="22" fillId="3" borderId="11" xfId="0" applyFont="1" applyFill="1" applyBorder="1" applyAlignment="1">
      <alignment wrapText="1"/>
    </xf>
    <xf numFmtId="9" fontId="21" fillId="3" borderId="0" xfId="0" applyNumberFormat="1" applyFont="1" applyFill="1" applyAlignment="1">
      <alignment horizontal="center" wrapText="1"/>
    </xf>
    <xf numFmtId="9" fontId="21" fillId="3" borderId="11" xfId="0" applyNumberFormat="1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14" fillId="3" borderId="0" xfId="0" applyFont="1" applyFill="1" applyBorder="1" applyAlignment="1">
      <alignment horizontal="center" wrapText="1"/>
    </xf>
    <xf numFmtId="1" fontId="10" fillId="3" borderId="0" xfId="0" applyNumberFormat="1" applyFont="1" applyFill="1" applyBorder="1" applyAlignment="1">
      <alignment horizontal="left" vertical="top" wrapText="1"/>
    </xf>
    <xf numFmtId="2" fontId="10" fillId="3" borderId="0" xfId="0" applyNumberFormat="1" applyFont="1" applyFill="1" applyBorder="1" applyAlignment="1">
      <alignment horizontal="center" wrapText="1"/>
    </xf>
    <xf numFmtId="0" fontId="10" fillId="3" borderId="0" xfId="0" applyFont="1" applyFill="1" applyAlignment="1">
      <alignment wrapText="1"/>
    </xf>
    <xf numFmtId="9" fontId="10" fillId="3" borderId="0" xfId="1" applyFont="1" applyFill="1" applyBorder="1" applyAlignment="1">
      <alignment horizontal="center" wrapText="1"/>
    </xf>
    <xf numFmtId="0" fontId="10" fillId="3" borderId="3" xfId="0" applyFont="1" applyFill="1" applyBorder="1" applyAlignment="1">
      <alignment wrapText="1"/>
    </xf>
    <xf numFmtId="0" fontId="10" fillId="3" borderId="4" xfId="0" applyFont="1" applyFill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11" fillId="3" borderId="6" xfId="0" applyFont="1" applyFill="1" applyBorder="1" applyAlignment="1">
      <alignment wrapText="1"/>
    </xf>
    <xf numFmtId="0" fontId="20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horizontal="right" wrapText="1"/>
    </xf>
    <xf numFmtId="2" fontId="11" fillId="3" borderId="7" xfId="0" applyNumberFormat="1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Continuous" wrapText="1"/>
    </xf>
    <xf numFmtId="0" fontId="10" fillId="3" borderId="12" xfId="0" applyFont="1" applyFill="1" applyBorder="1" applyAlignment="1">
      <alignment horizontal="centerContinuous" wrapText="1"/>
    </xf>
    <xf numFmtId="0" fontId="10" fillId="3" borderId="0" xfId="0" applyFont="1" applyFill="1" applyBorder="1" applyAlignment="1">
      <alignment horizontal="center" wrapText="1"/>
    </xf>
    <xf numFmtId="0" fontId="10" fillId="3" borderId="37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wrapText="1"/>
    </xf>
    <xf numFmtId="2" fontId="10" fillId="3" borderId="6" xfId="0" applyNumberFormat="1" applyFont="1" applyFill="1" applyBorder="1" applyAlignment="1">
      <alignment horizontal="center" wrapText="1"/>
    </xf>
    <xf numFmtId="2" fontId="10" fillId="3" borderId="12" xfId="0" applyNumberFormat="1" applyFont="1" applyFill="1" applyBorder="1" applyAlignment="1">
      <alignment horizontal="center" wrapText="1"/>
    </xf>
    <xf numFmtId="169" fontId="10" fillId="3" borderId="0" xfId="0" applyNumberFormat="1" applyFont="1" applyFill="1" applyBorder="1" applyAlignment="1">
      <alignment horizontal="center" wrapText="1"/>
    </xf>
    <xf numFmtId="2" fontId="10" fillId="3" borderId="8" xfId="0" applyNumberFormat="1" applyFont="1" applyFill="1" applyBorder="1" applyAlignment="1">
      <alignment horizontal="center" wrapText="1"/>
    </xf>
    <xf numFmtId="2" fontId="10" fillId="3" borderId="36" xfId="0" applyNumberFormat="1" applyFont="1" applyFill="1" applyBorder="1" applyAlignment="1">
      <alignment horizontal="center" wrapText="1"/>
    </xf>
    <xf numFmtId="169" fontId="10" fillId="3" borderId="9" xfId="0" applyNumberFormat="1" applyFont="1" applyFill="1" applyBorder="1" applyAlignment="1">
      <alignment horizontal="center" wrapText="1"/>
    </xf>
    <xf numFmtId="0" fontId="10" fillId="3" borderId="9" xfId="0" applyFont="1" applyFill="1" applyBorder="1" applyAlignment="1">
      <alignment wrapText="1"/>
    </xf>
    <xf numFmtId="0" fontId="10" fillId="3" borderId="10" xfId="0" applyFont="1" applyFill="1" applyBorder="1" applyAlignment="1">
      <alignment wrapText="1"/>
    </xf>
    <xf numFmtId="0" fontId="21" fillId="3" borderId="11" xfId="0" applyFont="1" applyFill="1" applyBorder="1" applyAlignment="1">
      <alignment horizontal="left" vertical="top" wrapText="1"/>
    </xf>
    <xf numFmtId="0" fontId="19" fillId="12" borderId="3" xfId="0" applyFont="1" applyFill="1" applyBorder="1" applyAlignment="1">
      <alignment wrapText="1"/>
    </xf>
    <xf numFmtId="0" fontId="20" fillId="12" borderId="4" xfId="0" applyFont="1" applyFill="1" applyBorder="1" applyAlignment="1">
      <alignment wrapText="1"/>
    </xf>
    <xf numFmtId="0" fontId="20" fillId="12" borderId="5" xfId="0" applyFont="1" applyFill="1" applyBorder="1" applyAlignment="1">
      <alignment wrapText="1"/>
    </xf>
    <xf numFmtId="0" fontId="10" fillId="3" borderId="6" xfId="0" applyFont="1" applyFill="1" applyBorder="1" applyAlignment="1">
      <alignment wrapText="1"/>
    </xf>
    <xf numFmtId="0" fontId="14" fillId="3" borderId="7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left" wrapText="1"/>
    </xf>
    <xf numFmtId="1" fontId="10" fillId="3" borderId="7" xfId="0" applyNumberFormat="1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left" wrapText="1"/>
    </xf>
    <xf numFmtId="9" fontId="10" fillId="3" borderId="7" xfId="1" applyFont="1" applyFill="1" applyBorder="1" applyAlignment="1">
      <alignment horizontal="right" wrapText="1"/>
    </xf>
    <xf numFmtId="0" fontId="10" fillId="3" borderId="8" xfId="0" applyFont="1" applyFill="1" applyBorder="1" applyAlignment="1">
      <alignment wrapText="1"/>
    </xf>
    <xf numFmtId="0" fontId="15" fillId="0" borderId="11" xfId="0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wrapText="1"/>
    </xf>
    <xf numFmtId="0" fontId="16" fillId="0" borderId="11" xfId="0" applyFont="1" applyBorder="1" applyAlignment="1">
      <alignment horizontal="center"/>
    </xf>
    <xf numFmtId="0" fontId="16" fillId="3" borderId="9" xfId="0" applyFont="1" applyFill="1" applyBorder="1" applyAlignment="1">
      <alignment wrapText="1"/>
    </xf>
    <xf numFmtId="0" fontId="17" fillId="3" borderId="0" xfId="0" applyFont="1" applyFill="1"/>
    <xf numFmtId="0" fontId="17" fillId="3" borderId="4" xfId="0" applyFont="1" applyFill="1" applyBorder="1" applyAlignment="1">
      <alignment vertical="top"/>
    </xf>
    <xf numFmtId="0" fontId="17" fillId="3" borderId="5" xfId="0" applyFont="1" applyFill="1" applyBorder="1" applyAlignment="1">
      <alignment vertical="top"/>
    </xf>
    <xf numFmtId="0" fontId="17" fillId="3" borderId="0" xfId="0" applyFont="1" applyFill="1" applyBorder="1" applyAlignment="1">
      <alignment vertical="top"/>
    </xf>
    <xf numFmtId="0" fontId="16" fillId="3" borderId="4" xfId="0" applyFont="1" applyFill="1" applyBorder="1" applyAlignment="1">
      <alignment wrapText="1"/>
    </xf>
    <xf numFmtId="0" fontId="16" fillId="3" borderId="11" xfId="0" applyFont="1" applyFill="1" applyBorder="1" applyAlignment="1">
      <alignment wrapText="1"/>
    </xf>
    <xf numFmtId="0" fontId="16" fillId="3" borderId="5" xfId="0" applyFont="1" applyFill="1" applyBorder="1"/>
    <xf numFmtId="1" fontId="16" fillId="3" borderId="11" xfId="0" applyNumberFormat="1" applyFont="1" applyFill="1" applyBorder="1" applyAlignment="1">
      <alignment wrapText="1"/>
    </xf>
    <xf numFmtId="0" fontId="17" fillId="3" borderId="3" xfId="0" applyFont="1" applyFill="1" applyBorder="1"/>
    <xf numFmtId="0" fontId="16" fillId="3" borderId="7" xfId="0" applyFont="1" applyFill="1" applyBorder="1" applyAlignment="1">
      <alignment wrapText="1"/>
    </xf>
    <xf numFmtId="1" fontId="16" fillId="3" borderId="0" xfId="0" applyNumberFormat="1" applyFont="1" applyFill="1" applyBorder="1" applyAlignment="1">
      <alignment wrapText="1"/>
    </xf>
    <xf numFmtId="170" fontId="0" fillId="3" borderId="11" xfId="2" applyNumberFormat="1" applyFont="1" applyFill="1" applyBorder="1"/>
    <xf numFmtId="170" fontId="0" fillId="3" borderId="0" xfId="2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170" fontId="0" fillId="3" borderId="0" xfId="0" applyNumberFormat="1" applyFill="1" applyBorder="1"/>
    <xf numFmtId="0" fontId="17" fillId="3" borderId="11" xfId="0" applyFont="1" applyFill="1" applyBorder="1" applyAlignment="1">
      <alignment wrapText="1"/>
    </xf>
    <xf numFmtId="1" fontId="10" fillId="5" borderId="0" xfId="0" applyNumberFormat="1" applyFont="1" applyFill="1" applyBorder="1" applyAlignment="1">
      <alignment horizontal="center" wrapText="1"/>
    </xf>
    <xf numFmtId="0" fontId="29" fillId="3" borderId="0" xfId="0" applyFont="1" applyFill="1" applyAlignment="1">
      <alignment horizontal="center" wrapText="1"/>
    </xf>
    <xf numFmtId="0" fontId="6" fillId="0" borderId="11" xfId="23" applyFont="1" applyBorder="1" applyAlignment="1">
      <alignment horizontal="center"/>
    </xf>
    <xf numFmtId="9" fontId="13" fillId="0" borderId="29" xfId="31" applyFont="1" applyBorder="1"/>
    <xf numFmtId="43" fontId="13" fillId="0" borderId="11" xfId="27" applyFont="1" applyBorder="1"/>
    <xf numFmtId="0" fontId="13" fillId="10" borderId="25" xfId="30" applyFont="1" applyFill="1" applyBorder="1" applyAlignment="1">
      <alignment horizontal="center"/>
    </xf>
    <xf numFmtId="0" fontId="13" fillId="10" borderId="26" xfId="30" applyFont="1" applyFill="1" applyBorder="1"/>
    <xf numFmtId="0" fontId="13" fillId="10" borderId="27" xfId="30" applyFont="1" applyFill="1" applyBorder="1"/>
    <xf numFmtId="43" fontId="13" fillId="0" borderId="28" xfId="27" applyFont="1" applyBorder="1"/>
    <xf numFmtId="43" fontId="13" fillId="0" borderId="30" xfId="27" applyFont="1" applyBorder="1"/>
    <xf numFmtId="0" fontId="6" fillId="0" borderId="28" xfId="23" applyFont="1" applyBorder="1" applyAlignment="1">
      <alignment horizontal="center"/>
    </xf>
    <xf numFmtId="0" fontId="6" fillId="0" borderId="11" xfId="30" applyFont="1" applyBorder="1" applyAlignment="1">
      <alignment horizontal="center"/>
    </xf>
    <xf numFmtId="0" fontId="6" fillId="0" borderId="11" xfId="30" applyFont="1" applyBorder="1" applyAlignment="1">
      <alignment horizontal="center" wrapText="1"/>
    </xf>
    <xf numFmtId="0" fontId="6" fillId="0" borderId="19" xfId="23" applyFont="1" applyBorder="1" applyAlignment="1">
      <alignment horizontal="center"/>
    </xf>
    <xf numFmtId="0" fontId="6" fillId="0" borderId="25" xfId="23" applyFont="1" applyBorder="1" applyAlignment="1">
      <alignment horizontal="center"/>
    </xf>
    <xf numFmtId="0" fontId="6" fillId="0" borderId="26" xfId="23" applyFont="1" applyBorder="1" applyAlignment="1">
      <alignment horizontal="center" wrapText="1"/>
    </xf>
    <xf numFmtId="0" fontId="6" fillId="0" borderId="27" xfId="23" applyFont="1" applyBorder="1" applyAlignment="1">
      <alignment horizontal="center" wrapText="1"/>
    </xf>
    <xf numFmtId="0" fontId="6" fillId="0" borderId="34" xfId="23" applyFont="1" applyBorder="1" applyAlignment="1">
      <alignment horizontal="center"/>
    </xf>
    <xf numFmtId="0" fontId="6" fillId="0" borderId="18" xfId="23" applyFont="1" applyBorder="1" applyAlignment="1">
      <alignment horizontal="center"/>
    </xf>
    <xf numFmtId="0" fontId="6" fillId="0" borderId="35" xfId="23" applyFont="1" applyBorder="1" applyAlignment="1">
      <alignment horizontal="center"/>
    </xf>
    <xf numFmtId="0" fontId="6" fillId="0" borderId="28" xfId="30" applyFont="1" applyBorder="1" applyAlignment="1">
      <alignment horizontal="center"/>
    </xf>
    <xf numFmtId="0" fontId="6" fillId="0" borderId="29" xfId="30" applyFont="1" applyBorder="1" applyAlignment="1">
      <alignment horizontal="center" wrapText="1"/>
    </xf>
    <xf numFmtId="0" fontId="6" fillId="0" borderId="29" xfId="30" applyFont="1" applyBorder="1" applyAlignment="1">
      <alignment horizontal="center"/>
    </xf>
    <xf numFmtId="0" fontId="6" fillId="0" borderId="29" xfId="23" applyFont="1" applyBorder="1" applyAlignment="1">
      <alignment horizontal="center"/>
    </xf>
    <xf numFmtId="0" fontId="16" fillId="3" borderId="0" xfId="0" applyFont="1" applyFill="1" applyBorder="1" applyAlignment="1"/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68" fontId="13" fillId="3" borderId="0" xfId="0" applyNumberFormat="1" applyFont="1" applyFill="1" applyBorder="1" applyAlignment="1">
      <alignment horizontal="center"/>
    </xf>
    <xf numFmtId="166" fontId="13" fillId="3" borderId="0" xfId="0" applyNumberFormat="1" applyFont="1" applyFill="1" applyBorder="1" applyAlignment="1">
      <alignment horizontal="center"/>
    </xf>
    <xf numFmtId="167" fontId="13" fillId="3" borderId="0" xfId="0" applyNumberFormat="1" applyFont="1" applyFill="1" applyBorder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170" fontId="16" fillId="0" borderId="11" xfId="0" applyNumberFormat="1" applyFont="1" applyBorder="1" applyAlignment="1">
      <alignment horizontal="center"/>
    </xf>
    <xf numFmtId="170" fontId="13" fillId="3" borderId="11" xfId="0" applyNumberFormat="1" applyFont="1" applyFill="1" applyBorder="1" applyAlignment="1">
      <alignment horizontal="center"/>
    </xf>
    <xf numFmtId="170" fontId="13" fillId="3" borderId="11" xfId="2" applyNumberFormat="1" applyFont="1" applyFill="1" applyBorder="1" applyAlignment="1">
      <alignment horizontal="center"/>
    </xf>
    <xf numFmtId="0" fontId="49" fillId="3" borderId="0" xfId="0" applyFont="1" applyFill="1"/>
    <xf numFmtId="0" fontId="49" fillId="3" borderId="0" xfId="0" applyFont="1" applyFill="1" applyAlignment="1">
      <alignment wrapText="1"/>
    </xf>
    <xf numFmtId="0" fontId="50" fillId="2" borderId="0" xfId="0" applyFont="1" applyFill="1"/>
    <xf numFmtId="0" fontId="51" fillId="3" borderId="0" xfId="0" applyFont="1" applyFill="1" applyBorder="1" applyAlignment="1">
      <alignment horizontal="center"/>
    </xf>
    <xf numFmtId="0" fontId="50" fillId="3" borderId="11" xfId="0" applyFont="1" applyFill="1" applyBorder="1" applyAlignment="1">
      <alignment horizontal="center" vertical="top"/>
    </xf>
    <xf numFmtId="0" fontId="50" fillId="3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49" fillId="3" borderId="0" xfId="0" applyFont="1" applyFill="1" applyBorder="1" applyAlignment="1">
      <alignment horizontal="center"/>
    </xf>
    <xf numFmtId="0" fontId="49" fillId="3" borderId="0" xfId="0" applyFont="1" applyFill="1" applyAlignment="1">
      <alignment horizontal="center"/>
    </xf>
    <xf numFmtId="0" fontId="51" fillId="3" borderId="0" xfId="0" applyFont="1" applyFill="1" applyBorder="1"/>
    <xf numFmtId="0" fontId="49" fillId="3" borderId="11" xfId="0" applyFont="1" applyFill="1" applyBorder="1"/>
    <xf numFmtId="0" fontId="49" fillId="3" borderId="11" xfId="0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3" borderId="0" xfId="0" applyFont="1" applyFill="1" applyBorder="1"/>
    <xf numFmtId="2" fontId="3" fillId="3" borderId="11" xfId="0" applyNumberFormat="1" applyFont="1" applyFill="1" applyBorder="1" applyAlignment="1">
      <alignment horizontal="center"/>
    </xf>
    <xf numFmtId="9" fontId="49" fillId="0" borderId="19" xfId="0" applyNumberFormat="1" applyFont="1" applyBorder="1" applyAlignment="1">
      <alignment horizontal="center"/>
    </xf>
    <xf numFmtId="174" fontId="49" fillId="3" borderId="28" xfId="0" applyNumberFormat="1" applyFont="1" applyFill="1" applyBorder="1"/>
    <xf numFmtId="174" fontId="49" fillId="3" borderId="11" xfId="0" applyNumberFormat="1" applyFont="1" applyFill="1" applyBorder="1"/>
    <xf numFmtId="174" fontId="49" fillId="3" borderId="29" xfId="0" applyNumberFormat="1" applyFont="1" applyFill="1" applyBorder="1"/>
    <xf numFmtId="41" fontId="49" fillId="3" borderId="28" xfId="2" applyNumberFormat="1" applyFont="1" applyFill="1" applyBorder="1"/>
    <xf numFmtId="41" fontId="49" fillId="3" borderId="11" xfId="2" applyNumberFormat="1" applyFont="1" applyFill="1" applyBorder="1"/>
    <xf numFmtId="41" fontId="49" fillId="3" borderId="29" xfId="0" applyNumberFormat="1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9" fontId="49" fillId="0" borderId="19" xfId="1" applyFont="1" applyBorder="1" applyAlignment="1">
      <alignment horizontal="center"/>
    </xf>
    <xf numFmtId="0" fontId="49" fillId="3" borderId="11" xfId="0" applyFont="1" applyFill="1" applyBorder="1" applyAlignment="1">
      <alignment horizontal="left" vertical="top" wrapText="1"/>
    </xf>
    <xf numFmtId="9" fontId="3" fillId="3" borderId="19" xfId="1" applyFont="1" applyFill="1" applyBorder="1" applyAlignment="1">
      <alignment horizontal="center"/>
    </xf>
    <xf numFmtId="174" fontId="49" fillId="3" borderId="30" xfId="0" applyNumberFormat="1" applyFont="1" applyFill="1" applyBorder="1"/>
    <xf numFmtId="174" fontId="49" fillId="3" borderId="31" xfId="0" applyNumberFormat="1" applyFont="1" applyFill="1" applyBorder="1"/>
    <xf numFmtId="174" fontId="49" fillId="3" borderId="32" xfId="0" applyNumberFormat="1" applyFont="1" applyFill="1" applyBorder="1"/>
    <xf numFmtId="41" fontId="49" fillId="3" borderId="30" xfId="2" applyNumberFormat="1" applyFont="1" applyFill="1" applyBorder="1"/>
    <xf numFmtId="41" fontId="49" fillId="3" borderId="31" xfId="2" applyNumberFormat="1" applyFont="1" applyFill="1" applyBorder="1"/>
    <xf numFmtId="41" fontId="49" fillId="3" borderId="32" xfId="0" applyNumberFormat="1" applyFont="1" applyFill="1" applyBorder="1"/>
    <xf numFmtId="2" fontId="3" fillId="3" borderId="0" xfId="0" applyNumberFormat="1" applyFont="1" applyFill="1" applyBorder="1" applyAlignment="1">
      <alignment horizontal="center" wrapText="1"/>
    </xf>
    <xf numFmtId="2" fontId="3" fillId="3" borderId="0" xfId="0" applyNumberFormat="1" applyFont="1" applyFill="1" applyBorder="1" applyAlignment="1">
      <alignment horizontal="center"/>
    </xf>
    <xf numFmtId="0" fontId="50" fillId="3" borderId="11" xfId="0" applyFont="1" applyFill="1" applyBorder="1" applyAlignment="1">
      <alignment horizontal="center"/>
    </xf>
    <xf numFmtId="0" fontId="49" fillId="3" borderId="11" xfId="0" applyFont="1" applyFill="1" applyBorder="1" applyAlignment="1">
      <alignment wrapText="1"/>
    </xf>
    <xf numFmtId="0" fontId="51" fillId="11" borderId="0" xfId="0" applyFont="1" applyFill="1" applyBorder="1"/>
    <xf numFmtId="0" fontId="49" fillId="11" borderId="0" xfId="0" applyFont="1" applyFill="1" applyBorder="1" applyAlignment="1">
      <alignment wrapText="1"/>
    </xf>
    <xf numFmtId="2" fontId="3" fillId="11" borderId="0" xfId="0" applyNumberFormat="1" applyFont="1" applyFill="1" applyBorder="1" applyAlignment="1">
      <alignment horizontal="center" wrapText="1"/>
    </xf>
    <xf numFmtId="2" fontId="3" fillId="11" borderId="0" xfId="0" applyNumberFormat="1" applyFont="1" applyFill="1" applyBorder="1" applyAlignment="1">
      <alignment horizontal="center"/>
    </xf>
    <xf numFmtId="174" fontId="49" fillId="11" borderId="15" xfId="0" applyNumberFormat="1" applyFont="1" applyFill="1" applyBorder="1"/>
    <xf numFmtId="41" fontId="49" fillId="11" borderId="15" xfId="2" applyNumberFormat="1" applyFont="1" applyFill="1" applyBorder="1"/>
    <xf numFmtId="41" fontId="49" fillId="11" borderId="15" xfId="0" applyNumberFormat="1" applyFont="1" applyFill="1" applyBorder="1"/>
    <xf numFmtId="0" fontId="49" fillId="11" borderId="0" xfId="0" applyFont="1" applyFill="1" applyBorder="1"/>
    <xf numFmtId="0" fontId="49" fillId="11" borderId="0" xfId="0" applyFont="1" applyFill="1"/>
    <xf numFmtId="0" fontId="50" fillId="6" borderId="0" xfId="0" applyFont="1" applyFill="1" applyBorder="1" applyAlignment="1">
      <alignment wrapText="1"/>
    </xf>
    <xf numFmtId="174" fontId="49" fillId="3" borderId="19" xfId="0" applyNumberFormat="1" applyFont="1" applyFill="1" applyBorder="1"/>
    <xf numFmtId="174" fontId="49" fillId="3" borderId="33" xfId="0" applyNumberFormat="1" applyFont="1" applyFill="1" applyBorder="1"/>
    <xf numFmtId="0" fontId="50" fillId="48" borderId="0" xfId="0" applyFont="1" applyFill="1"/>
    <xf numFmtId="0" fontId="3" fillId="3" borderId="11" xfId="23" applyFont="1" applyFill="1" applyBorder="1" applyAlignment="1">
      <alignment wrapText="1"/>
    </xf>
    <xf numFmtId="9" fontId="3" fillId="3" borderId="11" xfId="23" applyNumberFormat="1" applyFont="1" applyFill="1" applyBorder="1" applyAlignment="1">
      <alignment wrapText="1"/>
    </xf>
    <xf numFmtId="9" fontId="3" fillId="0" borderId="11" xfId="31" applyFont="1" applyBorder="1" applyAlignment="1">
      <alignment horizontal="center"/>
    </xf>
    <xf numFmtId="9" fontId="3" fillId="3" borderId="0" xfId="31" applyFont="1" applyFill="1" applyBorder="1" applyAlignment="1">
      <alignment horizontal="center"/>
    </xf>
    <xf numFmtId="9" fontId="3" fillId="3" borderId="11" xfId="31" applyFont="1" applyFill="1" applyBorder="1" applyAlignment="1">
      <alignment horizontal="center"/>
    </xf>
    <xf numFmtId="41" fontId="49" fillId="3" borderId="11" xfId="0" applyNumberFormat="1" applyFont="1" applyFill="1" applyBorder="1" applyAlignment="1">
      <alignment wrapText="1"/>
    </xf>
    <xf numFmtId="41" fontId="49" fillId="3" borderId="11" xfId="0" applyNumberFormat="1" applyFont="1" applyFill="1" applyBorder="1"/>
    <xf numFmtId="43" fontId="49" fillId="3" borderId="11" xfId="0" applyNumberFormat="1" applyFont="1" applyFill="1" applyBorder="1"/>
    <xf numFmtId="170" fontId="49" fillId="3" borderId="11" xfId="0" applyNumberFormat="1" applyFont="1" applyFill="1" applyBorder="1"/>
    <xf numFmtId="0" fontId="49" fillId="3" borderId="0" xfId="0" applyFont="1" applyFill="1" applyBorder="1" applyAlignment="1">
      <alignment wrapText="1"/>
    </xf>
    <xf numFmtId="9" fontId="3" fillId="11" borderId="0" xfId="1" applyFont="1" applyFill="1" applyBorder="1" applyAlignment="1">
      <alignment horizontal="center"/>
    </xf>
    <xf numFmtId="9" fontId="3" fillId="3" borderId="0" xfId="1" applyFont="1" applyFill="1" applyBorder="1" applyAlignment="1">
      <alignment horizontal="center"/>
    </xf>
    <xf numFmtId="10" fontId="2" fillId="0" borderId="0" xfId="0" applyNumberFormat="1" applyFont="1" applyAlignment="1"/>
    <xf numFmtId="0" fontId="0" fillId="5" borderId="61" xfId="0" applyFill="1" applyBorder="1" applyAlignment="1"/>
    <xf numFmtId="0" fontId="0" fillId="0" borderId="61" xfId="0" applyBorder="1" applyAlignment="1"/>
    <xf numFmtId="9" fontId="0" fillId="0" borderId="0" xfId="1" applyFont="1" applyAlignment="1"/>
    <xf numFmtId="0" fontId="0" fillId="5" borderId="0" xfId="0" applyFill="1" applyAlignment="1"/>
    <xf numFmtId="0" fontId="3" fillId="0" borderId="0" xfId="9"/>
    <xf numFmtId="0" fontId="25" fillId="49" borderId="0" xfId="9" applyFont="1" applyFill="1"/>
    <xf numFmtId="0" fontId="3" fillId="7" borderId="0" xfId="9" applyFont="1" applyFill="1"/>
    <xf numFmtId="0" fontId="3" fillId="7" borderId="0" xfId="9" applyFill="1"/>
    <xf numFmtId="0" fontId="3" fillId="7" borderId="0" xfId="9" applyFont="1" applyFill="1" applyAlignment="1">
      <alignment horizontal="center"/>
    </xf>
    <xf numFmtId="0" fontId="3" fillId="7" borderId="0" xfId="9" applyFont="1" applyFill="1" applyAlignment="1">
      <alignment vertical="center" wrapText="1"/>
    </xf>
    <xf numFmtId="0" fontId="6" fillId="7" borderId="0" xfId="9" applyFont="1" applyFill="1"/>
    <xf numFmtId="0" fontId="25" fillId="7" borderId="0" xfId="9" applyFont="1" applyFill="1"/>
    <xf numFmtId="165" fontId="3" fillId="0" borderId="0" xfId="9" applyNumberFormat="1" applyFont="1" applyFill="1" applyBorder="1" applyAlignment="1">
      <alignment horizontal="right" indent="1"/>
    </xf>
    <xf numFmtId="165" fontId="55" fillId="0" borderId="0" xfId="9" applyNumberFormat="1" applyFont="1" applyFill="1" applyBorder="1" applyAlignment="1">
      <alignment horizontal="right" indent="1"/>
    </xf>
    <xf numFmtId="164" fontId="3" fillId="7" borderId="0" xfId="13" applyNumberFormat="1" applyFont="1" applyFill="1"/>
    <xf numFmtId="164" fontId="3" fillId="7" borderId="0" xfId="9" applyNumberFormat="1" applyFont="1" applyFill="1"/>
    <xf numFmtId="1" fontId="3" fillId="7" borderId="0" xfId="9" applyNumberFormat="1" applyFont="1" applyFill="1"/>
    <xf numFmtId="165" fontId="56" fillId="0" borderId="0" xfId="9" applyNumberFormat="1" applyFont="1" applyFill="1" applyBorder="1" applyAlignment="1">
      <alignment horizontal="right" indent="1"/>
    </xf>
    <xf numFmtId="165" fontId="57" fillId="0" borderId="0" xfId="9" applyNumberFormat="1" applyFont="1" applyFill="1" applyBorder="1" applyAlignment="1">
      <alignment horizontal="right" indent="1"/>
    </xf>
    <xf numFmtId="165" fontId="58" fillId="0" borderId="0" xfId="9" applyNumberFormat="1" applyFont="1" applyFill="1" applyBorder="1" applyAlignment="1">
      <alignment horizontal="right" indent="1"/>
    </xf>
    <xf numFmtId="0" fontId="7" fillId="8" borderId="0" xfId="9" applyFont="1" applyFill="1"/>
    <xf numFmtId="0" fontId="9" fillId="8" borderId="0" xfId="9" applyFont="1" applyFill="1" applyBorder="1" applyAlignment="1">
      <alignment horizontal="center"/>
    </xf>
    <xf numFmtId="0" fontId="8" fillId="8" borderId="0" xfId="9" applyFont="1" applyFill="1" applyAlignment="1">
      <alignment horizontal="center"/>
    </xf>
    <xf numFmtId="0" fontId="6" fillId="9" borderId="0" xfId="9" applyFont="1" applyFill="1"/>
    <xf numFmtId="0" fontId="3" fillId="9" borderId="0" xfId="9" applyFill="1"/>
    <xf numFmtId="0" fontId="3" fillId="9" borderId="0" xfId="9" applyFill="1" applyAlignment="1">
      <alignment horizontal="left" indent="1"/>
    </xf>
    <xf numFmtId="164" fontId="3" fillId="9" borderId="0" xfId="9" applyNumberFormat="1" applyFill="1"/>
    <xf numFmtId="0" fontId="2" fillId="0" borderId="62" xfId="0" applyFont="1" applyBorder="1" applyAlignment="1"/>
    <xf numFmtId="0" fontId="2" fillId="0" borderId="0" xfId="0" applyFont="1" applyAlignment="1"/>
    <xf numFmtId="10" fontId="0" fillId="0" borderId="0" xfId="0" applyNumberFormat="1" applyAlignment="1"/>
    <xf numFmtId="0" fontId="0" fillId="0" borderId="0" xfId="0" applyAlignment="1"/>
    <xf numFmtId="0" fontId="2" fillId="0" borderId="61" xfId="0" applyFont="1" applyBorder="1" applyAlignment="1"/>
    <xf numFmtId="0" fontId="3" fillId="0" borderId="0" xfId="9"/>
    <xf numFmtId="0" fontId="25" fillId="49" borderId="0" xfId="9" applyFont="1" applyFill="1"/>
    <xf numFmtId="0" fontId="3" fillId="7" borderId="0" xfId="9" applyFont="1" applyFill="1"/>
    <xf numFmtId="0" fontId="3" fillId="7" borderId="0" xfId="9" applyFont="1" applyFill="1" applyAlignment="1">
      <alignment horizontal="center"/>
    </xf>
    <xf numFmtId="0" fontId="9" fillId="8" borderId="0" xfId="9" applyFont="1" applyFill="1" applyBorder="1" applyAlignment="1">
      <alignment horizontal="center"/>
    </xf>
    <xf numFmtId="175" fontId="25" fillId="49" borderId="0" xfId="9" applyNumberFormat="1" applyFont="1" applyFill="1" applyAlignment="1">
      <alignment horizontal="center"/>
    </xf>
    <xf numFmtId="0" fontId="52" fillId="49" borderId="0" xfId="76" applyFont="1" applyFill="1" applyAlignment="1" applyProtection="1"/>
    <xf numFmtId="2" fontId="3" fillId="0" borderId="0" xfId="9" applyNumberFormat="1" applyFont="1" applyFill="1" applyBorder="1" applyAlignment="1">
      <alignment horizontal="center"/>
    </xf>
    <xf numFmtId="0" fontId="3" fillId="7" borderId="0" xfId="9" applyFont="1" applyFill="1" applyBorder="1"/>
    <xf numFmtId="0" fontId="6" fillId="7" borderId="0" xfId="9" applyFont="1" applyFill="1" applyBorder="1" applyAlignment="1">
      <alignment horizontal="center" vertical="center"/>
    </xf>
    <xf numFmtId="0" fontId="54" fillId="7" borderId="0" xfId="9" applyFont="1" applyFill="1" applyBorder="1"/>
    <xf numFmtId="0" fontId="6" fillId="7" borderId="0" xfId="9" applyFont="1" applyFill="1" applyBorder="1" applyAlignment="1">
      <alignment horizontal="left" vertical="center"/>
    </xf>
    <xf numFmtId="0" fontId="6" fillId="0" borderId="0" xfId="9" applyFont="1" applyFill="1" applyBorder="1" applyAlignment="1">
      <alignment horizontal="center"/>
    </xf>
    <xf numFmtId="2" fontId="3" fillId="16" borderId="0" xfId="9" applyNumberFormat="1" applyFont="1" applyFill="1" applyBorder="1" applyAlignment="1">
      <alignment horizontal="center"/>
    </xf>
    <xf numFmtId="0" fontId="20" fillId="49" borderId="0" xfId="9" applyFont="1" applyFill="1"/>
    <xf numFmtId="0" fontId="10" fillId="7" borderId="0" xfId="9" applyFont="1" applyFill="1"/>
    <xf numFmtId="0" fontId="10" fillId="0" borderId="0" xfId="9" applyFont="1"/>
    <xf numFmtId="0" fontId="10" fillId="0" borderId="11" xfId="9" applyFont="1" applyFill="1" applyBorder="1" applyAlignment="1">
      <alignment horizontal="center"/>
    </xf>
    <xf numFmtId="2" fontId="10" fillId="0" borderId="24" xfId="9" applyNumberFormat="1" applyFont="1" applyBorder="1" applyAlignment="1">
      <alignment horizontal="center"/>
    </xf>
    <xf numFmtId="2" fontId="10" fillId="0" borderId="0" xfId="9" applyNumberFormat="1" applyFont="1" applyBorder="1" applyAlignment="1">
      <alignment horizontal="center"/>
    </xf>
    <xf numFmtId="2" fontId="10" fillId="0" borderId="12" xfId="9" applyNumberFormat="1" applyFont="1" applyBorder="1" applyAlignment="1">
      <alignment horizontal="center"/>
    </xf>
    <xf numFmtId="0" fontId="10" fillId="0" borderId="0" xfId="9" applyFont="1" applyBorder="1"/>
    <xf numFmtId="0" fontId="10" fillId="0" borderId="12" xfId="9" applyFont="1" applyBorder="1"/>
    <xf numFmtId="0" fontId="10" fillId="7" borderId="21" xfId="9" applyFont="1" applyFill="1" applyBorder="1" applyAlignment="1">
      <alignment horizontal="center"/>
    </xf>
    <xf numFmtId="2" fontId="10" fillId="0" borderId="24" xfId="9" applyNumberFormat="1" applyFont="1" applyFill="1" applyBorder="1" applyAlignment="1">
      <alignment horizontal="center"/>
    </xf>
    <xf numFmtId="2" fontId="10" fillId="0" borderId="0" xfId="9" applyNumberFormat="1" applyFont="1" applyFill="1" applyBorder="1" applyAlignment="1">
      <alignment horizontal="center"/>
    </xf>
    <xf numFmtId="2" fontId="10" fillId="0" borderId="12" xfId="9" applyNumberFormat="1" applyFont="1" applyFill="1" applyBorder="1" applyAlignment="1">
      <alignment horizontal="center"/>
    </xf>
    <xf numFmtId="0" fontId="10" fillId="7" borderId="18" xfId="9" applyFont="1" applyFill="1" applyBorder="1"/>
    <xf numFmtId="0" fontId="10" fillId="7" borderId="21" xfId="9" applyFont="1" applyFill="1" applyBorder="1"/>
    <xf numFmtId="0" fontId="10" fillId="7" borderId="22" xfId="9" applyFont="1" applyFill="1" applyBorder="1"/>
    <xf numFmtId="2" fontId="10" fillId="7" borderId="0" xfId="9" applyNumberFormat="1" applyFont="1" applyFill="1"/>
    <xf numFmtId="2" fontId="3" fillId="7" borderId="0" xfId="9" applyNumberFormat="1" applyFont="1" applyFill="1"/>
    <xf numFmtId="0" fontId="10" fillId="7" borderId="24" xfId="9" applyFont="1" applyFill="1" applyBorder="1"/>
    <xf numFmtId="0" fontId="10" fillId="7" borderId="0" xfId="9" applyFont="1" applyFill="1" applyBorder="1"/>
    <xf numFmtId="0" fontId="10" fillId="7" borderId="12" xfId="9" applyFont="1" applyFill="1" applyBorder="1"/>
    <xf numFmtId="0" fontId="25" fillId="8" borderId="0" xfId="9" applyFont="1" applyFill="1" applyBorder="1"/>
    <xf numFmtId="0" fontId="25" fillId="8" borderId="0" xfId="9" applyFont="1" applyFill="1" applyBorder="1" applyAlignment="1">
      <alignment horizontal="center"/>
    </xf>
    <xf numFmtId="2" fontId="10" fillId="16" borderId="24" xfId="9" applyNumberFormat="1" applyFont="1" applyFill="1" applyBorder="1" applyAlignment="1">
      <alignment horizontal="center"/>
    </xf>
    <xf numFmtId="2" fontId="10" fillId="16" borderId="0" xfId="9" applyNumberFormat="1" applyFont="1" applyFill="1" applyBorder="1" applyAlignment="1">
      <alignment horizontal="center"/>
    </xf>
    <xf numFmtId="2" fontId="10" fillId="16" borderId="12" xfId="9" applyNumberFormat="1" applyFont="1" applyFill="1" applyBorder="1" applyAlignment="1">
      <alignment horizontal="center"/>
    </xf>
    <xf numFmtId="2" fontId="10" fillId="16" borderId="17" xfId="9" applyNumberFormat="1" applyFont="1" applyFill="1" applyBorder="1" applyAlignment="1">
      <alignment horizontal="center"/>
    </xf>
    <xf numFmtId="2" fontId="10" fillId="16" borderId="15" xfId="9" applyNumberFormat="1" applyFont="1" applyFill="1" applyBorder="1" applyAlignment="1">
      <alignment horizontal="center"/>
    </xf>
    <xf numFmtId="2" fontId="10" fillId="16" borderId="16" xfId="9" applyNumberFormat="1" applyFont="1" applyFill="1" applyBorder="1" applyAlignment="1">
      <alignment horizontal="center"/>
    </xf>
    <xf numFmtId="2" fontId="10" fillId="0" borderId="0" xfId="9" applyNumberFormat="1" applyFont="1"/>
    <xf numFmtId="0" fontId="10" fillId="7" borderId="18" xfId="9" applyFont="1" applyFill="1" applyBorder="1" applyAlignment="1">
      <alignment horizontal="center"/>
    </xf>
    <xf numFmtId="2" fontId="10" fillId="0" borderId="23" xfId="9" applyNumberFormat="1" applyFont="1" applyBorder="1" applyAlignment="1">
      <alignment horizontal="center"/>
    </xf>
    <xf numFmtId="2" fontId="10" fillId="0" borderId="49" xfId="9" applyNumberFormat="1" applyFont="1" applyBorder="1" applyAlignment="1">
      <alignment horizontal="center"/>
    </xf>
    <xf numFmtId="2" fontId="10" fillId="0" borderId="50" xfId="9" applyNumberFormat="1" applyFont="1" applyBorder="1" applyAlignment="1">
      <alignment horizontal="center"/>
    </xf>
    <xf numFmtId="0" fontId="10" fillId="0" borderId="49" xfId="9" applyFont="1" applyBorder="1"/>
    <xf numFmtId="0" fontId="10" fillId="0" borderId="50" xfId="9" applyFont="1" applyBorder="1"/>
    <xf numFmtId="0" fontId="10" fillId="7" borderId="23" xfId="9" applyFont="1" applyFill="1" applyBorder="1"/>
    <xf numFmtId="0" fontId="10" fillId="7" borderId="49" xfId="9" applyFont="1" applyFill="1" applyBorder="1"/>
    <xf numFmtId="0" fontId="10" fillId="7" borderId="50" xfId="9" applyFont="1" applyFill="1" applyBorder="1"/>
    <xf numFmtId="0" fontId="10" fillId="7" borderId="17" xfId="9" applyFont="1" applyFill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0" fillId="0" borderId="0" xfId="0"/>
    <xf numFmtId="0" fontId="13" fillId="0" borderId="0" xfId="14"/>
    <xf numFmtId="3" fontId="0" fillId="0" borderId="0" xfId="0" applyNumberFormat="1"/>
    <xf numFmtId="0" fontId="13" fillId="16" borderId="0" xfId="14" applyFill="1" applyAlignment="1">
      <alignment horizontal="center"/>
    </xf>
    <xf numFmtId="169" fontId="13" fillId="10" borderId="0" xfId="14" applyNumberFormat="1" applyFill="1"/>
    <xf numFmtId="0" fontId="13" fillId="10" borderId="0" xfId="14" applyFill="1"/>
    <xf numFmtId="10" fontId="0" fillId="0" borderId="0" xfId="0" applyNumberFormat="1"/>
    <xf numFmtId="165" fontId="56" fillId="0" borderId="0" xfId="9" applyNumberFormat="1" applyFont="1" applyFill="1" applyBorder="1" applyAlignment="1">
      <alignment horizontal="right" indent="1"/>
    </xf>
    <xf numFmtId="43" fontId="0" fillId="3" borderId="11" xfId="2" applyNumberFormat="1" applyFont="1" applyFill="1" applyBorder="1"/>
    <xf numFmtId="0" fontId="21" fillId="3" borderId="28" xfId="0" applyFont="1" applyFill="1" applyBorder="1" applyAlignment="1">
      <alignment horizontal="center" wrapText="1"/>
    </xf>
    <xf numFmtId="0" fontId="22" fillId="3" borderId="28" xfId="0" applyFont="1" applyFill="1" applyBorder="1" applyAlignment="1">
      <alignment horizontal="center" wrapText="1"/>
    </xf>
    <xf numFmtId="0" fontId="21" fillId="3" borderId="29" xfId="0" applyFont="1" applyFill="1" applyBorder="1" applyAlignment="1">
      <alignment horizontal="left" wrapText="1"/>
    </xf>
    <xf numFmtId="0" fontId="22" fillId="3" borderId="28" xfId="0" applyFont="1" applyFill="1" applyBorder="1" applyAlignment="1">
      <alignment wrapText="1"/>
    </xf>
    <xf numFmtId="0" fontId="22" fillId="3" borderId="29" xfId="0" applyFont="1" applyFill="1" applyBorder="1" applyAlignment="1">
      <alignment horizontal="center" wrapText="1"/>
    </xf>
    <xf numFmtId="0" fontId="21" fillId="3" borderId="30" xfId="0" applyFont="1" applyFill="1" applyBorder="1" applyAlignment="1">
      <alignment wrapText="1"/>
    </xf>
    <xf numFmtId="0" fontId="13" fillId="0" borderId="11" xfId="30" applyFont="1" applyBorder="1"/>
    <xf numFmtId="0" fontId="13" fillId="0" borderId="11" xfId="30" applyNumberFormat="1" applyFont="1" applyBorder="1" applyAlignment="1">
      <alignment horizontal="right"/>
    </xf>
    <xf numFmtId="2" fontId="13" fillId="0" borderId="11" xfId="30" applyNumberFormat="1" applyFont="1" applyBorder="1" applyAlignment="1">
      <alignment horizontal="right"/>
    </xf>
    <xf numFmtId="9" fontId="21" fillId="3" borderId="31" xfId="0" applyNumberFormat="1" applyFont="1" applyFill="1" applyBorder="1" applyAlignment="1">
      <alignment wrapText="1"/>
    </xf>
    <xf numFmtId="1" fontId="80" fillId="3" borderId="0" xfId="0" applyNumberFormat="1" applyFont="1" applyFill="1" applyBorder="1" applyAlignment="1">
      <alignment horizontal="left" vertical="top"/>
    </xf>
    <xf numFmtId="14" fontId="21" fillId="3" borderId="31" xfId="0" applyNumberFormat="1" applyFont="1" applyFill="1" applyBorder="1" applyAlignment="1">
      <alignment horizontal="center" wrapText="1"/>
    </xf>
    <xf numFmtId="1" fontId="80" fillId="3" borderId="0" xfId="0" applyNumberFormat="1" applyFont="1" applyFill="1" applyBorder="1" applyAlignment="1">
      <alignment horizontal="left" vertical="top"/>
    </xf>
    <xf numFmtId="0" fontId="21" fillId="3" borderId="28" xfId="0" applyFont="1" applyFill="1" applyBorder="1" applyAlignment="1">
      <alignment wrapText="1"/>
    </xf>
    <xf numFmtId="14" fontId="21" fillId="3" borderId="11" xfId="0" applyNumberFormat="1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1" fillId="3" borderId="11" xfId="0" applyFont="1" applyFill="1" applyBorder="1" applyAlignment="1">
      <alignment horizontal="center" wrapText="1"/>
    </xf>
    <xf numFmtId="0" fontId="78" fillId="3" borderId="0" xfId="0" applyFont="1" applyFill="1" applyBorder="1" applyAlignment="1">
      <alignment horizontal="left" vertical="top"/>
    </xf>
    <xf numFmtId="0" fontId="21" fillId="3" borderId="6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wrapText="1"/>
    </xf>
    <xf numFmtId="0" fontId="21" fillId="3" borderId="7" xfId="0" applyFont="1" applyFill="1" applyBorder="1" applyAlignment="1">
      <alignment horizontal="center" wrapText="1"/>
    </xf>
    <xf numFmtId="0" fontId="22" fillId="3" borderId="6" xfId="0" applyFont="1" applyFill="1" applyBorder="1" applyAlignment="1">
      <alignment horizontal="center" wrapText="1"/>
    </xf>
    <xf numFmtId="0" fontId="22" fillId="3" borderId="6" xfId="0" applyFont="1" applyFill="1" applyBorder="1" applyAlignment="1">
      <alignment horizontal="left" wrapText="1"/>
    </xf>
    <xf numFmtId="0" fontId="21" fillId="3" borderId="0" xfId="0" applyFont="1" applyFill="1" applyBorder="1" applyAlignment="1">
      <alignment horizontal="left" wrapText="1"/>
    </xf>
    <xf numFmtId="14" fontId="21" fillId="3" borderId="0" xfId="0" applyNumberFormat="1" applyFont="1" applyFill="1" applyBorder="1" applyAlignment="1">
      <alignment horizontal="center" wrapText="1"/>
    </xf>
    <xf numFmtId="0" fontId="21" fillId="3" borderId="10" xfId="0" applyFont="1" applyFill="1" applyBorder="1" applyAlignment="1">
      <alignment horizontal="center" wrapText="1"/>
    </xf>
    <xf numFmtId="9" fontId="21" fillId="3" borderId="0" xfId="0" applyNumberFormat="1" applyFont="1" applyFill="1" applyBorder="1" applyAlignment="1">
      <alignment horizontal="center" wrapText="1"/>
    </xf>
    <xf numFmtId="9" fontId="21" fillId="3" borderId="9" xfId="0" applyNumberFormat="1" applyFont="1" applyFill="1" applyBorder="1" applyAlignment="1">
      <alignment horizontal="center" wrapText="1"/>
    </xf>
    <xf numFmtId="3" fontId="13" fillId="0" borderId="11" xfId="30" applyNumberFormat="1" applyFont="1" applyBorder="1" applyAlignment="1">
      <alignment horizontal="right"/>
    </xf>
    <xf numFmtId="0" fontId="13" fillId="0" borderId="11" xfId="30" applyFont="1" applyBorder="1" applyAlignment="1">
      <alignment horizontal="right"/>
    </xf>
    <xf numFmtId="9" fontId="13" fillId="0" borderId="11" xfId="30" applyNumberFormat="1" applyFont="1" applyBorder="1" applyAlignment="1">
      <alignment horizontal="right"/>
    </xf>
    <xf numFmtId="9" fontId="13" fillId="0" borderId="11" xfId="31" applyFont="1" applyBorder="1" applyAlignment="1">
      <alignment horizontal="right"/>
    </xf>
    <xf numFmtId="1" fontId="13" fillId="0" borderId="11" xfId="31" applyNumberFormat="1" applyFont="1" applyBorder="1" applyAlignment="1">
      <alignment horizontal="right"/>
    </xf>
    <xf numFmtId="0" fontId="21" fillId="3" borderId="11" xfId="0" applyFont="1" applyFill="1" applyBorder="1" applyAlignment="1">
      <alignment horizontal="right" wrapText="1"/>
    </xf>
    <xf numFmtId="0" fontId="6" fillId="3" borderId="11" xfId="9" applyFont="1" applyFill="1" applyBorder="1" applyProtection="1">
      <protection locked="0"/>
    </xf>
    <xf numFmtId="0" fontId="25" fillId="3" borderId="11" xfId="9" applyFont="1" applyFill="1" applyBorder="1" applyProtection="1">
      <protection locked="0"/>
    </xf>
    <xf numFmtId="0" fontId="3" fillId="3" borderId="11" xfId="9" applyFont="1" applyFill="1" applyBorder="1" applyAlignment="1" applyProtection="1">
      <alignment horizontal="left" indent="1"/>
      <protection locked="0"/>
    </xf>
    <xf numFmtId="0" fontId="3" fillId="3" borderId="11" xfId="12" applyFont="1" applyFill="1" applyBorder="1" applyAlignment="1" applyProtection="1">
      <alignment horizontal="right"/>
      <protection locked="0"/>
    </xf>
    <xf numFmtId="0" fontId="3" fillId="3" borderId="11" xfId="9" applyFill="1" applyBorder="1" applyAlignment="1" applyProtection="1">
      <alignment horizontal="center"/>
      <protection locked="0"/>
    </xf>
    <xf numFmtId="0" fontId="21" fillId="5" borderId="11" xfId="0" applyFont="1" applyFill="1" applyBorder="1" applyAlignment="1">
      <alignment horizontal="center" wrapText="1"/>
    </xf>
    <xf numFmtId="0" fontId="21" fillId="3" borderId="11" xfId="0" applyFont="1" applyFill="1" applyBorder="1" applyAlignment="1">
      <alignment horizontal="center" wrapText="1"/>
    </xf>
    <xf numFmtId="176" fontId="0" fillId="0" borderId="0" xfId="1" applyNumberFormat="1" applyFont="1"/>
    <xf numFmtId="0" fontId="0" fillId="3" borderId="0" xfId="0" applyFill="1"/>
    <xf numFmtId="0" fontId="0" fillId="3" borderId="0" xfId="0" applyFill="1" applyBorder="1"/>
    <xf numFmtId="0" fontId="16" fillId="3" borderId="0" xfId="0" applyFont="1" applyFill="1"/>
    <xf numFmtId="0" fontId="16" fillId="3" borderId="0" xfId="0" applyFont="1" applyFill="1" applyAlignment="1">
      <alignment wrapText="1"/>
    </xf>
    <xf numFmtId="0" fontId="16" fillId="3" borderId="4" xfId="0" applyFont="1" applyFill="1" applyBorder="1"/>
    <xf numFmtId="0" fontId="16" fillId="3" borderId="6" xfId="0" applyFont="1" applyFill="1" applyBorder="1"/>
    <xf numFmtId="0" fontId="16" fillId="3" borderId="0" xfId="0" applyFont="1" applyFill="1" applyBorder="1"/>
    <xf numFmtId="0" fontId="16" fillId="3" borderId="0" xfId="0" applyFont="1" applyFill="1" applyBorder="1" applyAlignment="1">
      <alignment wrapText="1"/>
    </xf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11" xfId="0" applyFont="1" applyFill="1" applyBorder="1" applyAlignment="1">
      <alignment horizontal="center"/>
    </xf>
    <xf numFmtId="0" fontId="16" fillId="3" borderId="11" xfId="0" applyFont="1" applyFill="1" applyBorder="1"/>
    <xf numFmtId="0" fontId="16" fillId="3" borderId="9" xfId="0" applyFont="1" applyFill="1" applyBorder="1"/>
    <xf numFmtId="0" fontId="16" fillId="3" borderId="10" xfId="0" applyFont="1" applyFill="1" applyBorder="1"/>
    <xf numFmtId="0" fontId="17" fillId="3" borderId="6" xfId="0" applyFont="1" applyFill="1" applyBorder="1"/>
    <xf numFmtId="0" fontId="16" fillId="3" borderId="9" xfId="0" applyFont="1" applyFill="1" applyBorder="1" applyAlignment="1">
      <alignment wrapText="1"/>
    </xf>
    <xf numFmtId="0" fontId="17" fillId="3" borderId="0" xfId="0" applyFont="1" applyFill="1"/>
    <xf numFmtId="0" fontId="16" fillId="3" borderId="3" xfId="0" applyFont="1" applyFill="1" applyBorder="1"/>
    <xf numFmtId="9" fontId="16" fillId="3" borderId="0" xfId="1" applyFont="1" applyFill="1" applyBorder="1"/>
    <xf numFmtId="0" fontId="16" fillId="3" borderId="11" xfId="0" applyFont="1" applyFill="1" applyBorder="1" applyAlignment="1">
      <alignment wrapText="1"/>
    </xf>
    <xf numFmtId="9" fontId="16" fillId="3" borderId="11" xfId="1" applyFont="1" applyFill="1" applyBorder="1"/>
    <xf numFmtId="0" fontId="16" fillId="3" borderId="5" xfId="0" applyFont="1" applyFill="1" applyBorder="1"/>
    <xf numFmtId="9" fontId="16" fillId="3" borderId="0" xfId="1" applyFont="1" applyFill="1" applyBorder="1" applyAlignment="1">
      <alignment wrapText="1"/>
    </xf>
    <xf numFmtId="1" fontId="16" fillId="3" borderId="11" xfId="0" applyNumberFormat="1" applyFont="1" applyFill="1" applyBorder="1" applyAlignment="1">
      <alignment wrapText="1"/>
    </xf>
    <xf numFmtId="0" fontId="17" fillId="3" borderId="3" xfId="0" applyFont="1" applyFill="1" applyBorder="1"/>
    <xf numFmtId="0" fontId="16" fillId="3" borderId="7" xfId="0" applyFont="1" applyFill="1" applyBorder="1" applyAlignment="1">
      <alignment wrapText="1"/>
    </xf>
    <xf numFmtId="1" fontId="16" fillId="3" borderId="0" xfId="0" applyNumberFormat="1" applyFont="1" applyFill="1" applyBorder="1" applyAlignment="1">
      <alignment wrapText="1"/>
    </xf>
    <xf numFmtId="0" fontId="17" fillId="3" borderId="11" xfId="0" applyFont="1" applyFill="1" applyBorder="1"/>
    <xf numFmtId="0" fontId="17" fillId="3" borderId="11" xfId="0" applyFont="1" applyFill="1" applyBorder="1" applyAlignment="1">
      <alignment wrapText="1"/>
    </xf>
    <xf numFmtId="0" fontId="0" fillId="3" borderId="28" xfId="0" applyFill="1" applyBorder="1"/>
    <xf numFmtId="9" fontId="16" fillId="3" borderId="11" xfId="0" applyNumberFormat="1" applyFont="1" applyFill="1" applyBorder="1"/>
    <xf numFmtId="0" fontId="0" fillId="3" borderId="30" xfId="0" applyFill="1" applyBorder="1"/>
    <xf numFmtId="0" fontId="16" fillId="4" borderId="20" xfId="0" applyFont="1" applyFill="1" applyBorder="1" applyAlignment="1">
      <alignment wrapText="1"/>
    </xf>
    <xf numFmtId="0" fontId="16" fillId="4" borderId="14" xfId="0" applyFont="1" applyFill="1" applyBorder="1" applyAlignment="1">
      <alignment wrapText="1"/>
    </xf>
    <xf numFmtId="0" fontId="16" fillId="4" borderId="19" xfId="0" applyFont="1" applyFill="1" applyBorder="1" applyAlignment="1">
      <alignment wrapText="1"/>
    </xf>
    <xf numFmtId="0" fontId="16" fillId="4" borderId="19" xfId="0" applyFont="1" applyFill="1" applyBorder="1" applyAlignment="1"/>
    <xf numFmtId="0" fontId="16" fillId="4" borderId="20" xfId="0" applyFont="1" applyFill="1" applyBorder="1" applyAlignment="1"/>
    <xf numFmtId="0" fontId="16" fillId="4" borderId="14" xfId="0" applyFont="1" applyFill="1" applyBorder="1" applyAlignment="1"/>
    <xf numFmtId="0" fontId="16" fillId="3" borderId="4" xfId="0" applyFont="1" applyFill="1" applyBorder="1" applyAlignment="1">
      <alignment wrapText="1"/>
    </xf>
    <xf numFmtId="169" fontId="0" fillId="3" borderId="0" xfId="0" applyNumberFormat="1" applyFill="1" applyBorder="1" applyAlignment="1">
      <alignment horizontal="center" vertical="center" wrapText="1"/>
    </xf>
    <xf numFmtId="0" fontId="0" fillId="3" borderId="3" xfId="0" applyFill="1" applyBorder="1"/>
    <xf numFmtId="170" fontId="0" fillId="3" borderId="29" xfId="2" applyNumberFormat="1" applyFont="1" applyFill="1" applyBorder="1"/>
    <xf numFmtId="0" fontId="0" fillId="3" borderId="31" xfId="0" applyFill="1" applyBorder="1"/>
    <xf numFmtId="0" fontId="0" fillId="3" borderId="32" xfId="0" applyFill="1" applyBorder="1"/>
    <xf numFmtId="170" fontId="0" fillId="3" borderId="28" xfId="2" applyNumberFormat="1" applyFont="1" applyFill="1" applyBorder="1"/>
    <xf numFmtId="170" fontId="0" fillId="3" borderId="32" xfId="0" applyNumberFormat="1" applyFill="1" applyBorder="1"/>
    <xf numFmtId="0" fontId="0" fillId="3" borderId="33" xfId="0" applyFill="1" applyBorder="1"/>
    <xf numFmtId="170" fontId="0" fillId="3" borderId="30" xfId="0" applyNumberFormat="1" applyFill="1" applyBorder="1"/>
    <xf numFmtId="170" fontId="0" fillId="3" borderId="31" xfId="0" applyNumberFormat="1" applyFill="1" applyBorder="1"/>
    <xf numFmtId="170" fontId="0" fillId="3" borderId="31" xfId="2" applyNumberFormat="1" applyFont="1" applyFill="1" applyBorder="1"/>
    <xf numFmtId="0" fontId="0" fillId="3" borderId="0" xfId="0" applyFill="1"/>
    <xf numFmtId="0" fontId="0" fillId="3" borderId="29" xfId="0" applyFill="1" applyBorder="1"/>
    <xf numFmtId="0" fontId="0" fillId="3" borderId="0" xfId="0" applyFill="1"/>
    <xf numFmtId="0" fontId="114" fillId="3" borderId="10" xfId="0" applyFont="1" applyFill="1" applyBorder="1"/>
    <xf numFmtId="0" fontId="131" fillId="3" borderId="0" xfId="0" applyFont="1" applyFill="1" applyBorder="1"/>
    <xf numFmtId="0" fontId="114" fillId="3" borderId="105" xfId="0" applyFont="1" applyFill="1" applyBorder="1" applyAlignment="1">
      <alignment horizontal="left" vertical="center"/>
    </xf>
    <xf numFmtId="0" fontId="114" fillId="3" borderId="104" xfId="0" applyFont="1" applyFill="1" applyBorder="1" applyAlignment="1">
      <alignment horizontal="left"/>
    </xf>
    <xf numFmtId="0" fontId="132" fillId="3" borderId="104" xfId="0" applyFont="1" applyFill="1" applyBorder="1" applyAlignment="1">
      <alignment horizontal="center" vertical="center" wrapText="1"/>
    </xf>
    <xf numFmtId="0" fontId="114" fillId="3" borderId="105" xfId="0" applyFont="1" applyFill="1" applyBorder="1" applyAlignment="1">
      <alignment horizontal="left" vertical="center" wrapText="1"/>
    </xf>
    <xf numFmtId="0" fontId="0" fillId="3" borderId="32" xfId="0" applyFill="1" applyBorder="1"/>
    <xf numFmtId="0" fontId="0" fillId="3" borderId="31" xfId="0" applyFill="1" applyBorder="1"/>
    <xf numFmtId="0" fontId="114" fillId="3" borderId="9" xfId="0" applyFont="1" applyFill="1" applyBorder="1"/>
    <xf numFmtId="0" fontId="114" fillId="3" borderId="30" xfId="0" applyFont="1" applyFill="1" applyBorder="1"/>
    <xf numFmtId="169" fontId="114" fillId="3" borderId="31" xfId="0" applyNumberFormat="1" applyFont="1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4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0" xfId="0" applyFill="1" applyAlignment="1">
      <alignment horizontal="center" vertical="center"/>
    </xf>
    <xf numFmtId="0" fontId="0" fillId="3" borderId="5" xfId="0" applyFill="1" applyBorder="1"/>
    <xf numFmtId="0" fontId="28" fillId="3" borderId="0" xfId="0" applyFont="1" applyFill="1" applyBorder="1"/>
    <xf numFmtId="0" fontId="0" fillId="3" borderId="0" xfId="0" applyFill="1" applyBorder="1" applyAlignment="1">
      <alignment horizontal="center" vertical="center" wrapText="1"/>
    </xf>
    <xf numFmtId="169" fontId="114" fillId="3" borderId="104" xfId="0" applyNumberFormat="1" applyFont="1" applyFill="1" applyBorder="1"/>
    <xf numFmtId="0" fontId="0" fillId="3" borderId="104" xfId="0" applyFill="1" applyBorder="1"/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14" fillId="3" borderId="28" xfId="0" applyFont="1" applyFill="1" applyBorder="1"/>
    <xf numFmtId="0" fontId="132" fillId="3" borderId="29" xfId="0" applyFont="1" applyFill="1" applyBorder="1" applyAlignment="1">
      <alignment horizontal="center" vertical="center" wrapText="1"/>
    </xf>
    <xf numFmtId="0" fontId="78" fillId="3" borderId="0" xfId="0" applyFont="1" applyFill="1" applyAlignment="1">
      <alignment horizontal="left" vertical="center"/>
    </xf>
    <xf numFmtId="0" fontId="133" fillId="3" borderId="104" xfId="0" applyFont="1" applyFill="1" applyBorder="1" applyAlignment="1">
      <alignment horizontal="left" vertical="center"/>
    </xf>
    <xf numFmtId="165" fontId="0" fillId="3" borderId="0" xfId="0" applyNumberFormat="1" applyFill="1"/>
    <xf numFmtId="10" fontId="0" fillId="3" borderId="0" xfId="0" applyNumberFormat="1" applyFill="1"/>
    <xf numFmtId="165" fontId="0" fillId="3" borderId="0" xfId="0" applyNumberFormat="1" applyFill="1" applyAlignment="1">
      <alignment horizontal="left"/>
    </xf>
    <xf numFmtId="170" fontId="0" fillId="3" borderId="0" xfId="0" applyNumberFormat="1" applyFill="1"/>
    <xf numFmtId="170" fontId="0" fillId="0" borderId="28" xfId="2" applyNumberFormat="1" applyFont="1" applyFill="1" applyBorder="1"/>
    <xf numFmtId="170" fontId="0" fillId="0" borderId="11" xfId="2" applyNumberFormat="1" applyFont="1" applyFill="1" applyBorder="1"/>
    <xf numFmtId="170" fontId="0" fillId="0" borderId="19" xfId="2" applyNumberFormat="1" applyFont="1" applyFill="1" applyBorder="1"/>
    <xf numFmtId="169" fontId="114" fillId="0" borderId="104" xfId="0" applyNumberFormat="1" applyFont="1" applyFill="1" applyBorder="1"/>
    <xf numFmtId="170" fontId="0" fillId="0" borderId="29" xfId="2" applyNumberFormat="1" applyFont="1" applyFill="1" applyBorder="1"/>
    <xf numFmtId="0" fontId="134" fillId="101" borderId="0" xfId="0" applyFont="1" applyFill="1" applyBorder="1"/>
    <xf numFmtId="0" fontId="134" fillId="101" borderId="0" xfId="0" applyFont="1" applyFill="1" applyBorder="1" applyAlignment="1">
      <alignment horizontal="right" indent="1"/>
    </xf>
    <xf numFmtId="0" fontId="135" fillId="12" borderId="107" xfId="0" applyFont="1" applyFill="1" applyBorder="1" applyAlignment="1">
      <alignment horizontal="center"/>
    </xf>
    <xf numFmtId="0" fontId="136" fillId="101" borderId="0" xfId="0" applyFont="1" applyFill="1" applyBorder="1" applyAlignment="1">
      <alignment horizontal="center" vertical="center"/>
    </xf>
    <xf numFmtId="0" fontId="137" fillId="3" borderId="107" xfId="0" applyFont="1" applyFill="1" applyBorder="1" applyAlignment="1">
      <alignment horizontal="center"/>
    </xf>
    <xf numFmtId="0" fontId="137" fillId="101" borderId="0" xfId="0" applyFont="1" applyFill="1" applyBorder="1"/>
    <xf numFmtId="0" fontId="134" fillId="102" borderId="3" xfId="0" applyFont="1" applyFill="1" applyBorder="1"/>
    <xf numFmtId="0" fontId="134" fillId="102" borderId="4" xfId="0" applyFont="1" applyFill="1" applyBorder="1" applyAlignment="1"/>
    <xf numFmtId="0" fontId="134" fillId="102" borderId="4" xfId="0" applyFont="1" applyFill="1" applyBorder="1" applyAlignment="1">
      <alignment horizontal="right" indent="1"/>
    </xf>
    <xf numFmtId="0" fontId="134" fillId="102" borderId="5" xfId="0" applyFont="1" applyFill="1" applyBorder="1"/>
    <xf numFmtId="0" fontId="134" fillId="102" borderId="6" xfId="0" applyFont="1" applyFill="1" applyBorder="1"/>
    <xf numFmtId="0" fontId="138" fillId="102" borderId="0" xfId="0" applyFont="1" applyFill="1" applyBorder="1" applyAlignment="1">
      <alignment horizontal="right" vertical="center" indent="1"/>
    </xf>
    <xf numFmtId="0" fontId="134" fillId="102" borderId="0" xfId="0" applyFont="1" applyFill="1" applyBorder="1"/>
    <xf numFmtId="0" fontId="134" fillId="102" borderId="0" xfId="0" applyFont="1" applyFill="1" applyBorder="1" applyAlignment="1">
      <alignment horizontal="right" indent="1"/>
    </xf>
    <xf numFmtId="0" fontId="134" fillId="102" borderId="7" xfId="0" applyFont="1" applyFill="1" applyBorder="1"/>
    <xf numFmtId="0" fontId="138" fillId="102" borderId="0" xfId="0" applyFont="1" applyFill="1" applyBorder="1" applyAlignment="1">
      <alignment horizontal="left"/>
    </xf>
    <xf numFmtId="0" fontId="139" fillId="102" borderId="0" xfId="0" applyFont="1" applyFill="1" applyBorder="1" applyAlignment="1">
      <alignment horizontal="center"/>
    </xf>
    <xf numFmtId="0" fontId="134" fillId="102" borderId="0" xfId="0" applyFont="1" applyFill="1" applyBorder="1" applyAlignment="1">
      <alignment horizontal="right" vertical="center" indent="1"/>
    </xf>
    <xf numFmtId="0" fontId="134" fillId="102" borderId="0" xfId="0" applyFont="1" applyFill="1" applyBorder="1" applyAlignment="1">
      <alignment horizontal="center" vertical="center"/>
    </xf>
    <xf numFmtId="3" fontId="134" fillId="3" borderId="104" xfId="641" applyNumberFormat="1" applyFont="1" applyFill="1" applyBorder="1" applyAlignment="1">
      <alignment horizontal="right" indent="1"/>
    </xf>
    <xf numFmtId="0" fontId="134" fillId="102" borderId="8" xfId="0" applyFont="1" applyFill="1" applyBorder="1"/>
    <xf numFmtId="0" fontId="134" fillId="102" borderId="9" xfId="0" applyFont="1" applyFill="1" applyBorder="1" applyAlignment="1"/>
    <xf numFmtId="0" fontId="134" fillId="102" borderId="9" xfId="0" applyFont="1" applyFill="1" applyBorder="1" applyAlignment="1">
      <alignment horizontal="right" indent="1"/>
    </xf>
    <xf numFmtId="0" fontId="134" fillId="102" borderId="10" xfId="0" applyFont="1" applyFill="1" applyBorder="1"/>
    <xf numFmtId="0" fontId="13" fillId="101" borderId="0" xfId="0" applyFont="1" applyFill="1" applyBorder="1"/>
    <xf numFmtId="2" fontId="16" fillId="3" borderId="0" xfId="1" applyNumberFormat="1" applyFont="1" applyFill="1" applyBorder="1" applyAlignment="1">
      <alignment wrapText="1"/>
    </xf>
    <xf numFmtId="0" fontId="13" fillId="3" borderId="11" xfId="0" applyFont="1" applyFill="1" applyBorder="1"/>
    <xf numFmtId="0" fontId="13" fillId="3" borderId="0" xfId="0" applyFont="1" applyFill="1" applyBorder="1"/>
    <xf numFmtId="0" fontId="114" fillId="3" borderId="3" xfId="0" applyFont="1" applyFill="1" applyBorder="1" applyAlignment="1">
      <alignment horizontal="center"/>
    </xf>
    <xf numFmtId="0" fontId="114" fillId="3" borderId="4" xfId="0" applyFont="1" applyFill="1" applyBorder="1" applyAlignment="1">
      <alignment horizontal="center"/>
    </xf>
    <xf numFmtId="0" fontId="114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textRotation="90"/>
    </xf>
    <xf numFmtId="0" fontId="0" fillId="3" borderId="0" xfId="0" applyFill="1" applyBorder="1" applyAlignment="1">
      <alignment vertical="center"/>
    </xf>
    <xf numFmtId="0" fontId="27" fillId="3" borderId="3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71" fontId="26" fillId="3" borderId="22" xfId="0" applyNumberFormat="1" applyFont="1" applyFill="1" applyBorder="1" applyAlignment="1">
      <alignment horizontal="center" vertical="center" wrapText="1"/>
    </xf>
    <xf numFmtId="2" fontId="26" fillId="3" borderId="104" xfId="0" applyNumberFormat="1" applyFont="1" applyFill="1" applyBorder="1" applyAlignment="1">
      <alignment horizontal="center"/>
    </xf>
    <xf numFmtId="0" fontId="26" fillId="3" borderId="104" xfId="0" applyFont="1" applyFill="1" applyBorder="1" applyAlignment="1">
      <alignment horizontal="center"/>
    </xf>
    <xf numFmtId="0" fontId="26" fillId="3" borderId="105" xfId="0" applyFont="1" applyFill="1" applyBorder="1" applyAlignment="1">
      <alignment horizontal="center"/>
    </xf>
    <xf numFmtId="0" fontId="26" fillId="3" borderId="106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172" fontId="6" fillId="16" borderId="13" xfId="23" applyNumberFormat="1" applyFont="1" applyFill="1" applyBorder="1" applyAlignment="1">
      <alignment horizontal="center"/>
    </xf>
    <xf numFmtId="172" fontId="6" fillId="16" borderId="38" xfId="23" applyNumberFormat="1" applyFont="1" applyFill="1" applyBorder="1" applyAlignment="1">
      <alignment horizontal="center"/>
    </xf>
    <xf numFmtId="172" fontId="6" fillId="16" borderId="39" xfId="23" applyNumberFormat="1" applyFont="1" applyFill="1" applyBorder="1" applyAlignment="1">
      <alignment horizontal="center"/>
    </xf>
    <xf numFmtId="172" fontId="6" fillId="16" borderId="13" xfId="30" applyNumberFormat="1" applyFont="1" applyFill="1" applyBorder="1" applyAlignment="1">
      <alignment horizontal="center" wrapText="1"/>
    </xf>
    <xf numFmtId="172" fontId="6" fillId="16" borderId="38" xfId="30" applyNumberFormat="1" applyFont="1" applyFill="1" applyBorder="1" applyAlignment="1">
      <alignment horizontal="center" wrapText="1"/>
    </xf>
    <xf numFmtId="172" fontId="6" fillId="16" borderId="39" xfId="30" applyNumberFormat="1" applyFont="1" applyFill="1" applyBorder="1" applyAlignment="1">
      <alignment horizontal="center" wrapText="1"/>
    </xf>
    <xf numFmtId="9" fontId="3" fillId="3" borderId="11" xfId="31" applyFont="1" applyFill="1" applyBorder="1" applyAlignment="1">
      <alignment horizontal="center"/>
    </xf>
    <xf numFmtId="0" fontId="49" fillId="3" borderId="11" xfId="0" applyFont="1" applyFill="1" applyBorder="1" applyAlignment="1">
      <alignment horizontal="center"/>
    </xf>
    <xf numFmtId="0" fontId="13" fillId="10" borderId="3" xfId="30" applyFont="1" applyFill="1" applyBorder="1" applyAlignment="1">
      <alignment horizontal="center"/>
    </xf>
    <xf numFmtId="0" fontId="13" fillId="10" borderId="5" xfId="30" applyFont="1" applyFill="1" applyBorder="1" applyAlignment="1">
      <alignment horizontal="center"/>
    </xf>
    <xf numFmtId="0" fontId="81" fillId="12" borderId="3" xfId="0" applyFont="1" applyFill="1" applyBorder="1" applyAlignment="1">
      <alignment horizontal="left" wrapText="1"/>
    </xf>
    <xf numFmtId="0" fontId="81" fillId="12" borderId="4" xfId="0" applyFont="1" applyFill="1" applyBorder="1" applyAlignment="1">
      <alignment horizontal="left" wrapText="1"/>
    </xf>
    <xf numFmtId="0" fontId="81" fillId="12" borderId="5" xfId="0" applyFont="1" applyFill="1" applyBorder="1" applyAlignment="1">
      <alignment horizontal="left" wrapText="1"/>
    </xf>
    <xf numFmtId="0" fontId="19" fillId="12" borderId="6" xfId="0" applyFont="1" applyFill="1" applyBorder="1" applyAlignment="1">
      <alignment horizontal="left" wrapText="1"/>
    </xf>
    <xf numFmtId="0" fontId="19" fillId="12" borderId="0" xfId="0" applyFont="1" applyFill="1" applyBorder="1" applyAlignment="1">
      <alignment horizontal="left" wrapText="1"/>
    </xf>
    <xf numFmtId="0" fontId="79" fillId="12" borderId="3" xfId="0" applyFont="1" applyFill="1" applyBorder="1" applyAlignment="1">
      <alignment horizontal="left" wrapText="1"/>
    </xf>
    <xf numFmtId="0" fontId="79" fillId="12" borderId="4" xfId="0" applyFont="1" applyFill="1" applyBorder="1" applyAlignment="1">
      <alignment horizontal="left" wrapText="1"/>
    </xf>
    <xf numFmtId="0" fontId="79" fillId="12" borderId="5" xfId="0" applyFont="1" applyFill="1" applyBorder="1" applyAlignment="1">
      <alignment horizontal="left" wrapText="1"/>
    </xf>
    <xf numFmtId="0" fontId="0" fillId="0" borderId="0" xfId="0" applyAlignment="1"/>
    <xf numFmtId="0" fontId="77" fillId="0" borderId="0" xfId="0" applyFont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3" xfId="0" applyBorder="1" applyAlignment="1"/>
    <xf numFmtId="0" fontId="11" fillId="10" borderId="19" xfId="9" applyFont="1" applyFill="1" applyBorder="1" applyAlignment="1">
      <alignment horizontal="center"/>
    </xf>
    <xf numFmtId="0" fontId="11" fillId="10" borderId="14" xfId="9" applyFont="1" applyFill="1" applyBorder="1" applyAlignment="1">
      <alignment horizontal="center"/>
    </xf>
    <xf numFmtId="0" fontId="11" fillId="10" borderId="20" xfId="9" applyFont="1" applyFill="1" applyBorder="1" applyAlignment="1">
      <alignment horizontal="center"/>
    </xf>
    <xf numFmtId="0" fontId="10" fillId="0" borderId="19" xfId="9" applyFont="1" applyBorder="1" applyAlignment="1">
      <alignment horizontal="center"/>
    </xf>
    <xf numFmtId="0" fontId="10" fillId="0" borderId="14" xfId="9" applyFont="1" applyBorder="1" applyAlignment="1">
      <alignment horizontal="center"/>
    </xf>
    <xf numFmtId="0" fontId="10" fillId="0" borderId="20" xfId="9" applyFont="1" applyBorder="1" applyAlignment="1">
      <alignment horizontal="center"/>
    </xf>
  </cellXfs>
  <cellStyles count="55532">
    <cellStyle name="20% - Accent1" xfId="50" builtinId="30" customBuiltin="1"/>
    <cellStyle name="20% - Accent1 10" xfId="11254"/>
    <cellStyle name="20% - Accent1 10 2" xfId="11255"/>
    <cellStyle name="20% - Accent1 10 2 2" xfId="11256"/>
    <cellStyle name="20% - Accent1 10 2 3" xfId="41697"/>
    <cellStyle name="20% - Accent1 10 3" xfId="11257"/>
    <cellStyle name="20% - Accent1 10 4" xfId="41698"/>
    <cellStyle name="20% - Accent1 10_Lcc_inputs" xfId="41699"/>
    <cellStyle name="20% - Accent1 11" xfId="11258"/>
    <cellStyle name="20% - Accent1 11 2" xfId="11259"/>
    <cellStyle name="20% - Accent1 11 2 2" xfId="11260"/>
    <cellStyle name="20% - Accent1 11 3" xfId="11261"/>
    <cellStyle name="20% - Accent1 12" xfId="11262"/>
    <cellStyle name="20% - Accent1 12 2" xfId="11263"/>
    <cellStyle name="20% - Accent1 13" xfId="41700"/>
    <cellStyle name="20% - Accent1 13 2" xfId="41701"/>
    <cellStyle name="20% - Accent1 14" xfId="41702"/>
    <cellStyle name="20% - Accent1 2" xfId="81"/>
    <cellStyle name="20% - Accent1 2 2" xfId="444"/>
    <cellStyle name="20% - Accent1 2 2 2" xfId="645"/>
    <cellStyle name="20% - Accent1 2 2 2 2" xfId="9280"/>
    <cellStyle name="20% - Accent1 2 3" xfId="353"/>
    <cellStyle name="20% - Accent1 2 3 2" xfId="646"/>
    <cellStyle name="20% - Accent1 2 4" xfId="9279"/>
    <cellStyle name="20% - Accent1 2 4 2" xfId="11012"/>
    <cellStyle name="20% - Accent1 2 4 2 2" xfId="11264"/>
    <cellStyle name="20% - Accent1 2 4 2 2 2" xfId="11265"/>
    <cellStyle name="20% - Accent1 2 4 2 2 3" xfId="41703"/>
    <cellStyle name="20% - Accent1 2 4 2 3" xfId="11266"/>
    <cellStyle name="20% - Accent1 2 4 2 3 2" xfId="41704"/>
    <cellStyle name="20% - Accent1 2 4 2 4" xfId="41705"/>
    <cellStyle name="20% - Accent1 2 4 2 5" xfId="41706"/>
    <cellStyle name="20% - Accent1 2 4 2_Lcc_inputs" xfId="41707"/>
    <cellStyle name="20% - Accent1 2 4 3" xfId="11011"/>
    <cellStyle name="20% - Accent1 2 4 3 2" xfId="11267"/>
    <cellStyle name="20% - Accent1 2 4 3 2 2" xfId="41708"/>
    <cellStyle name="20% - Accent1 2 4 3 3" xfId="41709"/>
    <cellStyle name="20% - Accent1 2 4 3 4" xfId="41710"/>
    <cellStyle name="20% - Accent1 2 4 3_Lcc_inputs" xfId="41711"/>
    <cellStyle name="20% - Accent1 2 4 4" xfId="11268"/>
    <cellStyle name="20% - Accent1 2 4 4 2" xfId="41712"/>
    <cellStyle name="20% - Accent1 2 4 4 3" xfId="41713"/>
    <cellStyle name="20% - Accent1 2 4 5" xfId="41714"/>
    <cellStyle name="20% - Accent1 2 4 5 2" xfId="41715"/>
    <cellStyle name="20% - Accent1 2 4 6" xfId="41716"/>
    <cellStyle name="20% - Accent1 2 4_Lcc_inputs" xfId="41717"/>
    <cellStyle name="20% - Accent1 2 5" xfId="11013"/>
    <cellStyle name="20% - Accent1 2 5 2" xfId="41718"/>
    <cellStyle name="20% - Accent1 2 5 2 2" xfId="41719"/>
    <cellStyle name="20% - Accent1 2 5 2 3" xfId="41720"/>
    <cellStyle name="20% - Accent1 2 5 3" xfId="41721"/>
    <cellStyle name="20% - Accent1 2 5 3 2" xfId="41722"/>
    <cellStyle name="20% - Accent1 2 5 4" xfId="41723"/>
    <cellStyle name="20% - Accent1 2 5_Lcc_inputs" xfId="41724"/>
    <cellStyle name="20% - Accent1 2 6" xfId="10991"/>
    <cellStyle name="20% - Accent1 2 6 2" xfId="41725"/>
    <cellStyle name="20% - Accent1 2 6 2 2" xfId="41726"/>
    <cellStyle name="20% - Accent1 2 6 2 3" xfId="41727"/>
    <cellStyle name="20% - Accent1 2 6 3" xfId="41728"/>
    <cellStyle name="20% - Accent1 2 6 3 2" xfId="41729"/>
    <cellStyle name="20% - Accent1 2 6 4" xfId="41730"/>
    <cellStyle name="20% - Accent1 2 6_Lcc_inputs" xfId="41731"/>
    <cellStyle name="20% - Accent1 2 7" xfId="41732"/>
    <cellStyle name="20% - Accent1 2 8" xfId="41733"/>
    <cellStyle name="20% - Accent1 2 9" xfId="2868"/>
    <cellStyle name="20% - Accent1 2_Lcc_inputs" xfId="41734"/>
    <cellStyle name="20% - Accent1 3" xfId="373"/>
    <cellStyle name="20% - Accent1 3 2" xfId="464"/>
    <cellStyle name="20% - Accent1 3 2 2" xfId="647"/>
    <cellStyle name="20% - Accent1 3 2 2 2" xfId="2869"/>
    <cellStyle name="20% - Accent1 3 2 3" xfId="9282"/>
    <cellStyle name="20% - Accent1 3 3" xfId="648"/>
    <cellStyle name="20% - Accent1 3 3 2" xfId="2871"/>
    <cellStyle name="20% - Accent1 3 3 3" xfId="2870"/>
    <cellStyle name="20% - Accent1 3 4" xfId="2872"/>
    <cellStyle name="20% - Accent1 3 4 2" xfId="2873"/>
    <cellStyle name="20% - Accent1 3 5" xfId="2874"/>
    <cellStyle name="20% - Accent1 3 5 2" xfId="2875"/>
    <cellStyle name="20% - Accent1 3 6" xfId="2876"/>
    <cellStyle name="20% - Accent1 3 7" xfId="2877"/>
    <cellStyle name="20% - Accent1 3 8" xfId="9281"/>
    <cellStyle name="20% - Accent1 4" xfId="393"/>
    <cellStyle name="20% - Accent1 4 2" xfId="484"/>
    <cellStyle name="20% - Accent1 4 2 2" xfId="2878"/>
    <cellStyle name="20% - Accent1 4 2 2 2" xfId="11269"/>
    <cellStyle name="20% - Accent1 4 2 2 2 2" xfId="11270"/>
    <cellStyle name="20% - Accent1 4 2 2 2 2 2" xfId="11271"/>
    <cellStyle name="20% - Accent1 4 2 2 2 3" xfId="11272"/>
    <cellStyle name="20% - Accent1 4 2 2 3" xfId="11273"/>
    <cellStyle name="20% - Accent1 4 2 2 3 2" xfId="11274"/>
    <cellStyle name="20% - Accent1 4 2 2 3 2 2" xfId="11275"/>
    <cellStyle name="20% - Accent1 4 2 2 3 3" xfId="11276"/>
    <cellStyle name="20% - Accent1 4 2 2 4" xfId="11277"/>
    <cellStyle name="20% - Accent1 4 2 2 4 2" xfId="11278"/>
    <cellStyle name="20% - Accent1 4 2 2 5" xfId="11279"/>
    <cellStyle name="20% - Accent1 4 2 2_Lcc_inputs" xfId="41735"/>
    <cellStyle name="20% - Accent1 4 2 3" xfId="11280"/>
    <cellStyle name="20% - Accent1 4 2 3 2" xfId="11281"/>
    <cellStyle name="20% - Accent1 4 2 3 2 2" xfId="11282"/>
    <cellStyle name="20% - Accent1 4 2 3 2 3" xfId="41736"/>
    <cellStyle name="20% - Accent1 4 2 3 3" xfId="11283"/>
    <cellStyle name="20% - Accent1 4 2 3 4" xfId="41737"/>
    <cellStyle name="20% - Accent1 4 2 3_Lcc_inputs" xfId="41738"/>
    <cellStyle name="20% - Accent1 4 2 4" xfId="11284"/>
    <cellStyle name="20% - Accent1 4 2 4 2" xfId="11285"/>
    <cellStyle name="20% - Accent1 4 2 4 2 2" xfId="11286"/>
    <cellStyle name="20% - Accent1 4 2 4 3" xfId="11287"/>
    <cellStyle name="20% - Accent1 4 2 5" xfId="11288"/>
    <cellStyle name="20% - Accent1 4 2 5 2" xfId="11289"/>
    <cellStyle name="20% - Accent1 4 2 6" xfId="11290"/>
    <cellStyle name="20% - Accent1 4 2 7" xfId="41739"/>
    <cellStyle name="20% - Accent1 4 2 8" xfId="41740"/>
    <cellStyle name="20% - Accent1 4 2_Lcc_inputs" xfId="41741"/>
    <cellStyle name="20% - Accent1 4 3" xfId="2879"/>
    <cellStyle name="20% - Accent1 4 3 2" xfId="11291"/>
    <cellStyle name="20% - Accent1 4 3 2 2" xfId="11292"/>
    <cellStyle name="20% - Accent1 4 3 2 2 2" xfId="11293"/>
    <cellStyle name="20% - Accent1 4 3 2 2 2 2" xfId="11294"/>
    <cellStyle name="20% - Accent1 4 3 2 2 3" xfId="11295"/>
    <cellStyle name="20% - Accent1 4 3 2 3" xfId="11296"/>
    <cellStyle name="20% - Accent1 4 3 2 3 2" xfId="11297"/>
    <cellStyle name="20% - Accent1 4 3 2 3 2 2" xfId="11298"/>
    <cellStyle name="20% - Accent1 4 3 2 3 3" xfId="11299"/>
    <cellStyle name="20% - Accent1 4 3 2 4" xfId="11300"/>
    <cellStyle name="20% - Accent1 4 3 2 4 2" xfId="11301"/>
    <cellStyle name="20% - Accent1 4 3 2 5" xfId="11302"/>
    <cellStyle name="20% - Accent1 4 3 2_Lcc_inputs" xfId="41742"/>
    <cellStyle name="20% - Accent1 4 3 3" xfId="11303"/>
    <cellStyle name="20% - Accent1 4 3 3 2" xfId="11304"/>
    <cellStyle name="20% - Accent1 4 3 3 2 2" xfId="11305"/>
    <cellStyle name="20% - Accent1 4 3 3 2 3" xfId="41743"/>
    <cellStyle name="20% - Accent1 4 3 3 3" xfId="11306"/>
    <cellStyle name="20% - Accent1 4 3 3 4" xfId="41744"/>
    <cellStyle name="20% - Accent1 4 3 3_Lcc_inputs" xfId="41745"/>
    <cellStyle name="20% - Accent1 4 3 4" xfId="11307"/>
    <cellStyle name="20% - Accent1 4 3 4 2" xfId="11308"/>
    <cellStyle name="20% - Accent1 4 3 4 2 2" xfId="11309"/>
    <cellStyle name="20% - Accent1 4 3 4 3" xfId="11310"/>
    <cellStyle name="20% - Accent1 4 3 5" xfId="11311"/>
    <cellStyle name="20% - Accent1 4 3 5 2" xfId="11312"/>
    <cellStyle name="20% - Accent1 4 3 6" xfId="11313"/>
    <cellStyle name="20% - Accent1 4 3 7" xfId="41746"/>
    <cellStyle name="20% - Accent1 4 3 8" xfId="41747"/>
    <cellStyle name="20% - Accent1 4 3_Lcc_inputs" xfId="41748"/>
    <cellStyle name="20% - Accent1 4 4" xfId="9283"/>
    <cellStyle name="20% - Accent1 5" xfId="418"/>
    <cellStyle name="20% - Accent1 5 2" xfId="2880"/>
    <cellStyle name="20% - Accent1 5 2 2" xfId="11314"/>
    <cellStyle name="20% - Accent1 5 2 2 2" xfId="11315"/>
    <cellStyle name="20% - Accent1 5 2 2 2 2" xfId="11316"/>
    <cellStyle name="20% - Accent1 5 2 2 2 2 2" xfId="11317"/>
    <cellStyle name="20% - Accent1 5 2 2 2 3" xfId="11318"/>
    <cellStyle name="20% - Accent1 5 2 2 3" xfId="11319"/>
    <cellStyle name="20% - Accent1 5 2 2 3 2" xfId="11320"/>
    <cellStyle name="20% - Accent1 5 2 2 3 2 2" xfId="11321"/>
    <cellStyle name="20% - Accent1 5 2 2 3 3" xfId="11322"/>
    <cellStyle name="20% - Accent1 5 2 2 4" xfId="11323"/>
    <cellStyle name="20% - Accent1 5 2 2 4 2" xfId="11324"/>
    <cellStyle name="20% - Accent1 5 2 2 5" xfId="11325"/>
    <cellStyle name="20% - Accent1 5 2 2_Lcc_inputs" xfId="41749"/>
    <cellStyle name="20% - Accent1 5 2 3" xfId="11326"/>
    <cellStyle name="20% - Accent1 5 2 3 2" xfId="11327"/>
    <cellStyle name="20% - Accent1 5 2 3 2 2" xfId="11328"/>
    <cellStyle name="20% - Accent1 5 2 3 2 3" xfId="41750"/>
    <cellStyle name="20% - Accent1 5 2 3 3" xfId="11329"/>
    <cellStyle name="20% - Accent1 5 2 3 4" xfId="41751"/>
    <cellStyle name="20% - Accent1 5 2 3_Lcc_inputs" xfId="41752"/>
    <cellStyle name="20% - Accent1 5 2 4" xfId="11330"/>
    <cellStyle name="20% - Accent1 5 2 4 2" xfId="11331"/>
    <cellStyle name="20% - Accent1 5 2 4 2 2" xfId="11332"/>
    <cellStyle name="20% - Accent1 5 2 4 3" xfId="11333"/>
    <cellStyle name="20% - Accent1 5 2 5" xfId="11334"/>
    <cellStyle name="20% - Accent1 5 2 5 2" xfId="11335"/>
    <cellStyle name="20% - Accent1 5 2 6" xfId="11336"/>
    <cellStyle name="20% - Accent1 5 2 7" xfId="41753"/>
    <cellStyle name="20% - Accent1 5 2 8" xfId="41754"/>
    <cellStyle name="20% - Accent1 5 2_Lcc_inputs" xfId="41755"/>
    <cellStyle name="20% - Accent1 5 3" xfId="9285"/>
    <cellStyle name="20% - Accent1 5 3 2" xfId="11337"/>
    <cellStyle name="20% - Accent1 5 3 2 2" xfId="11338"/>
    <cellStyle name="20% - Accent1 5 3 2 2 2" xfId="11339"/>
    <cellStyle name="20% - Accent1 5 3 2 2 2 2" xfId="11340"/>
    <cellStyle name="20% - Accent1 5 3 2 2 3" xfId="11341"/>
    <cellStyle name="20% - Accent1 5 3 2 3" xfId="11342"/>
    <cellStyle name="20% - Accent1 5 3 2 3 2" xfId="11343"/>
    <cellStyle name="20% - Accent1 5 3 2 3 2 2" xfId="11344"/>
    <cellStyle name="20% - Accent1 5 3 2 3 3" xfId="11345"/>
    <cellStyle name="20% - Accent1 5 3 2 4" xfId="11346"/>
    <cellStyle name="20% - Accent1 5 3 2 4 2" xfId="11347"/>
    <cellStyle name="20% - Accent1 5 3 2 5" xfId="11348"/>
    <cellStyle name="20% - Accent1 5 3 2_Lcc_inputs" xfId="41756"/>
    <cellStyle name="20% - Accent1 5 3 3" xfId="11349"/>
    <cellStyle name="20% - Accent1 5 3 3 2" xfId="11350"/>
    <cellStyle name="20% - Accent1 5 3 3 2 2" xfId="11351"/>
    <cellStyle name="20% - Accent1 5 3 3 2 3" xfId="41757"/>
    <cellStyle name="20% - Accent1 5 3 3 3" xfId="11352"/>
    <cellStyle name="20% - Accent1 5 3 3 4" xfId="41758"/>
    <cellStyle name="20% - Accent1 5 3 3_Lcc_inputs" xfId="41759"/>
    <cellStyle name="20% - Accent1 5 3 4" xfId="11353"/>
    <cellStyle name="20% - Accent1 5 3 4 2" xfId="11354"/>
    <cellStyle name="20% - Accent1 5 3 4 2 2" xfId="11355"/>
    <cellStyle name="20% - Accent1 5 3 4 3" xfId="11356"/>
    <cellStyle name="20% - Accent1 5 3 5" xfId="11357"/>
    <cellStyle name="20% - Accent1 5 3 5 2" xfId="11358"/>
    <cellStyle name="20% - Accent1 5 3 6" xfId="11359"/>
    <cellStyle name="20% - Accent1 5 3 7" xfId="41760"/>
    <cellStyle name="20% - Accent1 5 3 8" xfId="41761"/>
    <cellStyle name="20% - Accent1 5 3_Lcc_inputs" xfId="41762"/>
    <cellStyle name="20% - Accent1 5 4" xfId="9284"/>
    <cellStyle name="20% - Accent1 6" xfId="2881"/>
    <cellStyle name="20% - Accent1 6 2" xfId="2882"/>
    <cellStyle name="20% - Accent1 6 2 2" xfId="11360"/>
    <cellStyle name="20% - Accent1 6 2 2 2" xfId="11361"/>
    <cellStyle name="20% - Accent1 6 2 2 2 2" xfId="11362"/>
    <cellStyle name="20% - Accent1 6 2 2 2 2 2" xfId="11363"/>
    <cellStyle name="20% - Accent1 6 2 2 2 3" xfId="11364"/>
    <cellStyle name="20% - Accent1 6 2 2 3" xfId="11365"/>
    <cellStyle name="20% - Accent1 6 2 2 3 2" xfId="11366"/>
    <cellStyle name="20% - Accent1 6 2 2 3 2 2" xfId="11367"/>
    <cellStyle name="20% - Accent1 6 2 2 3 3" xfId="11368"/>
    <cellStyle name="20% - Accent1 6 2 2 4" xfId="11369"/>
    <cellStyle name="20% - Accent1 6 2 2 4 2" xfId="11370"/>
    <cellStyle name="20% - Accent1 6 2 2 5" xfId="11371"/>
    <cellStyle name="20% - Accent1 6 2 2_Lcc_inputs" xfId="41763"/>
    <cellStyle name="20% - Accent1 6 2 3" xfId="11372"/>
    <cellStyle name="20% - Accent1 6 2 3 2" xfId="11373"/>
    <cellStyle name="20% - Accent1 6 2 3 2 2" xfId="11374"/>
    <cellStyle name="20% - Accent1 6 2 3 2 3" xfId="41764"/>
    <cellStyle name="20% - Accent1 6 2 3 3" xfId="11375"/>
    <cellStyle name="20% - Accent1 6 2 3 4" xfId="41765"/>
    <cellStyle name="20% - Accent1 6 2 3_Lcc_inputs" xfId="41766"/>
    <cellStyle name="20% - Accent1 6 2 4" xfId="11376"/>
    <cellStyle name="20% - Accent1 6 2 4 2" xfId="11377"/>
    <cellStyle name="20% - Accent1 6 2 4 2 2" xfId="11378"/>
    <cellStyle name="20% - Accent1 6 2 4 3" xfId="11379"/>
    <cellStyle name="20% - Accent1 6 2 5" xfId="11380"/>
    <cellStyle name="20% - Accent1 6 2 5 2" xfId="11381"/>
    <cellStyle name="20% - Accent1 6 2 6" xfId="11382"/>
    <cellStyle name="20% - Accent1 6 2 7" xfId="41767"/>
    <cellStyle name="20% - Accent1 6 2 8" xfId="41768"/>
    <cellStyle name="20% - Accent1 6 2_Lcc_inputs" xfId="41769"/>
    <cellStyle name="20% - Accent1 6 3" xfId="11383"/>
    <cellStyle name="20% - Accent1 6 3 2" xfId="11384"/>
    <cellStyle name="20% - Accent1 6 3 2 2" xfId="11385"/>
    <cellStyle name="20% - Accent1 6 3 2 2 2" xfId="11386"/>
    <cellStyle name="20% - Accent1 6 3 2 3" xfId="11387"/>
    <cellStyle name="20% - Accent1 6 3 3" xfId="11388"/>
    <cellStyle name="20% - Accent1 6 3 3 2" xfId="11389"/>
    <cellStyle name="20% - Accent1 6 3 3 2 2" xfId="11390"/>
    <cellStyle name="20% - Accent1 6 3 3 3" xfId="11391"/>
    <cellStyle name="20% - Accent1 6 3 4" xfId="11392"/>
    <cellStyle name="20% - Accent1 6 3 4 2" xfId="11393"/>
    <cellStyle name="20% - Accent1 6 3 5" xfId="11394"/>
    <cellStyle name="20% - Accent1 6 3_Lcc_inputs" xfId="41770"/>
    <cellStyle name="20% - Accent1 6 4" xfId="11395"/>
    <cellStyle name="20% - Accent1 6 4 2" xfId="11396"/>
    <cellStyle name="20% - Accent1 6 4 2 2" xfId="11397"/>
    <cellStyle name="20% - Accent1 6 4 2 3" xfId="41771"/>
    <cellStyle name="20% - Accent1 6 4 3" xfId="11398"/>
    <cellStyle name="20% - Accent1 6 4 4" xfId="41772"/>
    <cellStyle name="20% - Accent1 6 4_Lcc_inputs" xfId="41773"/>
    <cellStyle name="20% - Accent1 6 5" xfId="11399"/>
    <cellStyle name="20% - Accent1 6 5 2" xfId="11400"/>
    <cellStyle name="20% - Accent1 6 5 2 2" xfId="11401"/>
    <cellStyle name="20% - Accent1 6 5 3" xfId="11402"/>
    <cellStyle name="20% - Accent1 6 6" xfId="11403"/>
    <cellStyle name="20% - Accent1 6 6 2" xfId="11404"/>
    <cellStyle name="20% - Accent1 6 7" xfId="11405"/>
    <cellStyle name="20% - Accent1 6 8" xfId="41774"/>
    <cellStyle name="20% - Accent1 6 9" xfId="41775"/>
    <cellStyle name="20% - Accent1 6_Lcc_inputs" xfId="41776"/>
    <cellStyle name="20% - Accent1 7" xfId="2883"/>
    <cellStyle name="20% - Accent1 7 2" xfId="2884"/>
    <cellStyle name="20% - Accent1 7 2 2" xfId="11406"/>
    <cellStyle name="20% - Accent1 7 2 2 2" xfId="11407"/>
    <cellStyle name="20% - Accent1 7 2 2 2 2" xfId="11408"/>
    <cellStyle name="20% - Accent1 7 2 2 2 2 2" xfId="11409"/>
    <cellStyle name="20% - Accent1 7 2 2 2 3" xfId="11410"/>
    <cellStyle name="20% - Accent1 7 2 2 3" xfId="11411"/>
    <cellStyle name="20% - Accent1 7 2 2 3 2" xfId="11412"/>
    <cellStyle name="20% - Accent1 7 2 2 3 2 2" xfId="11413"/>
    <cellStyle name="20% - Accent1 7 2 2 3 3" xfId="11414"/>
    <cellStyle name="20% - Accent1 7 2 2 4" xfId="11415"/>
    <cellStyle name="20% - Accent1 7 2 2 4 2" xfId="11416"/>
    <cellStyle name="20% - Accent1 7 2 2 5" xfId="11417"/>
    <cellStyle name="20% - Accent1 7 2 2_Lcc_inputs" xfId="41777"/>
    <cellStyle name="20% - Accent1 7 2 3" xfId="11418"/>
    <cellStyle name="20% - Accent1 7 2 3 2" xfId="11419"/>
    <cellStyle name="20% - Accent1 7 2 3 2 2" xfId="11420"/>
    <cellStyle name="20% - Accent1 7 2 3 2 3" xfId="41778"/>
    <cellStyle name="20% - Accent1 7 2 3 3" xfId="11421"/>
    <cellStyle name="20% - Accent1 7 2 3 4" xfId="41779"/>
    <cellStyle name="20% - Accent1 7 2 3_Lcc_inputs" xfId="41780"/>
    <cellStyle name="20% - Accent1 7 2 4" xfId="11422"/>
    <cellStyle name="20% - Accent1 7 2 4 2" xfId="11423"/>
    <cellStyle name="20% - Accent1 7 2 4 2 2" xfId="11424"/>
    <cellStyle name="20% - Accent1 7 2 4 3" xfId="11425"/>
    <cellStyle name="20% - Accent1 7 2 5" xfId="11426"/>
    <cellStyle name="20% - Accent1 7 2 5 2" xfId="11427"/>
    <cellStyle name="20% - Accent1 7 2 6" xfId="11428"/>
    <cellStyle name="20% - Accent1 7 2 7" xfId="41781"/>
    <cellStyle name="20% - Accent1 7 2 8" xfId="41782"/>
    <cellStyle name="20% - Accent1 7 2_Lcc_inputs" xfId="41783"/>
    <cellStyle name="20% - Accent1 7 3" xfId="11429"/>
    <cellStyle name="20% - Accent1 7 3 2" xfId="11430"/>
    <cellStyle name="20% - Accent1 7 3 2 2" xfId="11431"/>
    <cellStyle name="20% - Accent1 7 3 2 2 2" xfId="11432"/>
    <cellStyle name="20% - Accent1 7 3 2 3" xfId="11433"/>
    <cellStyle name="20% - Accent1 7 3 3" xfId="11434"/>
    <cellStyle name="20% - Accent1 7 3 3 2" xfId="11435"/>
    <cellStyle name="20% - Accent1 7 3 3 2 2" xfId="11436"/>
    <cellStyle name="20% - Accent1 7 3 3 3" xfId="11437"/>
    <cellStyle name="20% - Accent1 7 3 4" xfId="11438"/>
    <cellStyle name="20% - Accent1 7 3 4 2" xfId="11439"/>
    <cellStyle name="20% - Accent1 7 3 5" xfId="11440"/>
    <cellStyle name="20% - Accent1 7 3_Lcc_inputs" xfId="41784"/>
    <cellStyle name="20% - Accent1 7 4" xfId="11441"/>
    <cellStyle name="20% - Accent1 7 4 2" xfId="11442"/>
    <cellStyle name="20% - Accent1 7 4 2 2" xfId="11443"/>
    <cellStyle name="20% - Accent1 7 4 2 3" xfId="41785"/>
    <cellStyle name="20% - Accent1 7 4 3" xfId="11444"/>
    <cellStyle name="20% - Accent1 7 4 4" xfId="41786"/>
    <cellStyle name="20% - Accent1 7 4_Lcc_inputs" xfId="41787"/>
    <cellStyle name="20% - Accent1 7 5" xfId="11445"/>
    <cellStyle name="20% - Accent1 7 5 2" xfId="11446"/>
    <cellStyle name="20% - Accent1 7 5 2 2" xfId="11447"/>
    <cellStyle name="20% - Accent1 7 5 3" xfId="11448"/>
    <cellStyle name="20% - Accent1 7 6" xfId="11449"/>
    <cellStyle name="20% - Accent1 7 6 2" xfId="11450"/>
    <cellStyle name="20% - Accent1 7 7" xfId="11451"/>
    <cellStyle name="20% - Accent1 7 8" xfId="41788"/>
    <cellStyle name="20% - Accent1 7 9" xfId="41789"/>
    <cellStyle name="20% - Accent1 7_Lcc_inputs" xfId="41790"/>
    <cellStyle name="20% - Accent1 8" xfId="2885"/>
    <cellStyle name="20% - Accent1 8 2" xfId="2886"/>
    <cellStyle name="20% - Accent1 8 2 2" xfId="11452"/>
    <cellStyle name="20% - Accent1 8 2 2 2" xfId="11453"/>
    <cellStyle name="20% - Accent1 8 2 2 2 2" xfId="11454"/>
    <cellStyle name="20% - Accent1 8 2 2 3" xfId="11455"/>
    <cellStyle name="20% - Accent1 8 2 3" xfId="11456"/>
    <cellStyle name="20% - Accent1 8 2 3 2" xfId="11457"/>
    <cellStyle name="20% - Accent1 8 2 3 2 2" xfId="11458"/>
    <cellStyle name="20% - Accent1 8 2 3 3" xfId="11459"/>
    <cellStyle name="20% - Accent1 8 2 4" xfId="11460"/>
    <cellStyle name="20% - Accent1 8 2 4 2" xfId="11461"/>
    <cellStyle name="20% - Accent1 8 2 5" xfId="11462"/>
    <cellStyle name="20% - Accent1 8 2_Lcc_inputs" xfId="41791"/>
    <cellStyle name="20% - Accent1 8 3" xfId="11463"/>
    <cellStyle name="20% - Accent1 8 3 2" xfId="11464"/>
    <cellStyle name="20% - Accent1 8 3 2 2" xfId="11465"/>
    <cellStyle name="20% - Accent1 8 3 2 3" xfId="41792"/>
    <cellStyle name="20% - Accent1 8 3 3" xfId="11466"/>
    <cellStyle name="20% - Accent1 8 3 4" xfId="41793"/>
    <cellStyle name="20% - Accent1 8 3_Lcc_inputs" xfId="41794"/>
    <cellStyle name="20% - Accent1 8 4" xfId="11467"/>
    <cellStyle name="20% - Accent1 8 4 2" xfId="11468"/>
    <cellStyle name="20% - Accent1 8 4 2 2" xfId="11469"/>
    <cellStyle name="20% - Accent1 8 4 3" xfId="11470"/>
    <cellStyle name="20% - Accent1 8 5" xfId="11471"/>
    <cellStyle name="20% - Accent1 8 5 2" xfId="11472"/>
    <cellStyle name="20% - Accent1 8 6" xfId="11473"/>
    <cellStyle name="20% - Accent1 8 7" xfId="41795"/>
    <cellStyle name="20% - Accent1 8 8" xfId="41796"/>
    <cellStyle name="20% - Accent1 8_Lcc_inputs" xfId="41797"/>
    <cellStyle name="20% - Accent1 9" xfId="2887"/>
    <cellStyle name="20% - Accent1 9 2" xfId="11474"/>
    <cellStyle name="20% - Accent1 9 2 2" xfId="11475"/>
    <cellStyle name="20% - Accent1 9 2 2 2" xfId="11476"/>
    <cellStyle name="20% - Accent1 9 2 2 3" xfId="41798"/>
    <cellStyle name="20% - Accent1 9 2 3" xfId="11477"/>
    <cellStyle name="20% - Accent1 9 2 4" xfId="41799"/>
    <cellStyle name="20% - Accent1 9 2_Lcc_inputs" xfId="41800"/>
    <cellStyle name="20% - Accent1 9 3" xfId="11478"/>
    <cellStyle name="20% - Accent1 9 3 2" xfId="11479"/>
    <cellStyle name="20% - Accent1 9 3 2 2" xfId="11480"/>
    <cellStyle name="20% - Accent1 9 3 3" xfId="11481"/>
    <cellStyle name="20% - Accent1 9 4" xfId="11482"/>
    <cellStyle name="20% - Accent1 9 4 2" xfId="11483"/>
    <cellStyle name="20% - Accent1 9 5" xfId="11484"/>
    <cellStyle name="20% - Accent1 9 6" xfId="41801"/>
    <cellStyle name="20% - Accent1 9 7" xfId="41802"/>
    <cellStyle name="20% - Accent1 9_Lcc_inputs" xfId="41803"/>
    <cellStyle name="20% - Accent2" xfId="54" builtinId="34" customBuiltin="1"/>
    <cellStyle name="20% - Accent2 10" xfId="11485"/>
    <cellStyle name="20% - Accent2 10 2" xfId="11486"/>
    <cellStyle name="20% - Accent2 10 2 2" xfId="11487"/>
    <cellStyle name="20% - Accent2 10 2 3" xfId="41804"/>
    <cellStyle name="20% - Accent2 10 3" xfId="11488"/>
    <cellStyle name="20% - Accent2 10 4" xfId="41805"/>
    <cellStyle name="20% - Accent2 10_Lcc_inputs" xfId="41806"/>
    <cellStyle name="20% - Accent2 11" xfId="11489"/>
    <cellStyle name="20% - Accent2 11 2" xfId="11490"/>
    <cellStyle name="20% - Accent2 11 2 2" xfId="11491"/>
    <cellStyle name="20% - Accent2 11 3" xfId="11492"/>
    <cellStyle name="20% - Accent2 12" xfId="11493"/>
    <cellStyle name="20% - Accent2 12 2" xfId="11494"/>
    <cellStyle name="20% - Accent2 13" xfId="41807"/>
    <cellStyle name="20% - Accent2 13 2" xfId="41808"/>
    <cellStyle name="20% - Accent2 14" xfId="41809"/>
    <cellStyle name="20% - Accent2 2" xfId="82"/>
    <cellStyle name="20% - Accent2 2 2" xfId="446"/>
    <cellStyle name="20% - Accent2 2 2 2" xfId="649"/>
    <cellStyle name="20% - Accent2 2 2 2 2" xfId="9287"/>
    <cellStyle name="20% - Accent2 2 3" xfId="355"/>
    <cellStyle name="20% - Accent2 2 3 2" xfId="650"/>
    <cellStyle name="20% - Accent2 2 4" xfId="9286"/>
    <cellStyle name="20% - Accent2 2 4 2" xfId="11015"/>
    <cellStyle name="20% - Accent2 2 4 2 2" xfId="11495"/>
    <cellStyle name="20% - Accent2 2 4 2 2 2" xfId="11496"/>
    <cellStyle name="20% - Accent2 2 4 2 2 3" xfId="41810"/>
    <cellStyle name="20% - Accent2 2 4 2 3" xfId="11497"/>
    <cellStyle name="20% - Accent2 2 4 2 3 2" xfId="41811"/>
    <cellStyle name="20% - Accent2 2 4 2 4" xfId="41812"/>
    <cellStyle name="20% - Accent2 2 4 2 5" xfId="41813"/>
    <cellStyle name="20% - Accent2 2 4 2_Lcc_inputs" xfId="41814"/>
    <cellStyle name="20% - Accent2 2 4 3" xfId="11014"/>
    <cellStyle name="20% - Accent2 2 4 3 2" xfId="11498"/>
    <cellStyle name="20% - Accent2 2 4 3 2 2" xfId="41815"/>
    <cellStyle name="20% - Accent2 2 4 3 3" xfId="41816"/>
    <cellStyle name="20% - Accent2 2 4 3 4" xfId="41817"/>
    <cellStyle name="20% - Accent2 2 4 3_Lcc_inputs" xfId="41818"/>
    <cellStyle name="20% - Accent2 2 4 4" xfId="11499"/>
    <cellStyle name="20% - Accent2 2 4 4 2" xfId="41819"/>
    <cellStyle name="20% - Accent2 2 4 4 3" xfId="41820"/>
    <cellStyle name="20% - Accent2 2 4 5" xfId="41821"/>
    <cellStyle name="20% - Accent2 2 4 5 2" xfId="41822"/>
    <cellStyle name="20% - Accent2 2 4 6" xfId="41823"/>
    <cellStyle name="20% - Accent2 2 4_Lcc_inputs" xfId="41824"/>
    <cellStyle name="20% - Accent2 2 5" xfId="11016"/>
    <cellStyle name="20% - Accent2 2 5 2" xfId="41825"/>
    <cellStyle name="20% - Accent2 2 5 2 2" xfId="41826"/>
    <cellStyle name="20% - Accent2 2 5 2 3" xfId="41827"/>
    <cellStyle name="20% - Accent2 2 5 3" xfId="41828"/>
    <cellStyle name="20% - Accent2 2 5 3 2" xfId="41829"/>
    <cellStyle name="20% - Accent2 2 5 4" xfId="41830"/>
    <cellStyle name="20% - Accent2 2 5_Lcc_inputs" xfId="41831"/>
    <cellStyle name="20% - Accent2 2 6" xfId="10992"/>
    <cellStyle name="20% - Accent2 2 6 2" xfId="41832"/>
    <cellStyle name="20% - Accent2 2 6 2 2" xfId="41833"/>
    <cellStyle name="20% - Accent2 2 6 2 3" xfId="41834"/>
    <cellStyle name="20% - Accent2 2 6 3" xfId="41835"/>
    <cellStyle name="20% - Accent2 2 6 3 2" xfId="41836"/>
    <cellStyle name="20% - Accent2 2 6 4" xfId="41837"/>
    <cellStyle name="20% - Accent2 2 6_Lcc_inputs" xfId="41838"/>
    <cellStyle name="20% - Accent2 2 7" xfId="41839"/>
    <cellStyle name="20% - Accent2 2 8" xfId="41840"/>
    <cellStyle name="20% - Accent2 2 9" xfId="2888"/>
    <cellStyle name="20% - Accent2 2_Lcc_inputs" xfId="41841"/>
    <cellStyle name="20% - Accent2 3" xfId="375"/>
    <cellStyle name="20% - Accent2 3 2" xfId="466"/>
    <cellStyle name="20% - Accent2 3 2 2" xfId="651"/>
    <cellStyle name="20% - Accent2 3 2 2 2" xfId="2889"/>
    <cellStyle name="20% - Accent2 3 2 3" xfId="9289"/>
    <cellStyle name="20% - Accent2 3 3" xfId="652"/>
    <cellStyle name="20% - Accent2 3 3 2" xfId="2891"/>
    <cellStyle name="20% - Accent2 3 3 3" xfId="2890"/>
    <cellStyle name="20% - Accent2 3 4" xfId="2892"/>
    <cellStyle name="20% - Accent2 3 4 2" xfId="2893"/>
    <cellStyle name="20% - Accent2 3 5" xfId="2894"/>
    <cellStyle name="20% - Accent2 3 5 2" xfId="2895"/>
    <cellStyle name="20% - Accent2 3 6" xfId="2896"/>
    <cellStyle name="20% - Accent2 3 7" xfId="2897"/>
    <cellStyle name="20% - Accent2 3 8" xfId="9288"/>
    <cellStyle name="20% - Accent2 4" xfId="395"/>
    <cellStyle name="20% - Accent2 4 2" xfId="486"/>
    <cellStyle name="20% - Accent2 4 2 2" xfId="2898"/>
    <cellStyle name="20% - Accent2 4 2 2 2" xfId="11500"/>
    <cellStyle name="20% - Accent2 4 2 2 2 2" xfId="11501"/>
    <cellStyle name="20% - Accent2 4 2 2 2 2 2" xfId="11502"/>
    <cellStyle name="20% - Accent2 4 2 2 2 3" xfId="11503"/>
    <cellStyle name="20% - Accent2 4 2 2 3" xfId="11504"/>
    <cellStyle name="20% - Accent2 4 2 2 3 2" xfId="11505"/>
    <cellStyle name="20% - Accent2 4 2 2 3 2 2" xfId="11506"/>
    <cellStyle name="20% - Accent2 4 2 2 3 3" xfId="11507"/>
    <cellStyle name="20% - Accent2 4 2 2 4" xfId="11508"/>
    <cellStyle name="20% - Accent2 4 2 2 4 2" xfId="11509"/>
    <cellStyle name="20% - Accent2 4 2 2 5" xfId="11510"/>
    <cellStyle name="20% - Accent2 4 2 2_Lcc_inputs" xfId="41842"/>
    <cellStyle name="20% - Accent2 4 2 3" xfId="11511"/>
    <cellStyle name="20% - Accent2 4 2 3 2" xfId="11512"/>
    <cellStyle name="20% - Accent2 4 2 3 2 2" xfId="11513"/>
    <cellStyle name="20% - Accent2 4 2 3 2 3" xfId="41843"/>
    <cellStyle name="20% - Accent2 4 2 3 3" xfId="11514"/>
    <cellStyle name="20% - Accent2 4 2 3 4" xfId="41844"/>
    <cellStyle name="20% - Accent2 4 2 3_Lcc_inputs" xfId="41845"/>
    <cellStyle name="20% - Accent2 4 2 4" xfId="11515"/>
    <cellStyle name="20% - Accent2 4 2 4 2" xfId="11516"/>
    <cellStyle name="20% - Accent2 4 2 4 2 2" xfId="11517"/>
    <cellStyle name="20% - Accent2 4 2 4 3" xfId="11518"/>
    <cellStyle name="20% - Accent2 4 2 5" xfId="11519"/>
    <cellStyle name="20% - Accent2 4 2 5 2" xfId="11520"/>
    <cellStyle name="20% - Accent2 4 2 6" xfId="11521"/>
    <cellStyle name="20% - Accent2 4 2 7" xfId="41846"/>
    <cellStyle name="20% - Accent2 4 2 8" xfId="41847"/>
    <cellStyle name="20% - Accent2 4 2_Lcc_inputs" xfId="41848"/>
    <cellStyle name="20% - Accent2 4 3" xfId="2899"/>
    <cellStyle name="20% - Accent2 4 3 2" xfId="11522"/>
    <cellStyle name="20% - Accent2 4 3 2 2" xfId="11523"/>
    <cellStyle name="20% - Accent2 4 3 2 2 2" xfId="11524"/>
    <cellStyle name="20% - Accent2 4 3 2 2 2 2" xfId="11525"/>
    <cellStyle name="20% - Accent2 4 3 2 2 3" xfId="11526"/>
    <cellStyle name="20% - Accent2 4 3 2 3" xfId="11527"/>
    <cellStyle name="20% - Accent2 4 3 2 3 2" xfId="11528"/>
    <cellStyle name="20% - Accent2 4 3 2 3 2 2" xfId="11529"/>
    <cellStyle name="20% - Accent2 4 3 2 3 3" xfId="11530"/>
    <cellStyle name="20% - Accent2 4 3 2 4" xfId="11531"/>
    <cellStyle name="20% - Accent2 4 3 2 4 2" xfId="11532"/>
    <cellStyle name="20% - Accent2 4 3 2 5" xfId="11533"/>
    <cellStyle name="20% - Accent2 4 3 2_Lcc_inputs" xfId="41849"/>
    <cellStyle name="20% - Accent2 4 3 3" xfId="11534"/>
    <cellStyle name="20% - Accent2 4 3 3 2" xfId="11535"/>
    <cellStyle name="20% - Accent2 4 3 3 2 2" xfId="11536"/>
    <cellStyle name="20% - Accent2 4 3 3 2 3" xfId="41850"/>
    <cellStyle name="20% - Accent2 4 3 3 3" xfId="11537"/>
    <cellStyle name="20% - Accent2 4 3 3 4" xfId="41851"/>
    <cellStyle name="20% - Accent2 4 3 3_Lcc_inputs" xfId="41852"/>
    <cellStyle name="20% - Accent2 4 3 4" xfId="11538"/>
    <cellStyle name="20% - Accent2 4 3 4 2" xfId="11539"/>
    <cellStyle name="20% - Accent2 4 3 4 2 2" xfId="11540"/>
    <cellStyle name="20% - Accent2 4 3 4 3" xfId="11541"/>
    <cellStyle name="20% - Accent2 4 3 5" xfId="11542"/>
    <cellStyle name="20% - Accent2 4 3 5 2" xfId="11543"/>
    <cellStyle name="20% - Accent2 4 3 6" xfId="11544"/>
    <cellStyle name="20% - Accent2 4 3 7" xfId="41853"/>
    <cellStyle name="20% - Accent2 4 3 8" xfId="41854"/>
    <cellStyle name="20% - Accent2 4 3_Lcc_inputs" xfId="41855"/>
    <cellStyle name="20% - Accent2 4 4" xfId="9290"/>
    <cellStyle name="20% - Accent2 5" xfId="420"/>
    <cellStyle name="20% - Accent2 5 2" xfId="2900"/>
    <cellStyle name="20% - Accent2 5 2 2" xfId="11545"/>
    <cellStyle name="20% - Accent2 5 2 2 2" xfId="11546"/>
    <cellStyle name="20% - Accent2 5 2 2 2 2" xfId="11547"/>
    <cellStyle name="20% - Accent2 5 2 2 2 2 2" xfId="11548"/>
    <cellStyle name="20% - Accent2 5 2 2 2 3" xfId="11549"/>
    <cellStyle name="20% - Accent2 5 2 2 3" xfId="11550"/>
    <cellStyle name="20% - Accent2 5 2 2 3 2" xfId="11551"/>
    <cellStyle name="20% - Accent2 5 2 2 3 2 2" xfId="11552"/>
    <cellStyle name="20% - Accent2 5 2 2 3 3" xfId="11553"/>
    <cellStyle name="20% - Accent2 5 2 2 4" xfId="11554"/>
    <cellStyle name="20% - Accent2 5 2 2 4 2" xfId="11555"/>
    <cellStyle name="20% - Accent2 5 2 2 5" xfId="11556"/>
    <cellStyle name="20% - Accent2 5 2 2_Lcc_inputs" xfId="41856"/>
    <cellStyle name="20% - Accent2 5 2 3" xfId="11557"/>
    <cellStyle name="20% - Accent2 5 2 3 2" xfId="11558"/>
    <cellStyle name="20% - Accent2 5 2 3 2 2" xfId="11559"/>
    <cellStyle name="20% - Accent2 5 2 3 2 3" xfId="41857"/>
    <cellStyle name="20% - Accent2 5 2 3 3" xfId="11560"/>
    <cellStyle name="20% - Accent2 5 2 3 4" xfId="41858"/>
    <cellStyle name="20% - Accent2 5 2 3_Lcc_inputs" xfId="41859"/>
    <cellStyle name="20% - Accent2 5 2 4" xfId="11561"/>
    <cellStyle name="20% - Accent2 5 2 4 2" xfId="11562"/>
    <cellStyle name="20% - Accent2 5 2 4 2 2" xfId="11563"/>
    <cellStyle name="20% - Accent2 5 2 4 3" xfId="11564"/>
    <cellStyle name="20% - Accent2 5 2 5" xfId="11565"/>
    <cellStyle name="20% - Accent2 5 2 5 2" xfId="11566"/>
    <cellStyle name="20% - Accent2 5 2 6" xfId="11567"/>
    <cellStyle name="20% - Accent2 5 2 7" xfId="41860"/>
    <cellStyle name="20% - Accent2 5 2 8" xfId="41861"/>
    <cellStyle name="20% - Accent2 5 2_Lcc_inputs" xfId="41862"/>
    <cellStyle name="20% - Accent2 5 3" xfId="9292"/>
    <cellStyle name="20% - Accent2 5 3 2" xfId="11568"/>
    <cellStyle name="20% - Accent2 5 3 2 2" xfId="11569"/>
    <cellStyle name="20% - Accent2 5 3 2 2 2" xfId="11570"/>
    <cellStyle name="20% - Accent2 5 3 2 2 2 2" xfId="11571"/>
    <cellStyle name="20% - Accent2 5 3 2 2 3" xfId="11572"/>
    <cellStyle name="20% - Accent2 5 3 2 3" xfId="11573"/>
    <cellStyle name="20% - Accent2 5 3 2 3 2" xfId="11574"/>
    <cellStyle name="20% - Accent2 5 3 2 3 2 2" xfId="11575"/>
    <cellStyle name="20% - Accent2 5 3 2 3 3" xfId="11576"/>
    <cellStyle name="20% - Accent2 5 3 2 4" xfId="11577"/>
    <cellStyle name="20% - Accent2 5 3 2 4 2" xfId="11578"/>
    <cellStyle name="20% - Accent2 5 3 2 5" xfId="11579"/>
    <cellStyle name="20% - Accent2 5 3 2_Lcc_inputs" xfId="41863"/>
    <cellStyle name="20% - Accent2 5 3 3" xfId="11580"/>
    <cellStyle name="20% - Accent2 5 3 3 2" xfId="11581"/>
    <cellStyle name="20% - Accent2 5 3 3 2 2" xfId="11582"/>
    <cellStyle name="20% - Accent2 5 3 3 2 3" xfId="41864"/>
    <cellStyle name="20% - Accent2 5 3 3 3" xfId="11583"/>
    <cellStyle name="20% - Accent2 5 3 3 4" xfId="41865"/>
    <cellStyle name="20% - Accent2 5 3 3_Lcc_inputs" xfId="41866"/>
    <cellStyle name="20% - Accent2 5 3 4" xfId="11584"/>
    <cellStyle name="20% - Accent2 5 3 4 2" xfId="11585"/>
    <cellStyle name="20% - Accent2 5 3 4 2 2" xfId="11586"/>
    <cellStyle name="20% - Accent2 5 3 4 3" xfId="11587"/>
    <cellStyle name="20% - Accent2 5 3 5" xfId="11588"/>
    <cellStyle name="20% - Accent2 5 3 5 2" xfId="11589"/>
    <cellStyle name="20% - Accent2 5 3 6" xfId="11590"/>
    <cellStyle name="20% - Accent2 5 3 7" xfId="41867"/>
    <cellStyle name="20% - Accent2 5 3 8" xfId="41868"/>
    <cellStyle name="20% - Accent2 5 3_Lcc_inputs" xfId="41869"/>
    <cellStyle name="20% - Accent2 5 4" xfId="9291"/>
    <cellStyle name="20% - Accent2 6" xfId="2901"/>
    <cellStyle name="20% - Accent2 6 2" xfId="2902"/>
    <cellStyle name="20% - Accent2 6 2 2" xfId="11591"/>
    <cellStyle name="20% - Accent2 6 2 2 2" xfId="11592"/>
    <cellStyle name="20% - Accent2 6 2 2 2 2" xfId="11593"/>
    <cellStyle name="20% - Accent2 6 2 2 2 2 2" xfId="11594"/>
    <cellStyle name="20% - Accent2 6 2 2 2 3" xfId="11595"/>
    <cellStyle name="20% - Accent2 6 2 2 3" xfId="11596"/>
    <cellStyle name="20% - Accent2 6 2 2 3 2" xfId="11597"/>
    <cellStyle name="20% - Accent2 6 2 2 3 2 2" xfId="11598"/>
    <cellStyle name="20% - Accent2 6 2 2 3 3" xfId="11599"/>
    <cellStyle name="20% - Accent2 6 2 2 4" xfId="11600"/>
    <cellStyle name="20% - Accent2 6 2 2 4 2" xfId="11601"/>
    <cellStyle name="20% - Accent2 6 2 2 5" xfId="11602"/>
    <cellStyle name="20% - Accent2 6 2 2_Lcc_inputs" xfId="41870"/>
    <cellStyle name="20% - Accent2 6 2 3" xfId="11603"/>
    <cellStyle name="20% - Accent2 6 2 3 2" xfId="11604"/>
    <cellStyle name="20% - Accent2 6 2 3 2 2" xfId="11605"/>
    <cellStyle name="20% - Accent2 6 2 3 2 3" xfId="41871"/>
    <cellStyle name="20% - Accent2 6 2 3 3" xfId="11606"/>
    <cellStyle name="20% - Accent2 6 2 3 4" xfId="41872"/>
    <cellStyle name="20% - Accent2 6 2 3_Lcc_inputs" xfId="41873"/>
    <cellStyle name="20% - Accent2 6 2 4" xfId="11607"/>
    <cellStyle name="20% - Accent2 6 2 4 2" xfId="11608"/>
    <cellStyle name="20% - Accent2 6 2 4 2 2" xfId="11609"/>
    <cellStyle name="20% - Accent2 6 2 4 3" xfId="11610"/>
    <cellStyle name="20% - Accent2 6 2 5" xfId="11611"/>
    <cellStyle name="20% - Accent2 6 2 5 2" xfId="11612"/>
    <cellStyle name="20% - Accent2 6 2 6" xfId="11613"/>
    <cellStyle name="20% - Accent2 6 2 7" xfId="41874"/>
    <cellStyle name="20% - Accent2 6 2 8" xfId="41875"/>
    <cellStyle name="20% - Accent2 6 2_Lcc_inputs" xfId="41876"/>
    <cellStyle name="20% - Accent2 6 3" xfId="11614"/>
    <cellStyle name="20% - Accent2 6 3 2" xfId="11615"/>
    <cellStyle name="20% - Accent2 6 3 2 2" xfId="11616"/>
    <cellStyle name="20% - Accent2 6 3 2 2 2" xfId="11617"/>
    <cellStyle name="20% - Accent2 6 3 2 3" xfId="11618"/>
    <cellStyle name="20% - Accent2 6 3 3" xfId="11619"/>
    <cellStyle name="20% - Accent2 6 3 3 2" xfId="11620"/>
    <cellStyle name="20% - Accent2 6 3 3 2 2" xfId="11621"/>
    <cellStyle name="20% - Accent2 6 3 3 3" xfId="11622"/>
    <cellStyle name="20% - Accent2 6 3 4" xfId="11623"/>
    <cellStyle name="20% - Accent2 6 3 4 2" xfId="11624"/>
    <cellStyle name="20% - Accent2 6 3 5" xfId="11625"/>
    <cellStyle name="20% - Accent2 6 3_Lcc_inputs" xfId="41877"/>
    <cellStyle name="20% - Accent2 6 4" xfId="11626"/>
    <cellStyle name="20% - Accent2 6 4 2" xfId="11627"/>
    <cellStyle name="20% - Accent2 6 4 2 2" xfId="11628"/>
    <cellStyle name="20% - Accent2 6 4 2 3" xfId="41878"/>
    <cellStyle name="20% - Accent2 6 4 3" xfId="11629"/>
    <cellStyle name="20% - Accent2 6 4 4" xfId="41879"/>
    <cellStyle name="20% - Accent2 6 4_Lcc_inputs" xfId="41880"/>
    <cellStyle name="20% - Accent2 6 5" xfId="11630"/>
    <cellStyle name="20% - Accent2 6 5 2" xfId="11631"/>
    <cellStyle name="20% - Accent2 6 5 2 2" xfId="11632"/>
    <cellStyle name="20% - Accent2 6 5 3" xfId="11633"/>
    <cellStyle name="20% - Accent2 6 6" xfId="11634"/>
    <cellStyle name="20% - Accent2 6 6 2" xfId="11635"/>
    <cellStyle name="20% - Accent2 6 7" xfId="11636"/>
    <cellStyle name="20% - Accent2 6 8" xfId="41881"/>
    <cellStyle name="20% - Accent2 6 9" xfId="41882"/>
    <cellStyle name="20% - Accent2 6_Lcc_inputs" xfId="41883"/>
    <cellStyle name="20% - Accent2 7" xfId="2903"/>
    <cellStyle name="20% - Accent2 7 2" xfId="2904"/>
    <cellStyle name="20% - Accent2 7 2 2" xfId="11637"/>
    <cellStyle name="20% - Accent2 7 2 2 2" xfId="11638"/>
    <cellStyle name="20% - Accent2 7 2 2 2 2" xfId="11639"/>
    <cellStyle name="20% - Accent2 7 2 2 2 2 2" xfId="11640"/>
    <cellStyle name="20% - Accent2 7 2 2 2 3" xfId="11641"/>
    <cellStyle name="20% - Accent2 7 2 2 3" xfId="11642"/>
    <cellStyle name="20% - Accent2 7 2 2 3 2" xfId="11643"/>
    <cellStyle name="20% - Accent2 7 2 2 3 2 2" xfId="11644"/>
    <cellStyle name="20% - Accent2 7 2 2 3 3" xfId="11645"/>
    <cellStyle name="20% - Accent2 7 2 2 4" xfId="11646"/>
    <cellStyle name="20% - Accent2 7 2 2 4 2" xfId="11647"/>
    <cellStyle name="20% - Accent2 7 2 2 5" xfId="11648"/>
    <cellStyle name="20% - Accent2 7 2 2_Lcc_inputs" xfId="41884"/>
    <cellStyle name="20% - Accent2 7 2 3" xfId="11649"/>
    <cellStyle name="20% - Accent2 7 2 3 2" xfId="11650"/>
    <cellStyle name="20% - Accent2 7 2 3 2 2" xfId="11651"/>
    <cellStyle name="20% - Accent2 7 2 3 2 3" xfId="41885"/>
    <cellStyle name="20% - Accent2 7 2 3 3" xfId="11652"/>
    <cellStyle name="20% - Accent2 7 2 3 4" xfId="41886"/>
    <cellStyle name="20% - Accent2 7 2 3_Lcc_inputs" xfId="41887"/>
    <cellStyle name="20% - Accent2 7 2 4" xfId="11653"/>
    <cellStyle name="20% - Accent2 7 2 4 2" xfId="11654"/>
    <cellStyle name="20% - Accent2 7 2 4 2 2" xfId="11655"/>
    <cellStyle name="20% - Accent2 7 2 4 3" xfId="11656"/>
    <cellStyle name="20% - Accent2 7 2 5" xfId="11657"/>
    <cellStyle name="20% - Accent2 7 2 5 2" xfId="11658"/>
    <cellStyle name="20% - Accent2 7 2 6" xfId="11659"/>
    <cellStyle name="20% - Accent2 7 2 7" xfId="41888"/>
    <cellStyle name="20% - Accent2 7 2 8" xfId="41889"/>
    <cellStyle name="20% - Accent2 7 2_Lcc_inputs" xfId="41890"/>
    <cellStyle name="20% - Accent2 7 3" xfId="11660"/>
    <cellStyle name="20% - Accent2 7 3 2" xfId="11661"/>
    <cellStyle name="20% - Accent2 7 3 2 2" xfId="11662"/>
    <cellStyle name="20% - Accent2 7 3 2 2 2" xfId="11663"/>
    <cellStyle name="20% - Accent2 7 3 2 3" xfId="11664"/>
    <cellStyle name="20% - Accent2 7 3 3" xfId="11665"/>
    <cellStyle name="20% - Accent2 7 3 3 2" xfId="11666"/>
    <cellStyle name="20% - Accent2 7 3 3 2 2" xfId="11667"/>
    <cellStyle name="20% - Accent2 7 3 3 3" xfId="11668"/>
    <cellStyle name="20% - Accent2 7 3 4" xfId="11669"/>
    <cellStyle name="20% - Accent2 7 3 4 2" xfId="11670"/>
    <cellStyle name="20% - Accent2 7 3 5" xfId="11671"/>
    <cellStyle name="20% - Accent2 7 3_Lcc_inputs" xfId="41891"/>
    <cellStyle name="20% - Accent2 7 4" xfId="11672"/>
    <cellStyle name="20% - Accent2 7 4 2" xfId="11673"/>
    <cellStyle name="20% - Accent2 7 4 2 2" xfId="11674"/>
    <cellStyle name="20% - Accent2 7 4 2 3" xfId="41892"/>
    <cellStyle name="20% - Accent2 7 4 3" xfId="11675"/>
    <cellStyle name="20% - Accent2 7 4 4" xfId="41893"/>
    <cellStyle name="20% - Accent2 7 4_Lcc_inputs" xfId="41894"/>
    <cellStyle name="20% - Accent2 7 5" xfId="11676"/>
    <cellStyle name="20% - Accent2 7 5 2" xfId="11677"/>
    <cellStyle name="20% - Accent2 7 5 2 2" xfId="11678"/>
    <cellStyle name="20% - Accent2 7 5 3" xfId="11679"/>
    <cellStyle name="20% - Accent2 7 6" xfId="11680"/>
    <cellStyle name="20% - Accent2 7 6 2" xfId="11681"/>
    <cellStyle name="20% - Accent2 7 7" xfId="11682"/>
    <cellStyle name="20% - Accent2 7 8" xfId="41895"/>
    <cellStyle name="20% - Accent2 7 9" xfId="41896"/>
    <cellStyle name="20% - Accent2 7_Lcc_inputs" xfId="41897"/>
    <cellStyle name="20% - Accent2 8" xfId="2905"/>
    <cellStyle name="20% - Accent2 8 2" xfId="2906"/>
    <cellStyle name="20% - Accent2 8 2 2" xfId="11683"/>
    <cellStyle name="20% - Accent2 8 2 2 2" xfId="11684"/>
    <cellStyle name="20% - Accent2 8 2 2 2 2" xfId="11685"/>
    <cellStyle name="20% - Accent2 8 2 2 3" xfId="11686"/>
    <cellStyle name="20% - Accent2 8 2 3" xfId="11687"/>
    <cellStyle name="20% - Accent2 8 2 3 2" xfId="11688"/>
    <cellStyle name="20% - Accent2 8 2 3 2 2" xfId="11689"/>
    <cellStyle name="20% - Accent2 8 2 3 3" xfId="11690"/>
    <cellStyle name="20% - Accent2 8 2 4" xfId="11691"/>
    <cellStyle name="20% - Accent2 8 2 4 2" xfId="11692"/>
    <cellStyle name="20% - Accent2 8 2 5" xfId="11693"/>
    <cellStyle name="20% - Accent2 8 2_Lcc_inputs" xfId="41898"/>
    <cellStyle name="20% - Accent2 8 3" xfId="11694"/>
    <cellStyle name="20% - Accent2 8 3 2" xfId="11695"/>
    <cellStyle name="20% - Accent2 8 3 2 2" xfId="11696"/>
    <cellStyle name="20% - Accent2 8 3 2 3" xfId="41899"/>
    <cellStyle name="20% - Accent2 8 3 3" xfId="11697"/>
    <cellStyle name="20% - Accent2 8 3 4" xfId="41900"/>
    <cellStyle name="20% - Accent2 8 3_Lcc_inputs" xfId="41901"/>
    <cellStyle name="20% - Accent2 8 4" xfId="11698"/>
    <cellStyle name="20% - Accent2 8 4 2" xfId="11699"/>
    <cellStyle name="20% - Accent2 8 4 2 2" xfId="11700"/>
    <cellStyle name="20% - Accent2 8 4 3" xfId="11701"/>
    <cellStyle name="20% - Accent2 8 5" xfId="11702"/>
    <cellStyle name="20% - Accent2 8 5 2" xfId="11703"/>
    <cellStyle name="20% - Accent2 8 6" xfId="11704"/>
    <cellStyle name="20% - Accent2 8 7" xfId="41902"/>
    <cellStyle name="20% - Accent2 8 8" xfId="41903"/>
    <cellStyle name="20% - Accent2 8_Lcc_inputs" xfId="41904"/>
    <cellStyle name="20% - Accent2 9" xfId="2907"/>
    <cellStyle name="20% - Accent2 9 2" xfId="11705"/>
    <cellStyle name="20% - Accent2 9 2 2" xfId="11706"/>
    <cellStyle name="20% - Accent2 9 2 2 2" xfId="11707"/>
    <cellStyle name="20% - Accent2 9 2 2 3" xfId="41905"/>
    <cellStyle name="20% - Accent2 9 2 3" xfId="11708"/>
    <cellStyle name="20% - Accent2 9 2 4" xfId="41906"/>
    <cellStyle name="20% - Accent2 9 2_Lcc_inputs" xfId="41907"/>
    <cellStyle name="20% - Accent2 9 3" xfId="11709"/>
    <cellStyle name="20% - Accent2 9 3 2" xfId="11710"/>
    <cellStyle name="20% - Accent2 9 3 2 2" xfId="11711"/>
    <cellStyle name="20% - Accent2 9 3 3" xfId="11712"/>
    <cellStyle name="20% - Accent2 9 4" xfId="11713"/>
    <cellStyle name="20% - Accent2 9 4 2" xfId="11714"/>
    <cellStyle name="20% - Accent2 9 5" xfId="11715"/>
    <cellStyle name="20% - Accent2 9 6" xfId="41908"/>
    <cellStyle name="20% - Accent2 9 7" xfId="41909"/>
    <cellStyle name="20% - Accent2 9_Lcc_inputs" xfId="41910"/>
    <cellStyle name="20% - Accent3" xfId="58" builtinId="38" customBuiltin="1"/>
    <cellStyle name="20% - Accent3 10" xfId="11716"/>
    <cellStyle name="20% - Accent3 10 2" xfId="11717"/>
    <cellStyle name="20% - Accent3 10 2 2" xfId="11718"/>
    <cellStyle name="20% - Accent3 10 2 3" xfId="41911"/>
    <cellStyle name="20% - Accent3 10 3" xfId="11719"/>
    <cellStyle name="20% - Accent3 10 4" xfId="41912"/>
    <cellStyle name="20% - Accent3 10_Lcc_inputs" xfId="41913"/>
    <cellStyle name="20% - Accent3 11" xfId="11720"/>
    <cellStyle name="20% - Accent3 11 2" xfId="11721"/>
    <cellStyle name="20% - Accent3 11 2 2" xfId="11722"/>
    <cellStyle name="20% - Accent3 11 3" xfId="11723"/>
    <cellStyle name="20% - Accent3 12" xfId="11724"/>
    <cellStyle name="20% - Accent3 12 2" xfId="11725"/>
    <cellStyle name="20% - Accent3 13" xfId="41914"/>
    <cellStyle name="20% - Accent3 13 2" xfId="41915"/>
    <cellStyle name="20% - Accent3 14" xfId="41916"/>
    <cellStyle name="20% - Accent3 2" xfId="83"/>
    <cellStyle name="20% - Accent3 2 2" xfId="448"/>
    <cellStyle name="20% - Accent3 2 2 2" xfId="653"/>
    <cellStyle name="20% - Accent3 2 2 2 2" xfId="9294"/>
    <cellStyle name="20% - Accent3 2 3" xfId="357"/>
    <cellStyle name="20% - Accent3 2 3 2" xfId="654"/>
    <cellStyle name="20% - Accent3 2 4" xfId="9293"/>
    <cellStyle name="20% - Accent3 2 4 2" xfId="11018"/>
    <cellStyle name="20% - Accent3 2 4 2 2" xfId="11726"/>
    <cellStyle name="20% - Accent3 2 4 2 2 2" xfId="11727"/>
    <cellStyle name="20% - Accent3 2 4 2 2 3" xfId="41917"/>
    <cellStyle name="20% - Accent3 2 4 2 3" xfId="11728"/>
    <cellStyle name="20% - Accent3 2 4 2 3 2" xfId="41918"/>
    <cellStyle name="20% - Accent3 2 4 2 4" xfId="41919"/>
    <cellStyle name="20% - Accent3 2 4 2 5" xfId="41920"/>
    <cellStyle name="20% - Accent3 2 4 2_Lcc_inputs" xfId="41921"/>
    <cellStyle name="20% - Accent3 2 4 3" xfId="11017"/>
    <cellStyle name="20% - Accent3 2 4 3 2" xfId="11729"/>
    <cellStyle name="20% - Accent3 2 4 3 2 2" xfId="41922"/>
    <cellStyle name="20% - Accent3 2 4 3 3" xfId="41923"/>
    <cellStyle name="20% - Accent3 2 4 3 4" xfId="41924"/>
    <cellStyle name="20% - Accent3 2 4 3_Lcc_inputs" xfId="41925"/>
    <cellStyle name="20% - Accent3 2 4 4" xfId="11730"/>
    <cellStyle name="20% - Accent3 2 4 4 2" xfId="41926"/>
    <cellStyle name="20% - Accent3 2 4 4 3" xfId="41927"/>
    <cellStyle name="20% - Accent3 2 4 5" xfId="41928"/>
    <cellStyle name="20% - Accent3 2 4 5 2" xfId="41929"/>
    <cellStyle name="20% - Accent3 2 4 6" xfId="41930"/>
    <cellStyle name="20% - Accent3 2 4_Lcc_inputs" xfId="41931"/>
    <cellStyle name="20% - Accent3 2 5" xfId="11019"/>
    <cellStyle name="20% - Accent3 2 5 2" xfId="41932"/>
    <cellStyle name="20% - Accent3 2 5 2 2" xfId="41933"/>
    <cellStyle name="20% - Accent3 2 5 2 3" xfId="41934"/>
    <cellStyle name="20% - Accent3 2 5 3" xfId="41935"/>
    <cellStyle name="20% - Accent3 2 5 3 2" xfId="41936"/>
    <cellStyle name="20% - Accent3 2 5 4" xfId="41937"/>
    <cellStyle name="20% - Accent3 2 5_Lcc_inputs" xfId="41938"/>
    <cellStyle name="20% - Accent3 2 6" xfId="10993"/>
    <cellStyle name="20% - Accent3 2 6 2" xfId="41939"/>
    <cellStyle name="20% - Accent3 2 6 2 2" xfId="41940"/>
    <cellStyle name="20% - Accent3 2 6 2 3" xfId="41941"/>
    <cellStyle name="20% - Accent3 2 6 3" xfId="41942"/>
    <cellStyle name="20% - Accent3 2 6 3 2" xfId="41943"/>
    <cellStyle name="20% - Accent3 2 6 4" xfId="41944"/>
    <cellStyle name="20% - Accent3 2 6_Lcc_inputs" xfId="41945"/>
    <cellStyle name="20% - Accent3 2 7" xfId="41946"/>
    <cellStyle name="20% - Accent3 2 8" xfId="41947"/>
    <cellStyle name="20% - Accent3 2 9" xfId="2908"/>
    <cellStyle name="20% - Accent3 2_Lcc_inputs" xfId="41948"/>
    <cellStyle name="20% - Accent3 3" xfId="377"/>
    <cellStyle name="20% - Accent3 3 2" xfId="468"/>
    <cellStyle name="20% - Accent3 3 2 2" xfId="655"/>
    <cellStyle name="20% - Accent3 3 2 2 2" xfId="2909"/>
    <cellStyle name="20% - Accent3 3 2 3" xfId="9296"/>
    <cellStyle name="20% - Accent3 3 3" xfId="656"/>
    <cellStyle name="20% - Accent3 3 3 2" xfId="2911"/>
    <cellStyle name="20% - Accent3 3 3 3" xfId="2910"/>
    <cellStyle name="20% - Accent3 3 4" xfId="2912"/>
    <cellStyle name="20% - Accent3 3 4 2" xfId="2913"/>
    <cellStyle name="20% - Accent3 3 5" xfId="2914"/>
    <cellStyle name="20% - Accent3 3 5 2" xfId="2915"/>
    <cellStyle name="20% - Accent3 3 6" xfId="2916"/>
    <cellStyle name="20% - Accent3 3 7" xfId="2917"/>
    <cellStyle name="20% - Accent3 3 8" xfId="9295"/>
    <cellStyle name="20% - Accent3 4" xfId="397"/>
    <cellStyle name="20% - Accent3 4 2" xfId="488"/>
    <cellStyle name="20% - Accent3 4 2 2" xfId="2918"/>
    <cellStyle name="20% - Accent3 4 2 2 2" xfId="11731"/>
    <cellStyle name="20% - Accent3 4 2 2 2 2" xfId="11732"/>
    <cellStyle name="20% - Accent3 4 2 2 2 2 2" xfId="11733"/>
    <cellStyle name="20% - Accent3 4 2 2 2 3" xfId="11734"/>
    <cellStyle name="20% - Accent3 4 2 2 3" xfId="11735"/>
    <cellStyle name="20% - Accent3 4 2 2 3 2" xfId="11736"/>
    <cellStyle name="20% - Accent3 4 2 2 3 2 2" xfId="11737"/>
    <cellStyle name="20% - Accent3 4 2 2 3 3" xfId="11738"/>
    <cellStyle name="20% - Accent3 4 2 2 4" xfId="11739"/>
    <cellStyle name="20% - Accent3 4 2 2 4 2" xfId="11740"/>
    <cellStyle name="20% - Accent3 4 2 2 5" xfId="11741"/>
    <cellStyle name="20% - Accent3 4 2 2_Lcc_inputs" xfId="41949"/>
    <cellStyle name="20% - Accent3 4 2 3" xfId="11742"/>
    <cellStyle name="20% - Accent3 4 2 3 2" xfId="11743"/>
    <cellStyle name="20% - Accent3 4 2 3 2 2" xfId="11744"/>
    <cellStyle name="20% - Accent3 4 2 3 2 3" xfId="41950"/>
    <cellStyle name="20% - Accent3 4 2 3 3" xfId="11745"/>
    <cellStyle name="20% - Accent3 4 2 3 4" xfId="41951"/>
    <cellStyle name="20% - Accent3 4 2 3_Lcc_inputs" xfId="41952"/>
    <cellStyle name="20% - Accent3 4 2 4" xfId="11746"/>
    <cellStyle name="20% - Accent3 4 2 4 2" xfId="11747"/>
    <cellStyle name="20% - Accent3 4 2 4 2 2" xfId="11748"/>
    <cellStyle name="20% - Accent3 4 2 4 3" xfId="11749"/>
    <cellStyle name="20% - Accent3 4 2 5" xfId="11750"/>
    <cellStyle name="20% - Accent3 4 2 5 2" xfId="11751"/>
    <cellStyle name="20% - Accent3 4 2 6" xfId="11752"/>
    <cellStyle name="20% - Accent3 4 2 7" xfId="41953"/>
    <cellStyle name="20% - Accent3 4 2 8" xfId="41954"/>
    <cellStyle name="20% - Accent3 4 2_Lcc_inputs" xfId="41955"/>
    <cellStyle name="20% - Accent3 4 3" xfId="2919"/>
    <cellStyle name="20% - Accent3 4 3 2" xfId="11753"/>
    <cellStyle name="20% - Accent3 4 3 2 2" xfId="11754"/>
    <cellStyle name="20% - Accent3 4 3 2 2 2" xfId="11755"/>
    <cellStyle name="20% - Accent3 4 3 2 2 2 2" xfId="11756"/>
    <cellStyle name="20% - Accent3 4 3 2 2 3" xfId="11757"/>
    <cellStyle name="20% - Accent3 4 3 2 3" xfId="11758"/>
    <cellStyle name="20% - Accent3 4 3 2 3 2" xfId="11759"/>
    <cellStyle name="20% - Accent3 4 3 2 3 2 2" xfId="11760"/>
    <cellStyle name="20% - Accent3 4 3 2 3 3" xfId="11761"/>
    <cellStyle name="20% - Accent3 4 3 2 4" xfId="11762"/>
    <cellStyle name="20% - Accent3 4 3 2 4 2" xfId="11763"/>
    <cellStyle name="20% - Accent3 4 3 2 5" xfId="11764"/>
    <cellStyle name="20% - Accent3 4 3 2_Lcc_inputs" xfId="41956"/>
    <cellStyle name="20% - Accent3 4 3 3" xfId="11765"/>
    <cellStyle name="20% - Accent3 4 3 3 2" xfId="11766"/>
    <cellStyle name="20% - Accent3 4 3 3 2 2" xfId="11767"/>
    <cellStyle name="20% - Accent3 4 3 3 2 3" xfId="41957"/>
    <cellStyle name="20% - Accent3 4 3 3 3" xfId="11768"/>
    <cellStyle name="20% - Accent3 4 3 3 4" xfId="41958"/>
    <cellStyle name="20% - Accent3 4 3 3_Lcc_inputs" xfId="41959"/>
    <cellStyle name="20% - Accent3 4 3 4" xfId="11769"/>
    <cellStyle name="20% - Accent3 4 3 4 2" xfId="11770"/>
    <cellStyle name="20% - Accent3 4 3 4 2 2" xfId="11771"/>
    <cellStyle name="20% - Accent3 4 3 4 3" xfId="11772"/>
    <cellStyle name="20% - Accent3 4 3 5" xfId="11773"/>
    <cellStyle name="20% - Accent3 4 3 5 2" xfId="11774"/>
    <cellStyle name="20% - Accent3 4 3 6" xfId="11775"/>
    <cellStyle name="20% - Accent3 4 3 7" xfId="41960"/>
    <cellStyle name="20% - Accent3 4 3 8" xfId="41961"/>
    <cellStyle name="20% - Accent3 4 3_Lcc_inputs" xfId="41962"/>
    <cellStyle name="20% - Accent3 4 4" xfId="9297"/>
    <cellStyle name="20% - Accent3 5" xfId="422"/>
    <cellStyle name="20% - Accent3 5 2" xfId="2920"/>
    <cellStyle name="20% - Accent3 5 2 2" xfId="11776"/>
    <cellStyle name="20% - Accent3 5 2 2 2" xfId="11777"/>
    <cellStyle name="20% - Accent3 5 2 2 2 2" xfId="11778"/>
    <cellStyle name="20% - Accent3 5 2 2 2 2 2" xfId="11779"/>
    <cellStyle name="20% - Accent3 5 2 2 2 3" xfId="11780"/>
    <cellStyle name="20% - Accent3 5 2 2 3" xfId="11781"/>
    <cellStyle name="20% - Accent3 5 2 2 3 2" xfId="11782"/>
    <cellStyle name="20% - Accent3 5 2 2 3 2 2" xfId="11783"/>
    <cellStyle name="20% - Accent3 5 2 2 3 3" xfId="11784"/>
    <cellStyle name="20% - Accent3 5 2 2 4" xfId="11785"/>
    <cellStyle name="20% - Accent3 5 2 2 4 2" xfId="11786"/>
    <cellStyle name="20% - Accent3 5 2 2 5" xfId="11787"/>
    <cellStyle name="20% - Accent3 5 2 2_Lcc_inputs" xfId="41963"/>
    <cellStyle name="20% - Accent3 5 2 3" xfId="11788"/>
    <cellStyle name="20% - Accent3 5 2 3 2" xfId="11789"/>
    <cellStyle name="20% - Accent3 5 2 3 2 2" xfId="11790"/>
    <cellStyle name="20% - Accent3 5 2 3 2 3" xfId="41964"/>
    <cellStyle name="20% - Accent3 5 2 3 3" xfId="11791"/>
    <cellStyle name="20% - Accent3 5 2 3 4" xfId="41965"/>
    <cellStyle name="20% - Accent3 5 2 3_Lcc_inputs" xfId="41966"/>
    <cellStyle name="20% - Accent3 5 2 4" xfId="11792"/>
    <cellStyle name="20% - Accent3 5 2 4 2" xfId="11793"/>
    <cellStyle name="20% - Accent3 5 2 4 2 2" xfId="11794"/>
    <cellStyle name="20% - Accent3 5 2 4 3" xfId="11795"/>
    <cellStyle name="20% - Accent3 5 2 5" xfId="11796"/>
    <cellStyle name="20% - Accent3 5 2 5 2" xfId="11797"/>
    <cellStyle name="20% - Accent3 5 2 6" xfId="11798"/>
    <cellStyle name="20% - Accent3 5 2 7" xfId="41967"/>
    <cellStyle name="20% - Accent3 5 2 8" xfId="41968"/>
    <cellStyle name="20% - Accent3 5 2_Lcc_inputs" xfId="41969"/>
    <cellStyle name="20% - Accent3 5 3" xfId="9299"/>
    <cellStyle name="20% - Accent3 5 3 2" xfId="11799"/>
    <cellStyle name="20% - Accent3 5 3 2 2" xfId="11800"/>
    <cellStyle name="20% - Accent3 5 3 2 2 2" xfId="11801"/>
    <cellStyle name="20% - Accent3 5 3 2 2 2 2" xfId="11802"/>
    <cellStyle name="20% - Accent3 5 3 2 2 3" xfId="11803"/>
    <cellStyle name="20% - Accent3 5 3 2 3" xfId="11804"/>
    <cellStyle name="20% - Accent3 5 3 2 3 2" xfId="11805"/>
    <cellStyle name="20% - Accent3 5 3 2 3 2 2" xfId="11806"/>
    <cellStyle name="20% - Accent3 5 3 2 3 3" xfId="11807"/>
    <cellStyle name="20% - Accent3 5 3 2 4" xfId="11808"/>
    <cellStyle name="20% - Accent3 5 3 2 4 2" xfId="11809"/>
    <cellStyle name="20% - Accent3 5 3 2 5" xfId="11810"/>
    <cellStyle name="20% - Accent3 5 3 2_Lcc_inputs" xfId="41970"/>
    <cellStyle name="20% - Accent3 5 3 3" xfId="11811"/>
    <cellStyle name="20% - Accent3 5 3 3 2" xfId="11812"/>
    <cellStyle name="20% - Accent3 5 3 3 2 2" xfId="11813"/>
    <cellStyle name="20% - Accent3 5 3 3 2 3" xfId="41971"/>
    <cellStyle name="20% - Accent3 5 3 3 3" xfId="11814"/>
    <cellStyle name="20% - Accent3 5 3 3 4" xfId="41972"/>
    <cellStyle name="20% - Accent3 5 3 3_Lcc_inputs" xfId="41973"/>
    <cellStyle name="20% - Accent3 5 3 4" xfId="11815"/>
    <cellStyle name="20% - Accent3 5 3 4 2" xfId="11816"/>
    <cellStyle name="20% - Accent3 5 3 4 2 2" xfId="11817"/>
    <cellStyle name="20% - Accent3 5 3 4 3" xfId="11818"/>
    <cellStyle name="20% - Accent3 5 3 5" xfId="11819"/>
    <cellStyle name="20% - Accent3 5 3 5 2" xfId="11820"/>
    <cellStyle name="20% - Accent3 5 3 6" xfId="11821"/>
    <cellStyle name="20% - Accent3 5 3 7" xfId="41974"/>
    <cellStyle name="20% - Accent3 5 3 8" xfId="41975"/>
    <cellStyle name="20% - Accent3 5 3_Lcc_inputs" xfId="41976"/>
    <cellStyle name="20% - Accent3 5 4" xfId="9298"/>
    <cellStyle name="20% - Accent3 6" xfId="2921"/>
    <cellStyle name="20% - Accent3 6 2" xfId="2922"/>
    <cellStyle name="20% - Accent3 6 2 2" xfId="11822"/>
    <cellStyle name="20% - Accent3 6 2 2 2" xfId="11823"/>
    <cellStyle name="20% - Accent3 6 2 2 2 2" xfId="11824"/>
    <cellStyle name="20% - Accent3 6 2 2 2 2 2" xfId="11825"/>
    <cellStyle name="20% - Accent3 6 2 2 2 3" xfId="11826"/>
    <cellStyle name="20% - Accent3 6 2 2 3" xfId="11827"/>
    <cellStyle name="20% - Accent3 6 2 2 3 2" xfId="11828"/>
    <cellStyle name="20% - Accent3 6 2 2 3 2 2" xfId="11829"/>
    <cellStyle name="20% - Accent3 6 2 2 3 3" xfId="11830"/>
    <cellStyle name="20% - Accent3 6 2 2 4" xfId="11831"/>
    <cellStyle name="20% - Accent3 6 2 2 4 2" xfId="11832"/>
    <cellStyle name="20% - Accent3 6 2 2 5" xfId="11833"/>
    <cellStyle name="20% - Accent3 6 2 2_Lcc_inputs" xfId="41977"/>
    <cellStyle name="20% - Accent3 6 2 3" xfId="11834"/>
    <cellStyle name="20% - Accent3 6 2 3 2" xfId="11835"/>
    <cellStyle name="20% - Accent3 6 2 3 2 2" xfId="11836"/>
    <cellStyle name="20% - Accent3 6 2 3 2 3" xfId="41978"/>
    <cellStyle name="20% - Accent3 6 2 3 3" xfId="11837"/>
    <cellStyle name="20% - Accent3 6 2 3 4" xfId="41979"/>
    <cellStyle name="20% - Accent3 6 2 3_Lcc_inputs" xfId="41980"/>
    <cellStyle name="20% - Accent3 6 2 4" xfId="11838"/>
    <cellStyle name="20% - Accent3 6 2 4 2" xfId="11839"/>
    <cellStyle name="20% - Accent3 6 2 4 2 2" xfId="11840"/>
    <cellStyle name="20% - Accent3 6 2 4 3" xfId="11841"/>
    <cellStyle name="20% - Accent3 6 2 5" xfId="11842"/>
    <cellStyle name="20% - Accent3 6 2 5 2" xfId="11843"/>
    <cellStyle name="20% - Accent3 6 2 6" xfId="11844"/>
    <cellStyle name="20% - Accent3 6 2 7" xfId="41981"/>
    <cellStyle name="20% - Accent3 6 2 8" xfId="41982"/>
    <cellStyle name="20% - Accent3 6 2_Lcc_inputs" xfId="41983"/>
    <cellStyle name="20% - Accent3 6 3" xfId="11845"/>
    <cellStyle name="20% - Accent3 6 3 2" xfId="11846"/>
    <cellStyle name="20% - Accent3 6 3 2 2" xfId="11847"/>
    <cellStyle name="20% - Accent3 6 3 2 2 2" xfId="11848"/>
    <cellStyle name="20% - Accent3 6 3 2 3" xfId="11849"/>
    <cellStyle name="20% - Accent3 6 3 3" xfId="11850"/>
    <cellStyle name="20% - Accent3 6 3 3 2" xfId="11851"/>
    <cellStyle name="20% - Accent3 6 3 3 2 2" xfId="11852"/>
    <cellStyle name="20% - Accent3 6 3 3 3" xfId="11853"/>
    <cellStyle name="20% - Accent3 6 3 4" xfId="11854"/>
    <cellStyle name="20% - Accent3 6 3 4 2" xfId="11855"/>
    <cellStyle name="20% - Accent3 6 3 5" xfId="11856"/>
    <cellStyle name="20% - Accent3 6 3_Lcc_inputs" xfId="41984"/>
    <cellStyle name="20% - Accent3 6 4" xfId="11857"/>
    <cellStyle name="20% - Accent3 6 4 2" xfId="11858"/>
    <cellStyle name="20% - Accent3 6 4 2 2" xfId="11859"/>
    <cellStyle name="20% - Accent3 6 4 2 3" xfId="41985"/>
    <cellStyle name="20% - Accent3 6 4 3" xfId="11860"/>
    <cellStyle name="20% - Accent3 6 4 4" xfId="41986"/>
    <cellStyle name="20% - Accent3 6 4_Lcc_inputs" xfId="41987"/>
    <cellStyle name="20% - Accent3 6 5" xfId="11861"/>
    <cellStyle name="20% - Accent3 6 5 2" xfId="11862"/>
    <cellStyle name="20% - Accent3 6 5 2 2" xfId="11863"/>
    <cellStyle name="20% - Accent3 6 5 3" xfId="11864"/>
    <cellStyle name="20% - Accent3 6 6" xfId="11865"/>
    <cellStyle name="20% - Accent3 6 6 2" xfId="11866"/>
    <cellStyle name="20% - Accent3 6 7" xfId="11867"/>
    <cellStyle name="20% - Accent3 6 8" xfId="41988"/>
    <cellStyle name="20% - Accent3 6 9" xfId="41989"/>
    <cellStyle name="20% - Accent3 6_Lcc_inputs" xfId="41990"/>
    <cellStyle name="20% - Accent3 7" xfId="2923"/>
    <cellStyle name="20% - Accent3 7 2" xfId="2924"/>
    <cellStyle name="20% - Accent3 7 2 2" xfId="11868"/>
    <cellStyle name="20% - Accent3 7 2 2 2" xfId="11869"/>
    <cellStyle name="20% - Accent3 7 2 2 2 2" xfId="11870"/>
    <cellStyle name="20% - Accent3 7 2 2 2 2 2" xfId="11871"/>
    <cellStyle name="20% - Accent3 7 2 2 2 3" xfId="11872"/>
    <cellStyle name="20% - Accent3 7 2 2 3" xfId="11873"/>
    <cellStyle name="20% - Accent3 7 2 2 3 2" xfId="11874"/>
    <cellStyle name="20% - Accent3 7 2 2 3 2 2" xfId="11875"/>
    <cellStyle name="20% - Accent3 7 2 2 3 3" xfId="11876"/>
    <cellStyle name="20% - Accent3 7 2 2 4" xfId="11877"/>
    <cellStyle name="20% - Accent3 7 2 2 4 2" xfId="11878"/>
    <cellStyle name="20% - Accent3 7 2 2 5" xfId="11879"/>
    <cellStyle name="20% - Accent3 7 2 2_Lcc_inputs" xfId="41991"/>
    <cellStyle name="20% - Accent3 7 2 3" xfId="11880"/>
    <cellStyle name="20% - Accent3 7 2 3 2" xfId="11881"/>
    <cellStyle name="20% - Accent3 7 2 3 2 2" xfId="11882"/>
    <cellStyle name="20% - Accent3 7 2 3 2 3" xfId="41992"/>
    <cellStyle name="20% - Accent3 7 2 3 3" xfId="11883"/>
    <cellStyle name="20% - Accent3 7 2 3 4" xfId="41993"/>
    <cellStyle name="20% - Accent3 7 2 3_Lcc_inputs" xfId="41994"/>
    <cellStyle name="20% - Accent3 7 2 4" xfId="11884"/>
    <cellStyle name="20% - Accent3 7 2 4 2" xfId="11885"/>
    <cellStyle name="20% - Accent3 7 2 4 2 2" xfId="11886"/>
    <cellStyle name="20% - Accent3 7 2 4 3" xfId="11887"/>
    <cellStyle name="20% - Accent3 7 2 5" xfId="11888"/>
    <cellStyle name="20% - Accent3 7 2 5 2" xfId="11889"/>
    <cellStyle name="20% - Accent3 7 2 6" xfId="11890"/>
    <cellStyle name="20% - Accent3 7 2 7" xfId="41995"/>
    <cellStyle name="20% - Accent3 7 2 8" xfId="41996"/>
    <cellStyle name="20% - Accent3 7 2_Lcc_inputs" xfId="41997"/>
    <cellStyle name="20% - Accent3 7 3" xfId="11891"/>
    <cellStyle name="20% - Accent3 7 3 2" xfId="11892"/>
    <cellStyle name="20% - Accent3 7 3 2 2" xfId="11893"/>
    <cellStyle name="20% - Accent3 7 3 2 2 2" xfId="11894"/>
    <cellStyle name="20% - Accent3 7 3 2 3" xfId="11895"/>
    <cellStyle name="20% - Accent3 7 3 3" xfId="11896"/>
    <cellStyle name="20% - Accent3 7 3 3 2" xfId="11897"/>
    <cellStyle name="20% - Accent3 7 3 3 2 2" xfId="11898"/>
    <cellStyle name="20% - Accent3 7 3 3 3" xfId="11899"/>
    <cellStyle name="20% - Accent3 7 3 4" xfId="11900"/>
    <cellStyle name="20% - Accent3 7 3 4 2" xfId="11901"/>
    <cellStyle name="20% - Accent3 7 3 5" xfId="11902"/>
    <cellStyle name="20% - Accent3 7 3_Lcc_inputs" xfId="41998"/>
    <cellStyle name="20% - Accent3 7 4" xfId="11903"/>
    <cellStyle name="20% - Accent3 7 4 2" xfId="11904"/>
    <cellStyle name="20% - Accent3 7 4 2 2" xfId="11905"/>
    <cellStyle name="20% - Accent3 7 4 2 3" xfId="41999"/>
    <cellStyle name="20% - Accent3 7 4 3" xfId="11906"/>
    <cellStyle name="20% - Accent3 7 4 4" xfId="42000"/>
    <cellStyle name="20% - Accent3 7 4_Lcc_inputs" xfId="42001"/>
    <cellStyle name="20% - Accent3 7 5" xfId="11907"/>
    <cellStyle name="20% - Accent3 7 5 2" xfId="11908"/>
    <cellStyle name="20% - Accent3 7 5 2 2" xfId="11909"/>
    <cellStyle name="20% - Accent3 7 5 3" xfId="11910"/>
    <cellStyle name="20% - Accent3 7 6" xfId="11911"/>
    <cellStyle name="20% - Accent3 7 6 2" xfId="11912"/>
    <cellStyle name="20% - Accent3 7 7" xfId="11913"/>
    <cellStyle name="20% - Accent3 7 8" xfId="42002"/>
    <cellStyle name="20% - Accent3 7 9" xfId="42003"/>
    <cellStyle name="20% - Accent3 7_Lcc_inputs" xfId="42004"/>
    <cellStyle name="20% - Accent3 8" xfId="2925"/>
    <cellStyle name="20% - Accent3 8 2" xfId="2926"/>
    <cellStyle name="20% - Accent3 8 2 2" xfId="11914"/>
    <cellStyle name="20% - Accent3 8 2 2 2" xfId="11915"/>
    <cellStyle name="20% - Accent3 8 2 2 2 2" xfId="11916"/>
    <cellStyle name="20% - Accent3 8 2 2 3" xfId="11917"/>
    <cellStyle name="20% - Accent3 8 2 3" xfId="11918"/>
    <cellStyle name="20% - Accent3 8 2 3 2" xfId="11919"/>
    <cellStyle name="20% - Accent3 8 2 3 2 2" xfId="11920"/>
    <cellStyle name="20% - Accent3 8 2 3 3" xfId="11921"/>
    <cellStyle name="20% - Accent3 8 2 4" xfId="11922"/>
    <cellStyle name="20% - Accent3 8 2 4 2" xfId="11923"/>
    <cellStyle name="20% - Accent3 8 2 5" xfId="11924"/>
    <cellStyle name="20% - Accent3 8 2_Lcc_inputs" xfId="42005"/>
    <cellStyle name="20% - Accent3 8 3" xfId="11925"/>
    <cellStyle name="20% - Accent3 8 3 2" xfId="11926"/>
    <cellStyle name="20% - Accent3 8 3 2 2" xfId="11927"/>
    <cellStyle name="20% - Accent3 8 3 2 3" xfId="42006"/>
    <cellStyle name="20% - Accent3 8 3 3" xfId="11928"/>
    <cellStyle name="20% - Accent3 8 3 4" xfId="42007"/>
    <cellStyle name="20% - Accent3 8 3_Lcc_inputs" xfId="42008"/>
    <cellStyle name="20% - Accent3 8 4" xfId="11929"/>
    <cellStyle name="20% - Accent3 8 4 2" xfId="11930"/>
    <cellStyle name="20% - Accent3 8 4 2 2" xfId="11931"/>
    <cellStyle name="20% - Accent3 8 4 3" xfId="11932"/>
    <cellStyle name="20% - Accent3 8 5" xfId="11933"/>
    <cellStyle name="20% - Accent3 8 5 2" xfId="11934"/>
    <cellStyle name="20% - Accent3 8 6" xfId="11935"/>
    <cellStyle name="20% - Accent3 8 7" xfId="42009"/>
    <cellStyle name="20% - Accent3 8 8" xfId="42010"/>
    <cellStyle name="20% - Accent3 8_Lcc_inputs" xfId="42011"/>
    <cellStyle name="20% - Accent3 9" xfId="2927"/>
    <cellStyle name="20% - Accent3 9 2" xfId="11936"/>
    <cellStyle name="20% - Accent3 9 2 2" xfId="11937"/>
    <cellStyle name="20% - Accent3 9 2 2 2" xfId="11938"/>
    <cellStyle name="20% - Accent3 9 2 2 3" xfId="42012"/>
    <cellStyle name="20% - Accent3 9 2 3" xfId="11939"/>
    <cellStyle name="20% - Accent3 9 2 4" xfId="42013"/>
    <cellStyle name="20% - Accent3 9 2_Lcc_inputs" xfId="42014"/>
    <cellStyle name="20% - Accent3 9 3" xfId="11940"/>
    <cellStyle name="20% - Accent3 9 3 2" xfId="11941"/>
    <cellStyle name="20% - Accent3 9 3 2 2" xfId="11942"/>
    <cellStyle name="20% - Accent3 9 3 3" xfId="11943"/>
    <cellStyle name="20% - Accent3 9 4" xfId="11944"/>
    <cellStyle name="20% - Accent3 9 4 2" xfId="11945"/>
    <cellStyle name="20% - Accent3 9 5" xfId="11946"/>
    <cellStyle name="20% - Accent3 9 6" xfId="42015"/>
    <cellStyle name="20% - Accent3 9 7" xfId="42016"/>
    <cellStyle name="20% - Accent3 9_Lcc_inputs" xfId="42017"/>
    <cellStyle name="20% - Accent4" xfId="62" builtinId="42" customBuiltin="1"/>
    <cellStyle name="20% - Accent4 10" xfId="11947"/>
    <cellStyle name="20% - Accent4 10 2" xfId="11948"/>
    <cellStyle name="20% - Accent4 10 2 2" xfId="11949"/>
    <cellStyle name="20% - Accent4 10 2 3" xfId="42018"/>
    <cellStyle name="20% - Accent4 10 3" xfId="11950"/>
    <cellStyle name="20% - Accent4 10 4" xfId="42019"/>
    <cellStyle name="20% - Accent4 10_Lcc_inputs" xfId="42020"/>
    <cellStyle name="20% - Accent4 11" xfId="11951"/>
    <cellStyle name="20% - Accent4 11 2" xfId="11952"/>
    <cellStyle name="20% - Accent4 11 2 2" xfId="11953"/>
    <cellStyle name="20% - Accent4 11 3" xfId="11954"/>
    <cellStyle name="20% - Accent4 12" xfId="11955"/>
    <cellStyle name="20% - Accent4 12 2" xfId="11956"/>
    <cellStyle name="20% - Accent4 13" xfId="42021"/>
    <cellStyle name="20% - Accent4 13 2" xfId="42022"/>
    <cellStyle name="20% - Accent4 14" xfId="42023"/>
    <cellStyle name="20% - Accent4 2" xfId="84"/>
    <cellStyle name="20% - Accent4 2 2" xfId="450"/>
    <cellStyle name="20% - Accent4 2 2 2" xfId="657"/>
    <cellStyle name="20% - Accent4 2 2 2 2" xfId="9301"/>
    <cellStyle name="20% - Accent4 2 3" xfId="359"/>
    <cellStyle name="20% - Accent4 2 3 2" xfId="658"/>
    <cellStyle name="20% - Accent4 2 4" xfId="9300"/>
    <cellStyle name="20% - Accent4 2 4 2" xfId="11021"/>
    <cellStyle name="20% - Accent4 2 4 2 2" xfId="11957"/>
    <cellStyle name="20% - Accent4 2 4 2 2 2" xfId="11958"/>
    <cellStyle name="20% - Accent4 2 4 2 2 3" xfId="42024"/>
    <cellStyle name="20% - Accent4 2 4 2 3" xfId="11959"/>
    <cellStyle name="20% - Accent4 2 4 2 3 2" xfId="42025"/>
    <cellStyle name="20% - Accent4 2 4 2 4" xfId="42026"/>
    <cellStyle name="20% - Accent4 2 4 2 5" xfId="42027"/>
    <cellStyle name="20% - Accent4 2 4 2_Lcc_inputs" xfId="42028"/>
    <cellStyle name="20% - Accent4 2 4 3" xfId="11020"/>
    <cellStyle name="20% - Accent4 2 4 3 2" xfId="11960"/>
    <cellStyle name="20% - Accent4 2 4 3 2 2" xfId="42029"/>
    <cellStyle name="20% - Accent4 2 4 3 3" xfId="42030"/>
    <cellStyle name="20% - Accent4 2 4 3 4" xfId="42031"/>
    <cellStyle name="20% - Accent4 2 4 3_Lcc_inputs" xfId="42032"/>
    <cellStyle name="20% - Accent4 2 4 4" xfId="11961"/>
    <cellStyle name="20% - Accent4 2 4 4 2" xfId="42033"/>
    <cellStyle name="20% - Accent4 2 4 4 3" xfId="42034"/>
    <cellStyle name="20% - Accent4 2 4 5" xfId="42035"/>
    <cellStyle name="20% - Accent4 2 4 5 2" xfId="42036"/>
    <cellStyle name="20% - Accent4 2 4 6" xfId="42037"/>
    <cellStyle name="20% - Accent4 2 4_Lcc_inputs" xfId="42038"/>
    <cellStyle name="20% - Accent4 2 5" xfId="11022"/>
    <cellStyle name="20% - Accent4 2 5 2" xfId="42039"/>
    <cellStyle name="20% - Accent4 2 5 2 2" xfId="42040"/>
    <cellStyle name="20% - Accent4 2 5 2 3" xfId="42041"/>
    <cellStyle name="20% - Accent4 2 5 3" xfId="42042"/>
    <cellStyle name="20% - Accent4 2 5 3 2" xfId="42043"/>
    <cellStyle name="20% - Accent4 2 5 4" xfId="42044"/>
    <cellStyle name="20% - Accent4 2 5_Lcc_inputs" xfId="42045"/>
    <cellStyle name="20% - Accent4 2 6" xfId="10994"/>
    <cellStyle name="20% - Accent4 2 6 2" xfId="42046"/>
    <cellStyle name="20% - Accent4 2 6 2 2" xfId="42047"/>
    <cellStyle name="20% - Accent4 2 6 2 3" xfId="42048"/>
    <cellStyle name="20% - Accent4 2 6 3" xfId="42049"/>
    <cellStyle name="20% - Accent4 2 6 3 2" xfId="42050"/>
    <cellStyle name="20% - Accent4 2 6 4" xfId="42051"/>
    <cellStyle name="20% - Accent4 2 6_Lcc_inputs" xfId="42052"/>
    <cellStyle name="20% - Accent4 2 7" xfId="42053"/>
    <cellStyle name="20% - Accent4 2 8" xfId="42054"/>
    <cellStyle name="20% - Accent4 2 9" xfId="2928"/>
    <cellStyle name="20% - Accent4 2_Lcc_inputs" xfId="42055"/>
    <cellStyle name="20% - Accent4 3" xfId="379"/>
    <cellStyle name="20% - Accent4 3 2" xfId="470"/>
    <cellStyle name="20% - Accent4 3 2 2" xfId="659"/>
    <cellStyle name="20% - Accent4 3 2 2 2" xfId="2929"/>
    <cellStyle name="20% - Accent4 3 2 3" xfId="9303"/>
    <cellStyle name="20% - Accent4 3 3" xfId="660"/>
    <cellStyle name="20% - Accent4 3 3 2" xfId="2931"/>
    <cellStyle name="20% - Accent4 3 3 3" xfId="2930"/>
    <cellStyle name="20% - Accent4 3 4" xfId="2932"/>
    <cellStyle name="20% - Accent4 3 4 2" xfId="2933"/>
    <cellStyle name="20% - Accent4 3 5" xfId="2934"/>
    <cellStyle name="20% - Accent4 3 5 2" xfId="2935"/>
    <cellStyle name="20% - Accent4 3 6" xfId="2936"/>
    <cellStyle name="20% - Accent4 3 7" xfId="2937"/>
    <cellStyle name="20% - Accent4 3 8" xfId="9302"/>
    <cellStyle name="20% - Accent4 4" xfId="399"/>
    <cellStyle name="20% - Accent4 4 2" xfId="490"/>
    <cellStyle name="20% - Accent4 4 2 2" xfId="2938"/>
    <cellStyle name="20% - Accent4 4 2 2 2" xfId="11962"/>
    <cellStyle name="20% - Accent4 4 2 2 2 2" xfId="11963"/>
    <cellStyle name="20% - Accent4 4 2 2 2 2 2" xfId="11964"/>
    <cellStyle name="20% - Accent4 4 2 2 2 3" xfId="11965"/>
    <cellStyle name="20% - Accent4 4 2 2 3" xfId="11966"/>
    <cellStyle name="20% - Accent4 4 2 2 3 2" xfId="11967"/>
    <cellStyle name="20% - Accent4 4 2 2 3 2 2" xfId="11968"/>
    <cellStyle name="20% - Accent4 4 2 2 3 3" xfId="11969"/>
    <cellStyle name="20% - Accent4 4 2 2 4" xfId="11970"/>
    <cellStyle name="20% - Accent4 4 2 2 4 2" xfId="11971"/>
    <cellStyle name="20% - Accent4 4 2 2 5" xfId="11972"/>
    <cellStyle name="20% - Accent4 4 2 2_Lcc_inputs" xfId="42056"/>
    <cellStyle name="20% - Accent4 4 2 3" xfId="11973"/>
    <cellStyle name="20% - Accent4 4 2 3 2" xfId="11974"/>
    <cellStyle name="20% - Accent4 4 2 3 2 2" xfId="11975"/>
    <cellStyle name="20% - Accent4 4 2 3 2 3" xfId="42057"/>
    <cellStyle name="20% - Accent4 4 2 3 3" xfId="11976"/>
    <cellStyle name="20% - Accent4 4 2 3 4" xfId="42058"/>
    <cellStyle name="20% - Accent4 4 2 3_Lcc_inputs" xfId="42059"/>
    <cellStyle name="20% - Accent4 4 2 4" xfId="11977"/>
    <cellStyle name="20% - Accent4 4 2 4 2" xfId="11978"/>
    <cellStyle name="20% - Accent4 4 2 4 2 2" xfId="11979"/>
    <cellStyle name="20% - Accent4 4 2 4 3" xfId="11980"/>
    <cellStyle name="20% - Accent4 4 2 5" xfId="11981"/>
    <cellStyle name="20% - Accent4 4 2 5 2" xfId="11982"/>
    <cellStyle name="20% - Accent4 4 2 6" xfId="11983"/>
    <cellStyle name="20% - Accent4 4 2 7" xfId="42060"/>
    <cellStyle name="20% - Accent4 4 2 8" xfId="42061"/>
    <cellStyle name="20% - Accent4 4 2_Lcc_inputs" xfId="42062"/>
    <cellStyle name="20% - Accent4 4 3" xfId="2939"/>
    <cellStyle name="20% - Accent4 4 3 2" xfId="11984"/>
    <cellStyle name="20% - Accent4 4 3 2 2" xfId="11985"/>
    <cellStyle name="20% - Accent4 4 3 2 2 2" xfId="11986"/>
    <cellStyle name="20% - Accent4 4 3 2 2 2 2" xfId="11987"/>
    <cellStyle name="20% - Accent4 4 3 2 2 3" xfId="11988"/>
    <cellStyle name="20% - Accent4 4 3 2 3" xfId="11989"/>
    <cellStyle name="20% - Accent4 4 3 2 3 2" xfId="11990"/>
    <cellStyle name="20% - Accent4 4 3 2 3 2 2" xfId="11991"/>
    <cellStyle name="20% - Accent4 4 3 2 3 3" xfId="11992"/>
    <cellStyle name="20% - Accent4 4 3 2 4" xfId="11993"/>
    <cellStyle name="20% - Accent4 4 3 2 4 2" xfId="11994"/>
    <cellStyle name="20% - Accent4 4 3 2 5" xfId="11995"/>
    <cellStyle name="20% - Accent4 4 3 2_Lcc_inputs" xfId="42063"/>
    <cellStyle name="20% - Accent4 4 3 3" xfId="11996"/>
    <cellStyle name="20% - Accent4 4 3 3 2" xfId="11997"/>
    <cellStyle name="20% - Accent4 4 3 3 2 2" xfId="11998"/>
    <cellStyle name="20% - Accent4 4 3 3 2 3" xfId="42064"/>
    <cellStyle name="20% - Accent4 4 3 3 3" xfId="11999"/>
    <cellStyle name="20% - Accent4 4 3 3 4" xfId="42065"/>
    <cellStyle name="20% - Accent4 4 3 3_Lcc_inputs" xfId="42066"/>
    <cellStyle name="20% - Accent4 4 3 4" xfId="12000"/>
    <cellStyle name="20% - Accent4 4 3 4 2" xfId="12001"/>
    <cellStyle name="20% - Accent4 4 3 4 2 2" xfId="12002"/>
    <cellStyle name="20% - Accent4 4 3 4 3" xfId="12003"/>
    <cellStyle name="20% - Accent4 4 3 5" xfId="12004"/>
    <cellStyle name="20% - Accent4 4 3 5 2" xfId="12005"/>
    <cellStyle name="20% - Accent4 4 3 6" xfId="12006"/>
    <cellStyle name="20% - Accent4 4 3 7" xfId="42067"/>
    <cellStyle name="20% - Accent4 4 3 8" xfId="42068"/>
    <cellStyle name="20% - Accent4 4 3_Lcc_inputs" xfId="42069"/>
    <cellStyle name="20% - Accent4 4 4" xfId="9304"/>
    <cellStyle name="20% - Accent4 5" xfId="424"/>
    <cellStyle name="20% - Accent4 5 2" xfId="2940"/>
    <cellStyle name="20% - Accent4 5 2 2" xfId="12007"/>
    <cellStyle name="20% - Accent4 5 2 2 2" xfId="12008"/>
    <cellStyle name="20% - Accent4 5 2 2 2 2" xfId="12009"/>
    <cellStyle name="20% - Accent4 5 2 2 2 2 2" xfId="12010"/>
    <cellStyle name="20% - Accent4 5 2 2 2 3" xfId="12011"/>
    <cellStyle name="20% - Accent4 5 2 2 3" xfId="12012"/>
    <cellStyle name="20% - Accent4 5 2 2 3 2" xfId="12013"/>
    <cellStyle name="20% - Accent4 5 2 2 3 2 2" xfId="12014"/>
    <cellStyle name="20% - Accent4 5 2 2 3 3" xfId="12015"/>
    <cellStyle name="20% - Accent4 5 2 2 4" xfId="12016"/>
    <cellStyle name="20% - Accent4 5 2 2 4 2" xfId="12017"/>
    <cellStyle name="20% - Accent4 5 2 2 5" xfId="12018"/>
    <cellStyle name="20% - Accent4 5 2 2_Lcc_inputs" xfId="42070"/>
    <cellStyle name="20% - Accent4 5 2 3" xfId="12019"/>
    <cellStyle name="20% - Accent4 5 2 3 2" xfId="12020"/>
    <cellStyle name="20% - Accent4 5 2 3 2 2" xfId="12021"/>
    <cellStyle name="20% - Accent4 5 2 3 2 3" xfId="42071"/>
    <cellStyle name="20% - Accent4 5 2 3 3" xfId="12022"/>
    <cellStyle name="20% - Accent4 5 2 3 4" xfId="42072"/>
    <cellStyle name="20% - Accent4 5 2 3_Lcc_inputs" xfId="42073"/>
    <cellStyle name="20% - Accent4 5 2 4" xfId="12023"/>
    <cellStyle name="20% - Accent4 5 2 4 2" xfId="12024"/>
    <cellStyle name="20% - Accent4 5 2 4 2 2" xfId="12025"/>
    <cellStyle name="20% - Accent4 5 2 4 3" xfId="12026"/>
    <cellStyle name="20% - Accent4 5 2 5" xfId="12027"/>
    <cellStyle name="20% - Accent4 5 2 5 2" xfId="12028"/>
    <cellStyle name="20% - Accent4 5 2 6" xfId="12029"/>
    <cellStyle name="20% - Accent4 5 2 7" xfId="42074"/>
    <cellStyle name="20% - Accent4 5 2 8" xfId="42075"/>
    <cellStyle name="20% - Accent4 5 2_Lcc_inputs" xfId="42076"/>
    <cellStyle name="20% - Accent4 5 3" xfId="9306"/>
    <cellStyle name="20% - Accent4 5 3 2" xfId="12030"/>
    <cellStyle name="20% - Accent4 5 3 2 2" xfId="12031"/>
    <cellStyle name="20% - Accent4 5 3 2 2 2" xfId="12032"/>
    <cellStyle name="20% - Accent4 5 3 2 2 2 2" xfId="12033"/>
    <cellStyle name="20% - Accent4 5 3 2 2 3" xfId="12034"/>
    <cellStyle name="20% - Accent4 5 3 2 3" xfId="12035"/>
    <cellStyle name="20% - Accent4 5 3 2 3 2" xfId="12036"/>
    <cellStyle name="20% - Accent4 5 3 2 3 2 2" xfId="12037"/>
    <cellStyle name="20% - Accent4 5 3 2 3 3" xfId="12038"/>
    <cellStyle name="20% - Accent4 5 3 2 4" xfId="12039"/>
    <cellStyle name="20% - Accent4 5 3 2 4 2" xfId="12040"/>
    <cellStyle name="20% - Accent4 5 3 2 5" xfId="12041"/>
    <cellStyle name="20% - Accent4 5 3 2_Lcc_inputs" xfId="42077"/>
    <cellStyle name="20% - Accent4 5 3 3" xfId="12042"/>
    <cellStyle name="20% - Accent4 5 3 3 2" xfId="12043"/>
    <cellStyle name="20% - Accent4 5 3 3 2 2" xfId="12044"/>
    <cellStyle name="20% - Accent4 5 3 3 2 3" xfId="42078"/>
    <cellStyle name="20% - Accent4 5 3 3 3" xfId="12045"/>
    <cellStyle name="20% - Accent4 5 3 3 4" xfId="42079"/>
    <cellStyle name="20% - Accent4 5 3 3_Lcc_inputs" xfId="42080"/>
    <cellStyle name="20% - Accent4 5 3 4" xfId="12046"/>
    <cellStyle name="20% - Accent4 5 3 4 2" xfId="12047"/>
    <cellStyle name="20% - Accent4 5 3 4 2 2" xfId="12048"/>
    <cellStyle name="20% - Accent4 5 3 4 3" xfId="12049"/>
    <cellStyle name="20% - Accent4 5 3 5" xfId="12050"/>
    <cellStyle name="20% - Accent4 5 3 5 2" xfId="12051"/>
    <cellStyle name="20% - Accent4 5 3 6" xfId="12052"/>
    <cellStyle name="20% - Accent4 5 3 7" xfId="42081"/>
    <cellStyle name="20% - Accent4 5 3 8" xfId="42082"/>
    <cellStyle name="20% - Accent4 5 3_Lcc_inputs" xfId="42083"/>
    <cellStyle name="20% - Accent4 5 4" xfId="9305"/>
    <cellStyle name="20% - Accent4 6" xfId="2941"/>
    <cellStyle name="20% - Accent4 6 2" xfId="2942"/>
    <cellStyle name="20% - Accent4 6 2 2" xfId="12053"/>
    <cellStyle name="20% - Accent4 6 2 2 2" xfId="12054"/>
    <cellStyle name="20% - Accent4 6 2 2 2 2" xfId="12055"/>
    <cellStyle name="20% - Accent4 6 2 2 2 2 2" xfId="12056"/>
    <cellStyle name="20% - Accent4 6 2 2 2 3" xfId="12057"/>
    <cellStyle name="20% - Accent4 6 2 2 3" xfId="12058"/>
    <cellStyle name="20% - Accent4 6 2 2 3 2" xfId="12059"/>
    <cellStyle name="20% - Accent4 6 2 2 3 2 2" xfId="12060"/>
    <cellStyle name="20% - Accent4 6 2 2 3 3" xfId="12061"/>
    <cellStyle name="20% - Accent4 6 2 2 4" xfId="12062"/>
    <cellStyle name="20% - Accent4 6 2 2 4 2" xfId="12063"/>
    <cellStyle name="20% - Accent4 6 2 2 5" xfId="12064"/>
    <cellStyle name="20% - Accent4 6 2 2_Lcc_inputs" xfId="42084"/>
    <cellStyle name="20% - Accent4 6 2 3" xfId="12065"/>
    <cellStyle name="20% - Accent4 6 2 3 2" xfId="12066"/>
    <cellStyle name="20% - Accent4 6 2 3 2 2" xfId="12067"/>
    <cellStyle name="20% - Accent4 6 2 3 2 3" xfId="42085"/>
    <cellStyle name="20% - Accent4 6 2 3 3" xfId="12068"/>
    <cellStyle name="20% - Accent4 6 2 3 4" xfId="42086"/>
    <cellStyle name="20% - Accent4 6 2 3_Lcc_inputs" xfId="42087"/>
    <cellStyle name="20% - Accent4 6 2 4" xfId="12069"/>
    <cellStyle name="20% - Accent4 6 2 4 2" xfId="12070"/>
    <cellStyle name="20% - Accent4 6 2 4 2 2" xfId="12071"/>
    <cellStyle name="20% - Accent4 6 2 4 3" xfId="12072"/>
    <cellStyle name="20% - Accent4 6 2 5" xfId="12073"/>
    <cellStyle name="20% - Accent4 6 2 5 2" xfId="12074"/>
    <cellStyle name="20% - Accent4 6 2 6" xfId="12075"/>
    <cellStyle name="20% - Accent4 6 2 7" xfId="42088"/>
    <cellStyle name="20% - Accent4 6 2 8" xfId="42089"/>
    <cellStyle name="20% - Accent4 6 2_Lcc_inputs" xfId="42090"/>
    <cellStyle name="20% - Accent4 6 3" xfId="12076"/>
    <cellStyle name="20% - Accent4 6 3 2" xfId="12077"/>
    <cellStyle name="20% - Accent4 6 3 2 2" xfId="12078"/>
    <cellStyle name="20% - Accent4 6 3 2 2 2" xfId="12079"/>
    <cellStyle name="20% - Accent4 6 3 2 3" xfId="12080"/>
    <cellStyle name="20% - Accent4 6 3 3" xfId="12081"/>
    <cellStyle name="20% - Accent4 6 3 3 2" xfId="12082"/>
    <cellStyle name="20% - Accent4 6 3 3 2 2" xfId="12083"/>
    <cellStyle name="20% - Accent4 6 3 3 3" xfId="12084"/>
    <cellStyle name="20% - Accent4 6 3 4" xfId="12085"/>
    <cellStyle name="20% - Accent4 6 3 4 2" xfId="12086"/>
    <cellStyle name="20% - Accent4 6 3 5" xfId="12087"/>
    <cellStyle name="20% - Accent4 6 3_Lcc_inputs" xfId="42091"/>
    <cellStyle name="20% - Accent4 6 4" xfId="12088"/>
    <cellStyle name="20% - Accent4 6 4 2" xfId="12089"/>
    <cellStyle name="20% - Accent4 6 4 2 2" xfId="12090"/>
    <cellStyle name="20% - Accent4 6 4 2 3" xfId="42092"/>
    <cellStyle name="20% - Accent4 6 4 3" xfId="12091"/>
    <cellStyle name="20% - Accent4 6 4 4" xfId="42093"/>
    <cellStyle name="20% - Accent4 6 4_Lcc_inputs" xfId="42094"/>
    <cellStyle name="20% - Accent4 6 5" xfId="12092"/>
    <cellStyle name="20% - Accent4 6 5 2" xfId="12093"/>
    <cellStyle name="20% - Accent4 6 5 2 2" xfId="12094"/>
    <cellStyle name="20% - Accent4 6 5 3" xfId="12095"/>
    <cellStyle name="20% - Accent4 6 6" xfId="12096"/>
    <cellStyle name="20% - Accent4 6 6 2" xfId="12097"/>
    <cellStyle name="20% - Accent4 6 7" xfId="12098"/>
    <cellStyle name="20% - Accent4 6 8" xfId="42095"/>
    <cellStyle name="20% - Accent4 6 9" xfId="42096"/>
    <cellStyle name="20% - Accent4 6_Lcc_inputs" xfId="42097"/>
    <cellStyle name="20% - Accent4 7" xfId="2943"/>
    <cellStyle name="20% - Accent4 7 2" xfId="2944"/>
    <cellStyle name="20% - Accent4 7 2 2" xfId="12099"/>
    <cellStyle name="20% - Accent4 7 2 2 2" xfId="12100"/>
    <cellStyle name="20% - Accent4 7 2 2 2 2" xfId="12101"/>
    <cellStyle name="20% - Accent4 7 2 2 2 2 2" xfId="12102"/>
    <cellStyle name="20% - Accent4 7 2 2 2 3" xfId="12103"/>
    <cellStyle name="20% - Accent4 7 2 2 3" xfId="12104"/>
    <cellStyle name="20% - Accent4 7 2 2 3 2" xfId="12105"/>
    <cellStyle name="20% - Accent4 7 2 2 3 2 2" xfId="12106"/>
    <cellStyle name="20% - Accent4 7 2 2 3 3" xfId="12107"/>
    <cellStyle name="20% - Accent4 7 2 2 4" xfId="12108"/>
    <cellStyle name="20% - Accent4 7 2 2 4 2" xfId="12109"/>
    <cellStyle name="20% - Accent4 7 2 2 5" xfId="12110"/>
    <cellStyle name="20% - Accent4 7 2 2_Lcc_inputs" xfId="42098"/>
    <cellStyle name="20% - Accent4 7 2 3" xfId="12111"/>
    <cellStyle name="20% - Accent4 7 2 3 2" xfId="12112"/>
    <cellStyle name="20% - Accent4 7 2 3 2 2" xfId="12113"/>
    <cellStyle name="20% - Accent4 7 2 3 2 3" xfId="42099"/>
    <cellStyle name="20% - Accent4 7 2 3 3" xfId="12114"/>
    <cellStyle name="20% - Accent4 7 2 3 4" xfId="42100"/>
    <cellStyle name="20% - Accent4 7 2 3_Lcc_inputs" xfId="42101"/>
    <cellStyle name="20% - Accent4 7 2 4" xfId="12115"/>
    <cellStyle name="20% - Accent4 7 2 4 2" xfId="12116"/>
    <cellStyle name="20% - Accent4 7 2 4 2 2" xfId="12117"/>
    <cellStyle name="20% - Accent4 7 2 4 3" xfId="12118"/>
    <cellStyle name="20% - Accent4 7 2 5" xfId="12119"/>
    <cellStyle name="20% - Accent4 7 2 5 2" xfId="12120"/>
    <cellStyle name="20% - Accent4 7 2 6" xfId="12121"/>
    <cellStyle name="20% - Accent4 7 2 7" xfId="42102"/>
    <cellStyle name="20% - Accent4 7 2 8" xfId="42103"/>
    <cellStyle name="20% - Accent4 7 2_Lcc_inputs" xfId="42104"/>
    <cellStyle name="20% - Accent4 7 3" xfId="12122"/>
    <cellStyle name="20% - Accent4 7 3 2" xfId="12123"/>
    <cellStyle name="20% - Accent4 7 3 2 2" xfId="12124"/>
    <cellStyle name="20% - Accent4 7 3 2 2 2" xfId="12125"/>
    <cellStyle name="20% - Accent4 7 3 2 3" xfId="12126"/>
    <cellStyle name="20% - Accent4 7 3 3" xfId="12127"/>
    <cellStyle name="20% - Accent4 7 3 3 2" xfId="12128"/>
    <cellStyle name="20% - Accent4 7 3 3 2 2" xfId="12129"/>
    <cellStyle name="20% - Accent4 7 3 3 3" xfId="12130"/>
    <cellStyle name="20% - Accent4 7 3 4" xfId="12131"/>
    <cellStyle name="20% - Accent4 7 3 4 2" xfId="12132"/>
    <cellStyle name="20% - Accent4 7 3 5" xfId="12133"/>
    <cellStyle name="20% - Accent4 7 3_Lcc_inputs" xfId="42105"/>
    <cellStyle name="20% - Accent4 7 4" xfId="12134"/>
    <cellStyle name="20% - Accent4 7 4 2" xfId="12135"/>
    <cellStyle name="20% - Accent4 7 4 2 2" xfId="12136"/>
    <cellStyle name="20% - Accent4 7 4 2 3" xfId="42106"/>
    <cellStyle name="20% - Accent4 7 4 3" xfId="12137"/>
    <cellStyle name="20% - Accent4 7 4 4" xfId="42107"/>
    <cellStyle name="20% - Accent4 7 4_Lcc_inputs" xfId="42108"/>
    <cellStyle name="20% - Accent4 7 5" xfId="12138"/>
    <cellStyle name="20% - Accent4 7 5 2" xfId="12139"/>
    <cellStyle name="20% - Accent4 7 5 2 2" xfId="12140"/>
    <cellStyle name="20% - Accent4 7 5 3" xfId="12141"/>
    <cellStyle name="20% - Accent4 7 6" xfId="12142"/>
    <cellStyle name="20% - Accent4 7 6 2" xfId="12143"/>
    <cellStyle name="20% - Accent4 7 7" xfId="12144"/>
    <cellStyle name="20% - Accent4 7 8" xfId="42109"/>
    <cellStyle name="20% - Accent4 7 9" xfId="42110"/>
    <cellStyle name="20% - Accent4 7_Lcc_inputs" xfId="42111"/>
    <cellStyle name="20% - Accent4 8" xfId="2945"/>
    <cellStyle name="20% - Accent4 8 2" xfId="2946"/>
    <cellStyle name="20% - Accent4 8 2 2" xfId="12145"/>
    <cellStyle name="20% - Accent4 8 2 2 2" xfId="12146"/>
    <cellStyle name="20% - Accent4 8 2 2 2 2" xfId="12147"/>
    <cellStyle name="20% - Accent4 8 2 2 3" xfId="12148"/>
    <cellStyle name="20% - Accent4 8 2 3" xfId="12149"/>
    <cellStyle name="20% - Accent4 8 2 3 2" xfId="12150"/>
    <cellStyle name="20% - Accent4 8 2 3 2 2" xfId="12151"/>
    <cellStyle name="20% - Accent4 8 2 3 3" xfId="12152"/>
    <cellStyle name="20% - Accent4 8 2 4" xfId="12153"/>
    <cellStyle name="20% - Accent4 8 2 4 2" xfId="12154"/>
    <cellStyle name="20% - Accent4 8 2 5" xfId="12155"/>
    <cellStyle name="20% - Accent4 8 2_Lcc_inputs" xfId="42112"/>
    <cellStyle name="20% - Accent4 8 3" xfId="12156"/>
    <cellStyle name="20% - Accent4 8 3 2" xfId="12157"/>
    <cellStyle name="20% - Accent4 8 3 2 2" xfId="12158"/>
    <cellStyle name="20% - Accent4 8 3 2 3" xfId="42113"/>
    <cellStyle name="20% - Accent4 8 3 3" xfId="12159"/>
    <cellStyle name="20% - Accent4 8 3 4" xfId="42114"/>
    <cellStyle name="20% - Accent4 8 3_Lcc_inputs" xfId="42115"/>
    <cellStyle name="20% - Accent4 8 4" xfId="12160"/>
    <cellStyle name="20% - Accent4 8 4 2" xfId="12161"/>
    <cellStyle name="20% - Accent4 8 4 2 2" xfId="12162"/>
    <cellStyle name="20% - Accent4 8 4 3" xfId="12163"/>
    <cellStyle name="20% - Accent4 8 5" xfId="12164"/>
    <cellStyle name="20% - Accent4 8 5 2" xfId="12165"/>
    <cellStyle name="20% - Accent4 8 6" xfId="12166"/>
    <cellStyle name="20% - Accent4 8 7" xfId="42116"/>
    <cellStyle name="20% - Accent4 8 8" xfId="42117"/>
    <cellStyle name="20% - Accent4 8_Lcc_inputs" xfId="42118"/>
    <cellStyle name="20% - Accent4 9" xfId="2947"/>
    <cellStyle name="20% - Accent4 9 2" xfId="12167"/>
    <cellStyle name="20% - Accent4 9 2 2" xfId="12168"/>
    <cellStyle name="20% - Accent4 9 2 2 2" xfId="12169"/>
    <cellStyle name="20% - Accent4 9 2 2 3" xfId="42119"/>
    <cellStyle name="20% - Accent4 9 2 3" xfId="12170"/>
    <cellStyle name="20% - Accent4 9 2 4" xfId="42120"/>
    <cellStyle name="20% - Accent4 9 2_Lcc_inputs" xfId="42121"/>
    <cellStyle name="20% - Accent4 9 3" xfId="12171"/>
    <cellStyle name="20% - Accent4 9 3 2" xfId="12172"/>
    <cellStyle name="20% - Accent4 9 3 2 2" xfId="12173"/>
    <cellStyle name="20% - Accent4 9 3 3" xfId="12174"/>
    <cellStyle name="20% - Accent4 9 4" xfId="12175"/>
    <cellStyle name="20% - Accent4 9 4 2" xfId="12176"/>
    <cellStyle name="20% - Accent4 9 5" xfId="12177"/>
    <cellStyle name="20% - Accent4 9 6" xfId="42122"/>
    <cellStyle name="20% - Accent4 9 7" xfId="42123"/>
    <cellStyle name="20% - Accent4 9_Lcc_inputs" xfId="42124"/>
    <cellStyle name="20% - Accent5" xfId="66" builtinId="46" customBuiltin="1"/>
    <cellStyle name="20% - Accent5 10" xfId="12178"/>
    <cellStyle name="20% - Accent5 10 2" xfId="12179"/>
    <cellStyle name="20% - Accent5 10 2 2" xfId="12180"/>
    <cellStyle name="20% - Accent5 10 2 3" xfId="42125"/>
    <cellStyle name="20% - Accent5 10 3" xfId="12181"/>
    <cellStyle name="20% - Accent5 10 4" xfId="42126"/>
    <cellStyle name="20% - Accent5 10_Lcc_inputs" xfId="42127"/>
    <cellStyle name="20% - Accent5 11" xfId="12182"/>
    <cellStyle name="20% - Accent5 11 2" xfId="12183"/>
    <cellStyle name="20% - Accent5 11 2 2" xfId="12184"/>
    <cellStyle name="20% - Accent5 11 3" xfId="12185"/>
    <cellStyle name="20% - Accent5 12" xfId="12186"/>
    <cellStyle name="20% - Accent5 12 2" xfId="12187"/>
    <cellStyle name="20% - Accent5 13" xfId="42128"/>
    <cellStyle name="20% - Accent5 13 2" xfId="42129"/>
    <cellStyle name="20% - Accent5 14" xfId="42130"/>
    <cellStyle name="20% - Accent5 2" xfId="85"/>
    <cellStyle name="20% - Accent5 2 2" xfId="452"/>
    <cellStyle name="20% - Accent5 2 2 2" xfId="661"/>
    <cellStyle name="20% - Accent5 2 2 2 2" xfId="9308"/>
    <cellStyle name="20% - Accent5 2 3" xfId="361"/>
    <cellStyle name="20% - Accent5 2 3 2" xfId="662"/>
    <cellStyle name="20% - Accent5 2 4" xfId="9307"/>
    <cellStyle name="20% - Accent5 2 4 2" xfId="11024"/>
    <cellStyle name="20% - Accent5 2 4 2 2" xfId="12188"/>
    <cellStyle name="20% - Accent5 2 4 2 2 2" xfId="12189"/>
    <cellStyle name="20% - Accent5 2 4 2 2 3" xfId="42131"/>
    <cellStyle name="20% - Accent5 2 4 2 3" xfId="12190"/>
    <cellStyle name="20% - Accent5 2 4 2 3 2" xfId="42132"/>
    <cellStyle name="20% - Accent5 2 4 2 4" xfId="42133"/>
    <cellStyle name="20% - Accent5 2 4 2 5" xfId="42134"/>
    <cellStyle name="20% - Accent5 2 4 2_Lcc_inputs" xfId="42135"/>
    <cellStyle name="20% - Accent5 2 4 3" xfId="11023"/>
    <cellStyle name="20% - Accent5 2 4 3 2" xfId="12191"/>
    <cellStyle name="20% - Accent5 2 4 3 2 2" xfId="42136"/>
    <cellStyle name="20% - Accent5 2 4 3 3" xfId="42137"/>
    <cellStyle name="20% - Accent5 2 4 3 4" xfId="42138"/>
    <cellStyle name="20% - Accent5 2 4 3_Lcc_inputs" xfId="42139"/>
    <cellStyle name="20% - Accent5 2 4 4" xfId="12192"/>
    <cellStyle name="20% - Accent5 2 4 4 2" xfId="42140"/>
    <cellStyle name="20% - Accent5 2 4 4 3" xfId="42141"/>
    <cellStyle name="20% - Accent5 2 4 5" xfId="42142"/>
    <cellStyle name="20% - Accent5 2 4 5 2" xfId="42143"/>
    <cellStyle name="20% - Accent5 2 4 6" xfId="42144"/>
    <cellStyle name="20% - Accent5 2 4_Lcc_inputs" xfId="42145"/>
    <cellStyle name="20% - Accent5 2 5" xfId="11025"/>
    <cellStyle name="20% - Accent5 2 5 2" xfId="42146"/>
    <cellStyle name="20% - Accent5 2 5 2 2" xfId="42147"/>
    <cellStyle name="20% - Accent5 2 5 2 3" xfId="42148"/>
    <cellStyle name="20% - Accent5 2 5 3" xfId="42149"/>
    <cellStyle name="20% - Accent5 2 5 3 2" xfId="42150"/>
    <cellStyle name="20% - Accent5 2 5 4" xfId="42151"/>
    <cellStyle name="20% - Accent5 2 5_Lcc_inputs" xfId="42152"/>
    <cellStyle name="20% - Accent5 2 6" xfId="10995"/>
    <cellStyle name="20% - Accent5 2 6 2" xfId="42153"/>
    <cellStyle name="20% - Accent5 2 6 2 2" xfId="42154"/>
    <cellStyle name="20% - Accent5 2 6 2 3" xfId="42155"/>
    <cellStyle name="20% - Accent5 2 6 3" xfId="42156"/>
    <cellStyle name="20% - Accent5 2 6 3 2" xfId="42157"/>
    <cellStyle name="20% - Accent5 2 6 4" xfId="42158"/>
    <cellStyle name="20% - Accent5 2 6_Lcc_inputs" xfId="42159"/>
    <cellStyle name="20% - Accent5 2 7" xfId="42160"/>
    <cellStyle name="20% - Accent5 2 8" xfId="42161"/>
    <cellStyle name="20% - Accent5 2 9" xfId="2948"/>
    <cellStyle name="20% - Accent5 2_Lcc_inputs" xfId="42162"/>
    <cellStyle name="20% - Accent5 3" xfId="381"/>
    <cellStyle name="20% - Accent5 3 2" xfId="472"/>
    <cellStyle name="20% - Accent5 3 2 2" xfId="663"/>
    <cellStyle name="20% - Accent5 3 2 2 2" xfId="2949"/>
    <cellStyle name="20% - Accent5 3 2 3" xfId="9310"/>
    <cellStyle name="20% - Accent5 3 3" xfId="664"/>
    <cellStyle name="20% - Accent5 3 3 2" xfId="2951"/>
    <cellStyle name="20% - Accent5 3 3 3" xfId="2950"/>
    <cellStyle name="20% - Accent5 3 4" xfId="2952"/>
    <cellStyle name="20% - Accent5 3 4 2" xfId="2953"/>
    <cellStyle name="20% - Accent5 3 5" xfId="2954"/>
    <cellStyle name="20% - Accent5 3 5 2" xfId="2955"/>
    <cellStyle name="20% - Accent5 3 6" xfId="2956"/>
    <cellStyle name="20% - Accent5 3 7" xfId="2957"/>
    <cellStyle name="20% - Accent5 3 8" xfId="9309"/>
    <cellStyle name="20% - Accent5 4" xfId="401"/>
    <cellStyle name="20% - Accent5 4 2" xfId="492"/>
    <cellStyle name="20% - Accent5 4 2 2" xfId="2958"/>
    <cellStyle name="20% - Accent5 4 2 2 2" xfId="12193"/>
    <cellStyle name="20% - Accent5 4 2 2 2 2" xfId="12194"/>
    <cellStyle name="20% - Accent5 4 2 2 2 2 2" xfId="12195"/>
    <cellStyle name="20% - Accent5 4 2 2 2 3" xfId="12196"/>
    <cellStyle name="20% - Accent5 4 2 2 3" xfId="12197"/>
    <cellStyle name="20% - Accent5 4 2 2 3 2" xfId="12198"/>
    <cellStyle name="20% - Accent5 4 2 2 3 2 2" xfId="12199"/>
    <cellStyle name="20% - Accent5 4 2 2 3 3" xfId="12200"/>
    <cellStyle name="20% - Accent5 4 2 2 4" xfId="12201"/>
    <cellStyle name="20% - Accent5 4 2 2 4 2" xfId="12202"/>
    <cellStyle name="20% - Accent5 4 2 2 5" xfId="12203"/>
    <cellStyle name="20% - Accent5 4 2 2_Lcc_inputs" xfId="42163"/>
    <cellStyle name="20% - Accent5 4 2 3" xfId="12204"/>
    <cellStyle name="20% - Accent5 4 2 3 2" xfId="12205"/>
    <cellStyle name="20% - Accent5 4 2 3 2 2" xfId="12206"/>
    <cellStyle name="20% - Accent5 4 2 3 2 3" xfId="42164"/>
    <cellStyle name="20% - Accent5 4 2 3 3" xfId="12207"/>
    <cellStyle name="20% - Accent5 4 2 3 4" xfId="42165"/>
    <cellStyle name="20% - Accent5 4 2 3_Lcc_inputs" xfId="42166"/>
    <cellStyle name="20% - Accent5 4 2 4" xfId="12208"/>
    <cellStyle name="20% - Accent5 4 2 4 2" xfId="12209"/>
    <cellStyle name="20% - Accent5 4 2 4 2 2" xfId="12210"/>
    <cellStyle name="20% - Accent5 4 2 4 3" xfId="12211"/>
    <cellStyle name="20% - Accent5 4 2 5" xfId="12212"/>
    <cellStyle name="20% - Accent5 4 2 5 2" xfId="12213"/>
    <cellStyle name="20% - Accent5 4 2 6" xfId="12214"/>
    <cellStyle name="20% - Accent5 4 2 7" xfId="42167"/>
    <cellStyle name="20% - Accent5 4 2 8" xfId="42168"/>
    <cellStyle name="20% - Accent5 4 2_Lcc_inputs" xfId="42169"/>
    <cellStyle name="20% - Accent5 4 3" xfId="2959"/>
    <cellStyle name="20% - Accent5 4 3 2" xfId="12215"/>
    <cellStyle name="20% - Accent5 4 3 2 2" xfId="12216"/>
    <cellStyle name="20% - Accent5 4 3 2 2 2" xfId="12217"/>
    <cellStyle name="20% - Accent5 4 3 2 2 2 2" xfId="12218"/>
    <cellStyle name="20% - Accent5 4 3 2 2 3" xfId="12219"/>
    <cellStyle name="20% - Accent5 4 3 2 3" xfId="12220"/>
    <cellStyle name="20% - Accent5 4 3 2 3 2" xfId="12221"/>
    <cellStyle name="20% - Accent5 4 3 2 3 2 2" xfId="12222"/>
    <cellStyle name="20% - Accent5 4 3 2 3 3" xfId="12223"/>
    <cellStyle name="20% - Accent5 4 3 2 4" xfId="12224"/>
    <cellStyle name="20% - Accent5 4 3 2 4 2" xfId="12225"/>
    <cellStyle name="20% - Accent5 4 3 2 5" xfId="12226"/>
    <cellStyle name="20% - Accent5 4 3 2_Lcc_inputs" xfId="42170"/>
    <cellStyle name="20% - Accent5 4 3 3" xfId="12227"/>
    <cellStyle name="20% - Accent5 4 3 3 2" xfId="12228"/>
    <cellStyle name="20% - Accent5 4 3 3 2 2" xfId="12229"/>
    <cellStyle name="20% - Accent5 4 3 3 2 3" xfId="42171"/>
    <cellStyle name="20% - Accent5 4 3 3 3" xfId="12230"/>
    <cellStyle name="20% - Accent5 4 3 3 4" xfId="42172"/>
    <cellStyle name="20% - Accent5 4 3 3_Lcc_inputs" xfId="42173"/>
    <cellStyle name="20% - Accent5 4 3 4" xfId="12231"/>
    <cellStyle name="20% - Accent5 4 3 4 2" xfId="12232"/>
    <cellStyle name="20% - Accent5 4 3 4 2 2" xfId="12233"/>
    <cellStyle name="20% - Accent5 4 3 4 3" xfId="12234"/>
    <cellStyle name="20% - Accent5 4 3 5" xfId="12235"/>
    <cellStyle name="20% - Accent5 4 3 5 2" xfId="12236"/>
    <cellStyle name="20% - Accent5 4 3 6" xfId="12237"/>
    <cellStyle name="20% - Accent5 4 3 7" xfId="42174"/>
    <cellStyle name="20% - Accent5 4 3 8" xfId="42175"/>
    <cellStyle name="20% - Accent5 4 3_Lcc_inputs" xfId="42176"/>
    <cellStyle name="20% - Accent5 4 4" xfId="9311"/>
    <cellStyle name="20% - Accent5 5" xfId="426"/>
    <cellStyle name="20% - Accent5 5 2" xfId="2960"/>
    <cellStyle name="20% - Accent5 5 2 2" xfId="12238"/>
    <cellStyle name="20% - Accent5 5 2 2 2" xfId="12239"/>
    <cellStyle name="20% - Accent5 5 2 2 2 2" xfId="12240"/>
    <cellStyle name="20% - Accent5 5 2 2 2 2 2" xfId="12241"/>
    <cellStyle name="20% - Accent5 5 2 2 2 3" xfId="12242"/>
    <cellStyle name="20% - Accent5 5 2 2 3" xfId="12243"/>
    <cellStyle name="20% - Accent5 5 2 2 3 2" xfId="12244"/>
    <cellStyle name="20% - Accent5 5 2 2 3 2 2" xfId="12245"/>
    <cellStyle name="20% - Accent5 5 2 2 3 3" xfId="12246"/>
    <cellStyle name="20% - Accent5 5 2 2 4" xfId="12247"/>
    <cellStyle name="20% - Accent5 5 2 2 4 2" xfId="12248"/>
    <cellStyle name="20% - Accent5 5 2 2 5" xfId="12249"/>
    <cellStyle name="20% - Accent5 5 2 2_Lcc_inputs" xfId="42177"/>
    <cellStyle name="20% - Accent5 5 2 3" xfId="12250"/>
    <cellStyle name="20% - Accent5 5 2 3 2" xfId="12251"/>
    <cellStyle name="20% - Accent5 5 2 3 2 2" xfId="12252"/>
    <cellStyle name="20% - Accent5 5 2 3 2 3" xfId="42178"/>
    <cellStyle name="20% - Accent5 5 2 3 3" xfId="12253"/>
    <cellStyle name="20% - Accent5 5 2 3 4" xfId="42179"/>
    <cellStyle name="20% - Accent5 5 2 3_Lcc_inputs" xfId="42180"/>
    <cellStyle name="20% - Accent5 5 2 4" xfId="12254"/>
    <cellStyle name="20% - Accent5 5 2 4 2" xfId="12255"/>
    <cellStyle name="20% - Accent5 5 2 4 2 2" xfId="12256"/>
    <cellStyle name="20% - Accent5 5 2 4 3" xfId="12257"/>
    <cellStyle name="20% - Accent5 5 2 5" xfId="12258"/>
    <cellStyle name="20% - Accent5 5 2 5 2" xfId="12259"/>
    <cellStyle name="20% - Accent5 5 2 6" xfId="12260"/>
    <cellStyle name="20% - Accent5 5 2 7" xfId="42181"/>
    <cellStyle name="20% - Accent5 5 2 8" xfId="42182"/>
    <cellStyle name="20% - Accent5 5 2_Lcc_inputs" xfId="42183"/>
    <cellStyle name="20% - Accent5 5 3" xfId="9313"/>
    <cellStyle name="20% - Accent5 5 3 2" xfId="12261"/>
    <cellStyle name="20% - Accent5 5 3 2 2" xfId="12262"/>
    <cellStyle name="20% - Accent5 5 3 2 2 2" xfId="12263"/>
    <cellStyle name="20% - Accent5 5 3 2 2 2 2" xfId="12264"/>
    <cellStyle name="20% - Accent5 5 3 2 2 3" xfId="12265"/>
    <cellStyle name="20% - Accent5 5 3 2 3" xfId="12266"/>
    <cellStyle name="20% - Accent5 5 3 2 3 2" xfId="12267"/>
    <cellStyle name="20% - Accent5 5 3 2 3 2 2" xfId="12268"/>
    <cellStyle name="20% - Accent5 5 3 2 3 3" xfId="12269"/>
    <cellStyle name="20% - Accent5 5 3 2 4" xfId="12270"/>
    <cellStyle name="20% - Accent5 5 3 2 4 2" xfId="12271"/>
    <cellStyle name="20% - Accent5 5 3 2 5" xfId="12272"/>
    <cellStyle name="20% - Accent5 5 3 2_Lcc_inputs" xfId="42184"/>
    <cellStyle name="20% - Accent5 5 3 3" xfId="12273"/>
    <cellStyle name="20% - Accent5 5 3 3 2" xfId="12274"/>
    <cellStyle name="20% - Accent5 5 3 3 2 2" xfId="12275"/>
    <cellStyle name="20% - Accent5 5 3 3 2 3" xfId="42185"/>
    <cellStyle name="20% - Accent5 5 3 3 3" xfId="12276"/>
    <cellStyle name="20% - Accent5 5 3 3 4" xfId="42186"/>
    <cellStyle name="20% - Accent5 5 3 3_Lcc_inputs" xfId="42187"/>
    <cellStyle name="20% - Accent5 5 3 4" xfId="12277"/>
    <cellStyle name="20% - Accent5 5 3 4 2" xfId="12278"/>
    <cellStyle name="20% - Accent5 5 3 4 2 2" xfId="12279"/>
    <cellStyle name="20% - Accent5 5 3 4 3" xfId="12280"/>
    <cellStyle name="20% - Accent5 5 3 5" xfId="12281"/>
    <cellStyle name="20% - Accent5 5 3 5 2" xfId="12282"/>
    <cellStyle name="20% - Accent5 5 3 6" xfId="12283"/>
    <cellStyle name="20% - Accent5 5 3 7" xfId="42188"/>
    <cellStyle name="20% - Accent5 5 3 8" xfId="42189"/>
    <cellStyle name="20% - Accent5 5 3_Lcc_inputs" xfId="42190"/>
    <cellStyle name="20% - Accent5 5 4" xfId="9312"/>
    <cellStyle name="20% - Accent5 6" xfId="2961"/>
    <cellStyle name="20% - Accent5 6 2" xfId="2962"/>
    <cellStyle name="20% - Accent5 6 2 2" xfId="12284"/>
    <cellStyle name="20% - Accent5 6 2 2 2" xfId="12285"/>
    <cellStyle name="20% - Accent5 6 2 2 2 2" xfId="12286"/>
    <cellStyle name="20% - Accent5 6 2 2 2 2 2" xfId="12287"/>
    <cellStyle name="20% - Accent5 6 2 2 2 3" xfId="12288"/>
    <cellStyle name="20% - Accent5 6 2 2 3" xfId="12289"/>
    <cellStyle name="20% - Accent5 6 2 2 3 2" xfId="12290"/>
    <cellStyle name="20% - Accent5 6 2 2 3 2 2" xfId="12291"/>
    <cellStyle name="20% - Accent5 6 2 2 3 3" xfId="12292"/>
    <cellStyle name="20% - Accent5 6 2 2 4" xfId="12293"/>
    <cellStyle name="20% - Accent5 6 2 2 4 2" xfId="12294"/>
    <cellStyle name="20% - Accent5 6 2 2 5" xfId="12295"/>
    <cellStyle name="20% - Accent5 6 2 2_Lcc_inputs" xfId="42191"/>
    <cellStyle name="20% - Accent5 6 2 3" xfId="12296"/>
    <cellStyle name="20% - Accent5 6 2 3 2" xfId="12297"/>
    <cellStyle name="20% - Accent5 6 2 3 2 2" xfId="12298"/>
    <cellStyle name="20% - Accent5 6 2 3 2 3" xfId="42192"/>
    <cellStyle name="20% - Accent5 6 2 3 3" xfId="12299"/>
    <cellStyle name="20% - Accent5 6 2 3 4" xfId="42193"/>
    <cellStyle name="20% - Accent5 6 2 3_Lcc_inputs" xfId="42194"/>
    <cellStyle name="20% - Accent5 6 2 4" xfId="12300"/>
    <cellStyle name="20% - Accent5 6 2 4 2" xfId="12301"/>
    <cellStyle name="20% - Accent5 6 2 4 2 2" xfId="12302"/>
    <cellStyle name="20% - Accent5 6 2 4 3" xfId="12303"/>
    <cellStyle name="20% - Accent5 6 2 5" xfId="12304"/>
    <cellStyle name="20% - Accent5 6 2 5 2" xfId="12305"/>
    <cellStyle name="20% - Accent5 6 2 6" xfId="12306"/>
    <cellStyle name="20% - Accent5 6 2 7" xfId="42195"/>
    <cellStyle name="20% - Accent5 6 2 8" xfId="42196"/>
    <cellStyle name="20% - Accent5 6 2_Lcc_inputs" xfId="42197"/>
    <cellStyle name="20% - Accent5 6 3" xfId="12307"/>
    <cellStyle name="20% - Accent5 6 3 2" xfId="12308"/>
    <cellStyle name="20% - Accent5 6 3 2 2" xfId="12309"/>
    <cellStyle name="20% - Accent5 6 3 2 2 2" xfId="12310"/>
    <cellStyle name="20% - Accent5 6 3 2 3" xfId="12311"/>
    <cellStyle name="20% - Accent5 6 3 3" xfId="12312"/>
    <cellStyle name="20% - Accent5 6 3 3 2" xfId="12313"/>
    <cellStyle name="20% - Accent5 6 3 3 2 2" xfId="12314"/>
    <cellStyle name="20% - Accent5 6 3 3 3" xfId="12315"/>
    <cellStyle name="20% - Accent5 6 3 4" xfId="12316"/>
    <cellStyle name="20% - Accent5 6 3 4 2" xfId="12317"/>
    <cellStyle name="20% - Accent5 6 3 5" xfId="12318"/>
    <cellStyle name="20% - Accent5 6 3_Lcc_inputs" xfId="42198"/>
    <cellStyle name="20% - Accent5 6 4" xfId="12319"/>
    <cellStyle name="20% - Accent5 6 4 2" xfId="12320"/>
    <cellStyle name="20% - Accent5 6 4 2 2" xfId="12321"/>
    <cellStyle name="20% - Accent5 6 4 2 3" xfId="42199"/>
    <cellStyle name="20% - Accent5 6 4 3" xfId="12322"/>
    <cellStyle name="20% - Accent5 6 4 4" xfId="42200"/>
    <cellStyle name="20% - Accent5 6 4_Lcc_inputs" xfId="42201"/>
    <cellStyle name="20% - Accent5 6 5" xfId="12323"/>
    <cellStyle name="20% - Accent5 6 5 2" xfId="12324"/>
    <cellStyle name="20% - Accent5 6 5 2 2" xfId="12325"/>
    <cellStyle name="20% - Accent5 6 5 3" xfId="12326"/>
    <cellStyle name="20% - Accent5 6 6" xfId="12327"/>
    <cellStyle name="20% - Accent5 6 6 2" xfId="12328"/>
    <cellStyle name="20% - Accent5 6 7" xfId="12329"/>
    <cellStyle name="20% - Accent5 6 8" xfId="42202"/>
    <cellStyle name="20% - Accent5 6 9" xfId="42203"/>
    <cellStyle name="20% - Accent5 6_Lcc_inputs" xfId="42204"/>
    <cellStyle name="20% - Accent5 7" xfId="2963"/>
    <cellStyle name="20% - Accent5 7 2" xfId="2964"/>
    <cellStyle name="20% - Accent5 7 2 2" xfId="12330"/>
    <cellStyle name="20% - Accent5 7 2 2 2" xfId="12331"/>
    <cellStyle name="20% - Accent5 7 2 2 2 2" xfId="12332"/>
    <cellStyle name="20% - Accent5 7 2 2 2 2 2" xfId="12333"/>
    <cellStyle name="20% - Accent5 7 2 2 2 3" xfId="12334"/>
    <cellStyle name="20% - Accent5 7 2 2 3" xfId="12335"/>
    <cellStyle name="20% - Accent5 7 2 2 3 2" xfId="12336"/>
    <cellStyle name="20% - Accent5 7 2 2 3 2 2" xfId="12337"/>
    <cellStyle name="20% - Accent5 7 2 2 3 3" xfId="12338"/>
    <cellStyle name="20% - Accent5 7 2 2 4" xfId="12339"/>
    <cellStyle name="20% - Accent5 7 2 2 4 2" xfId="12340"/>
    <cellStyle name="20% - Accent5 7 2 2 5" xfId="12341"/>
    <cellStyle name="20% - Accent5 7 2 2_Lcc_inputs" xfId="42205"/>
    <cellStyle name="20% - Accent5 7 2 3" xfId="12342"/>
    <cellStyle name="20% - Accent5 7 2 3 2" xfId="12343"/>
    <cellStyle name="20% - Accent5 7 2 3 2 2" xfId="12344"/>
    <cellStyle name="20% - Accent5 7 2 3 2 3" xfId="42206"/>
    <cellStyle name="20% - Accent5 7 2 3 3" xfId="12345"/>
    <cellStyle name="20% - Accent5 7 2 3 4" xfId="42207"/>
    <cellStyle name="20% - Accent5 7 2 3_Lcc_inputs" xfId="42208"/>
    <cellStyle name="20% - Accent5 7 2 4" xfId="12346"/>
    <cellStyle name="20% - Accent5 7 2 4 2" xfId="12347"/>
    <cellStyle name="20% - Accent5 7 2 4 2 2" xfId="12348"/>
    <cellStyle name="20% - Accent5 7 2 4 3" xfId="12349"/>
    <cellStyle name="20% - Accent5 7 2 5" xfId="12350"/>
    <cellStyle name="20% - Accent5 7 2 5 2" xfId="12351"/>
    <cellStyle name="20% - Accent5 7 2 6" xfId="12352"/>
    <cellStyle name="20% - Accent5 7 2 7" xfId="42209"/>
    <cellStyle name="20% - Accent5 7 2 8" xfId="42210"/>
    <cellStyle name="20% - Accent5 7 2_Lcc_inputs" xfId="42211"/>
    <cellStyle name="20% - Accent5 7 3" xfId="12353"/>
    <cellStyle name="20% - Accent5 7 3 2" xfId="12354"/>
    <cellStyle name="20% - Accent5 7 3 2 2" xfId="12355"/>
    <cellStyle name="20% - Accent5 7 3 2 2 2" xfId="12356"/>
    <cellStyle name="20% - Accent5 7 3 2 3" xfId="12357"/>
    <cellStyle name="20% - Accent5 7 3 3" xfId="12358"/>
    <cellStyle name="20% - Accent5 7 3 3 2" xfId="12359"/>
    <cellStyle name="20% - Accent5 7 3 3 2 2" xfId="12360"/>
    <cellStyle name="20% - Accent5 7 3 3 3" xfId="12361"/>
    <cellStyle name="20% - Accent5 7 3 4" xfId="12362"/>
    <cellStyle name="20% - Accent5 7 3 4 2" xfId="12363"/>
    <cellStyle name="20% - Accent5 7 3 5" xfId="12364"/>
    <cellStyle name="20% - Accent5 7 3_Lcc_inputs" xfId="42212"/>
    <cellStyle name="20% - Accent5 7 4" xfId="12365"/>
    <cellStyle name="20% - Accent5 7 4 2" xfId="12366"/>
    <cellStyle name="20% - Accent5 7 4 2 2" xfId="12367"/>
    <cellStyle name="20% - Accent5 7 4 2 3" xfId="42213"/>
    <cellStyle name="20% - Accent5 7 4 3" xfId="12368"/>
    <cellStyle name="20% - Accent5 7 4 4" xfId="42214"/>
    <cellStyle name="20% - Accent5 7 4_Lcc_inputs" xfId="42215"/>
    <cellStyle name="20% - Accent5 7 5" xfId="12369"/>
    <cellStyle name="20% - Accent5 7 5 2" xfId="12370"/>
    <cellStyle name="20% - Accent5 7 5 2 2" xfId="12371"/>
    <cellStyle name="20% - Accent5 7 5 3" xfId="12372"/>
    <cellStyle name="20% - Accent5 7 6" xfId="12373"/>
    <cellStyle name="20% - Accent5 7 6 2" xfId="12374"/>
    <cellStyle name="20% - Accent5 7 7" xfId="12375"/>
    <cellStyle name="20% - Accent5 7 8" xfId="42216"/>
    <cellStyle name="20% - Accent5 7 9" xfId="42217"/>
    <cellStyle name="20% - Accent5 7_Lcc_inputs" xfId="42218"/>
    <cellStyle name="20% - Accent5 8" xfId="2965"/>
    <cellStyle name="20% - Accent5 8 2" xfId="2966"/>
    <cellStyle name="20% - Accent5 8 2 2" xfId="12376"/>
    <cellStyle name="20% - Accent5 8 2 2 2" xfId="12377"/>
    <cellStyle name="20% - Accent5 8 2 2 2 2" xfId="12378"/>
    <cellStyle name="20% - Accent5 8 2 2 3" xfId="12379"/>
    <cellStyle name="20% - Accent5 8 2 3" xfId="12380"/>
    <cellStyle name="20% - Accent5 8 2 3 2" xfId="12381"/>
    <cellStyle name="20% - Accent5 8 2 3 2 2" xfId="12382"/>
    <cellStyle name="20% - Accent5 8 2 3 3" xfId="12383"/>
    <cellStyle name="20% - Accent5 8 2 4" xfId="12384"/>
    <cellStyle name="20% - Accent5 8 2 4 2" xfId="12385"/>
    <cellStyle name="20% - Accent5 8 2 5" xfId="12386"/>
    <cellStyle name="20% - Accent5 8 2_Lcc_inputs" xfId="42219"/>
    <cellStyle name="20% - Accent5 8 3" xfId="12387"/>
    <cellStyle name="20% - Accent5 8 3 2" xfId="12388"/>
    <cellStyle name="20% - Accent5 8 3 2 2" xfId="12389"/>
    <cellStyle name="20% - Accent5 8 3 2 3" xfId="42220"/>
    <cellStyle name="20% - Accent5 8 3 3" xfId="12390"/>
    <cellStyle name="20% - Accent5 8 3 4" xfId="42221"/>
    <cellStyle name="20% - Accent5 8 3_Lcc_inputs" xfId="42222"/>
    <cellStyle name="20% - Accent5 8 4" xfId="12391"/>
    <cellStyle name="20% - Accent5 8 4 2" xfId="12392"/>
    <cellStyle name="20% - Accent5 8 4 2 2" xfId="12393"/>
    <cellStyle name="20% - Accent5 8 4 3" xfId="12394"/>
    <cellStyle name="20% - Accent5 8 5" xfId="12395"/>
    <cellStyle name="20% - Accent5 8 5 2" xfId="12396"/>
    <cellStyle name="20% - Accent5 8 6" xfId="12397"/>
    <cellStyle name="20% - Accent5 8 7" xfId="42223"/>
    <cellStyle name="20% - Accent5 8 8" xfId="42224"/>
    <cellStyle name="20% - Accent5 8_Lcc_inputs" xfId="42225"/>
    <cellStyle name="20% - Accent5 9" xfId="2967"/>
    <cellStyle name="20% - Accent5 9 2" xfId="12398"/>
    <cellStyle name="20% - Accent5 9 2 2" xfId="12399"/>
    <cellStyle name="20% - Accent5 9 2 2 2" xfId="12400"/>
    <cellStyle name="20% - Accent5 9 2 2 3" xfId="42226"/>
    <cellStyle name="20% - Accent5 9 2 3" xfId="12401"/>
    <cellStyle name="20% - Accent5 9 2 4" xfId="42227"/>
    <cellStyle name="20% - Accent5 9 2_Lcc_inputs" xfId="42228"/>
    <cellStyle name="20% - Accent5 9 3" xfId="12402"/>
    <cellStyle name="20% - Accent5 9 3 2" xfId="12403"/>
    <cellStyle name="20% - Accent5 9 3 2 2" xfId="12404"/>
    <cellStyle name="20% - Accent5 9 3 3" xfId="12405"/>
    <cellStyle name="20% - Accent5 9 4" xfId="12406"/>
    <cellStyle name="20% - Accent5 9 4 2" xfId="12407"/>
    <cellStyle name="20% - Accent5 9 5" xfId="12408"/>
    <cellStyle name="20% - Accent5 9 6" xfId="42229"/>
    <cellStyle name="20% - Accent5 9 7" xfId="42230"/>
    <cellStyle name="20% - Accent5 9_Lcc_inputs" xfId="42231"/>
    <cellStyle name="20% - Accent6" xfId="70" builtinId="50" customBuiltin="1"/>
    <cellStyle name="20% - Accent6 10" xfId="12409"/>
    <cellStyle name="20% - Accent6 10 2" xfId="12410"/>
    <cellStyle name="20% - Accent6 10 2 2" xfId="12411"/>
    <cellStyle name="20% - Accent6 10 2 3" xfId="42232"/>
    <cellStyle name="20% - Accent6 10 3" xfId="12412"/>
    <cellStyle name="20% - Accent6 10 4" xfId="42233"/>
    <cellStyle name="20% - Accent6 10_Lcc_inputs" xfId="42234"/>
    <cellStyle name="20% - Accent6 11" xfId="12413"/>
    <cellStyle name="20% - Accent6 11 2" xfId="12414"/>
    <cellStyle name="20% - Accent6 11 2 2" xfId="12415"/>
    <cellStyle name="20% - Accent6 11 3" xfId="12416"/>
    <cellStyle name="20% - Accent6 12" xfId="12417"/>
    <cellStyle name="20% - Accent6 12 2" xfId="12418"/>
    <cellStyle name="20% - Accent6 13" xfId="42235"/>
    <cellStyle name="20% - Accent6 13 2" xfId="42236"/>
    <cellStyle name="20% - Accent6 14" xfId="42237"/>
    <cellStyle name="20% - Accent6 2" xfId="86"/>
    <cellStyle name="20% - Accent6 2 2" xfId="454"/>
    <cellStyle name="20% - Accent6 2 2 2" xfId="665"/>
    <cellStyle name="20% - Accent6 2 2 2 2" xfId="9315"/>
    <cellStyle name="20% - Accent6 2 3" xfId="363"/>
    <cellStyle name="20% - Accent6 2 3 2" xfId="666"/>
    <cellStyle name="20% - Accent6 2 4" xfId="9314"/>
    <cellStyle name="20% - Accent6 2 4 2" xfId="11027"/>
    <cellStyle name="20% - Accent6 2 4 2 2" xfId="12419"/>
    <cellStyle name="20% - Accent6 2 4 2 2 2" xfId="12420"/>
    <cellStyle name="20% - Accent6 2 4 2 2 3" xfId="42238"/>
    <cellStyle name="20% - Accent6 2 4 2 3" xfId="12421"/>
    <cellStyle name="20% - Accent6 2 4 2 3 2" xfId="42239"/>
    <cellStyle name="20% - Accent6 2 4 2 4" xfId="42240"/>
    <cellStyle name="20% - Accent6 2 4 2 5" xfId="42241"/>
    <cellStyle name="20% - Accent6 2 4 2_Lcc_inputs" xfId="42242"/>
    <cellStyle name="20% - Accent6 2 4 3" xfId="11026"/>
    <cellStyle name="20% - Accent6 2 4 3 2" xfId="12422"/>
    <cellStyle name="20% - Accent6 2 4 3 2 2" xfId="42243"/>
    <cellStyle name="20% - Accent6 2 4 3 3" xfId="42244"/>
    <cellStyle name="20% - Accent6 2 4 3 4" xfId="42245"/>
    <cellStyle name="20% - Accent6 2 4 3_Lcc_inputs" xfId="42246"/>
    <cellStyle name="20% - Accent6 2 4 4" xfId="12423"/>
    <cellStyle name="20% - Accent6 2 4 4 2" xfId="42247"/>
    <cellStyle name="20% - Accent6 2 4 4 3" xfId="42248"/>
    <cellStyle name="20% - Accent6 2 4 5" xfId="42249"/>
    <cellStyle name="20% - Accent6 2 4 5 2" xfId="42250"/>
    <cellStyle name="20% - Accent6 2 4 6" xfId="42251"/>
    <cellStyle name="20% - Accent6 2 4_Lcc_inputs" xfId="42252"/>
    <cellStyle name="20% - Accent6 2 5" xfId="11028"/>
    <cellStyle name="20% - Accent6 2 5 2" xfId="42253"/>
    <cellStyle name="20% - Accent6 2 5 2 2" xfId="42254"/>
    <cellStyle name="20% - Accent6 2 5 2 3" xfId="42255"/>
    <cellStyle name="20% - Accent6 2 5 3" xfId="42256"/>
    <cellStyle name="20% - Accent6 2 5 3 2" xfId="42257"/>
    <cellStyle name="20% - Accent6 2 5 4" xfId="42258"/>
    <cellStyle name="20% - Accent6 2 5_Lcc_inputs" xfId="42259"/>
    <cellStyle name="20% - Accent6 2 6" xfId="10996"/>
    <cellStyle name="20% - Accent6 2 6 2" xfId="42260"/>
    <cellStyle name="20% - Accent6 2 6 2 2" xfId="42261"/>
    <cellStyle name="20% - Accent6 2 6 2 3" xfId="42262"/>
    <cellStyle name="20% - Accent6 2 6 3" xfId="42263"/>
    <cellStyle name="20% - Accent6 2 6 3 2" xfId="42264"/>
    <cellStyle name="20% - Accent6 2 6 4" xfId="42265"/>
    <cellStyle name="20% - Accent6 2 6_Lcc_inputs" xfId="42266"/>
    <cellStyle name="20% - Accent6 2 7" xfId="42267"/>
    <cellStyle name="20% - Accent6 2 8" xfId="42268"/>
    <cellStyle name="20% - Accent6 2_Lcc_inputs" xfId="42269"/>
    <cellStyle name="20% - Accent6 3" xfId="383"/>
    <cellStyle name="20% - Accent6 3 2" xfId="474"/>
    <cellStyle name="20% - Accent6 3 2 2" xfId="667"/>
    <cellStyle name="20% - Accent6 3 2 2 2" xfId="2968"/>
    <cellStyle name="20% - Accent6 3 2 3" xfId="9316"/>
    <cellStyle name="20% - Accent6 3 3" xfId="668"/>
    <cellStyle name="20% - Accent6 3 3 2" xfId="2970"/>
    <cellStyle name="20% - Accent6 3 3 3" xfId="2969"/>
    <cellStyle name="20% - Accent6 3 4" xfId="2971"/>
    <cellStyle name="20% - Accent6 3 4 2" xfId="2972"/>
    <cellStyle name="20% - Accent6 3 5" xfId="2973"/>
    <cellStyle name="20% - Accent6 3 5 2" xfId="2974"/>
    <cellStyle name="20% - Accent6 3 6" xfId="2975"/>
    <cellStyle name="20% - Accent6 3 7" xfId="2976"/>
    <cellStyle name="20% - Accent6 4" xfId="403"/>
    <cellStyle name="20% - Accent6 4 2" xfId="494"/>
    <cellStyle name="20% - Accent6 4 2 2" xfId="2977"/>
    <cellStyle name="20% - Accent6 4 2 2 2" xfId="12424"/>
    <cellStyle name="20% - Accent6 4 2 2 2 2" xfId="12425"/>
    <cellStyle name="20% - Accent6 4 2 2 2 2 2" xfId="12426"/>
    <cellStyle name="20% - Accent6 4 2 2 2 3" xfId="12427"/>
    <cellStyle name="20% - Accent6 4 2 2 3" xfId="12428"/>
    <cellStyle name="20% - Accent6 4 2 2 3 2" xfId="12429"/>
    <cellStyle name="20% - Accent6 4 2 2 3 2 2" xfId="12430"/>
    <cellStyle name="20% - Accent6 4 2 2 3 3" xfId="12431"/>
    <cellStyle name="20% - Accent6 4 2 2 4" xfId="12432"/>
    <cellStyle name="20% - Accent6 4 2 2 4 2" xfId="12433"/>
    <cellStyle name="20% - Accent6 4 2 2 5" xfId="12434"/>
    <cellStyle name="20% - Accent6 4 2 2_Lcc_inputs" xfId="42270"/>
    <cellStyle name="20% - Accent6 4 2 3" xfId="12435"/>
    <cellStyle name="20% - Accent6 4 2 3 2" xfId="12436"/>
    <cellStyle name="20% - Accent6 4 2 3 2 2" xfId="12437"/>
    <cellStyle name="20% - Accent6 4 2 3 2 3" xfId="42271"/>
    <cellStyle name="20% - Accent6 4 2 3 3" xfId="12438"/>
    <cellStyle name="20% - Accent6 4 2 3 4" xfId="42272"/>
    <cellStyle name="20% - Accent6 4 2 3_Lcc_inputs" xfId="42273"/>
    <cellStyle name="20% - Accent6 4 2 4" xfId="12439"/>
    <cellStyle name="20% - Accent6 4 2 4 2" xfId="12440"/>
    <cellStyle name="20% - Accent6 4 2 4 2 2" xfId="12441"/>
    <cellStyle name="20% - Accent6 4 2 4 3" xfId="12442"/>
    <cellStyle name="20% - Accent6 4 2 5" xfId="12443"/>
    <cellStyle name="20% - Accent6 4 2 5 2" xfId="12444"/>
    <cellStyle name="20% - Accent6 4 2 6" xfId="12445"/>
    <cellStyle name="20% - Accent6 4 2 7" xfId="42274"/>
    <cellStyle name="20% - Accent6 4 2 8" xfId="42275"/>
    <cellStyle name="20% - Accent6 4 2_Lcc_inputs" xfId="42276"/>
    <cellStyle name="20% - Accent6 4 3" xfId="2978"/>
    <cellStyle name="20% - Accent6 4 3 2" xfId="12446"/>
    <cellStyle name="20% - Accent6 4 3 2 2" xfId="12447"/>
    <cellStyle name="20% - Accent6 4 3 2 2 2" xfId="12448"/>
    <cellStyle name="20% - Accent6 4 3 2 2 2 2" xfId="12449"/>
    <cellStyle name="20% - Accent6 4 3 2 2 3" xfId="12450"/>
    <cellStyle name="20% - Accent6 4 3 2 3" xfId="12451"/>
    <cellStyle name="20% - Accent6 4 3 2 3 2" xfId="12452"/>
    <cellStyle name="20% - Accent6 4 3 2 3 2 2" xfId="12453"/>
    <cellStyle name="20% - Accent6 4 3 2 3 3" xfId="12454"/>
    <cellStyle name="20% - Accent6 4 3 2 4" xfId="12455"/>
    <cellStyle name="20% - Accent6 4 3 2 4 2" xfId="12456"/>
    <cellStyle name="20% - Accent6 4 3 2 5" xfId="12457"/>
    <cellStyle name="20% - Accent6 4 3 2_Lcc_inputs" xfId="42277"/>
    <cellStyle name="20% - Accent6 4 3 3" xfId="12458"/>
    <cellStyle name="20% - Accent6 4 3 3 2" xfId="12459"/>
    <cellStyle name="20% - Accent6 4 3 3 2 2" xfId="12460"/>
    <cellStyle name="20% - Accent6 4 3 3 2 3" xfId="42278"/>
    <cellStyle name="20% - Accent6 4 3 3 3" xfId="12461"/>
    <cellStyle name="20% - Accent6 4 3 3 4" xfId="42279"/>
    <cellStyle name="20% - Accent6 4 3 3_Lcc_inputs" xfId="42280"/>
    <cellStyle name="20% - Accent6 4 3 4" xfId="12462"/>
    <cellStyle name="20% - Accent6 4 3 4 2" xfId="12463"/>
    <cellStyle name="20% - Accent6 4 3 4 2 2" xfId="12464"/>
    <cellStyle name="20% - Accent6 4 3 4 3" xfId="12465"/>
    <cellStyle name="20% - Accent6 4 3 5" xfId="12466"/>
    <cellStyle name="20% - Accent6 4 3 5 2" xfId="12467"/>
    <cellStyle name="20% - Accent6 4 3 6" xfId="12468"/>
    <cellStyle name="20% - Accent6 4 3 7" xfId="42281"/>
    <cellStyle name="20% - Accent6 4 3 8" xfId="42282"/>
    <cellStyle name="20% - Accent6 4 3_Lcc_inputs" xfId="42283"/>
    <cellStyle name="20% - Accent6 4 4" xfId="9317"/>
    <cellStyle name="20% - Accent6 5" xfId="428"/>
    <cellStyle name="20% - Accent6 5 2" xfId="2979"/>
    <cellStyle name="20% - Accent6 5 2 2" xfId="12469"/>
    <cellStyle name="20% - Accent6 5 2 2 2" xfId="12470"/>
    <cellStyle name="20% - Accent6 5 2 2 2 2" xfId="12471"/>
    <cellStyle name="20% - Accent6 5 2 2 2 2 2" xfId="12472"/>
    <cellStyle name="20% - Accent6 5 2 2 2 3" xfId="12473"/>
    <cellStyle name="20% - Accent6 5 2 2 3" xfId="12474"/>
    <cellStyle name="20% - Accent6 5 2 2 3 2" xfId="12475"/>
    <cellStyle name="20% - Accent6 5 2 2 3 2 2" xfId="12476"/>
    <cellStyle name="20% - Accent6 5 2 2 3 3" xfId="12477"/>
    <cellStyle name="20% - Accent6 5 2 2 4" xfId="12478"/>
    <cellStyle name="20% - Accent6 5 2 2 4 2" xfId="12479"/>
    <cellStyle name="20% - Accent6 5 2 2 5" xfId="12480"/>
    <cellStyle name="20% - Accent6 5 2 2_Lcc_inputs" xfId="42284"/>
    <cellStyle name="20% - Accent6 5 2 3" xfId="12481"/>
    <cellStyle name="20% - Accent6 5 2 3 2" xfId="12482"/>
    <cellStyle name="20% - Accent6 5 2 3 2 2" xfId="12483"/>
    <cellStyle name="20% - Accent6 5 2 3 2 3" xfId="42285"/>
    <cellStyle name="20% - Accent6 5 2 3 3" xfId="12484"/>
    <cellStyle name="20% - Accent6 5 2 3 4" xfId="42286"/>
    <cellStyle name="20% - Accent6 5 2 3_Lcc_inputs" xfId="42287"/>
    <cellStyle name="20% - Accent6 5 2 4" xfId="12485"/>
    <cellStyle name="20% - Accent6 5 2 4 2" xfId="12486"/>
    <cellStyle name="20% - Accent6 5 2 4 2 2" xfId="12487"/>
    <cellStyle name="20% - Accent6 5 2 4 3" xfId="12488"/>
    <cellStyle name="20% - Accent6 5 2 5" xfId="12489"/>
    <cellStyle name="20% - Accent6 5 2 5 2" xfId="12490"/>
    <cellStyle name="20% - Accent6 5 2 6" xfId="12491"/>
    <cellStyle name="20% - Accent6 5 2 7" xfId="42288"/>
    <cellStyle name="20% - Accent6 5 2 8" xfId="42289"/>
    <cellStyle name="20% - Accent6 5 2_Lcc_inputs" xfId="42290"/>
    <cellStyle name="20% - Accent6 5 3" xfId="9319"/>
    <cellStyle name="20% - Accent6 5 3 2" xfId="12492"/>
    <cellStyle name="20% - Accent6 5 3 2 2" xfId="12493"/>
    <cellStyle name="20% - Accent6 5 3 2 2 2" xfId="12494"/>
    <cellStyle name="20% - Accent6 5 3 2 2 2 2" xfId="12495"/>
    <cellStyle name="20% - Accent6 5 3 2 2 3" xfId="12496"/>
    <cellStyle name="20% - Accent6 5 3 2 3" xfId="12497"/>
    <cellStyle name="20% - Accent6 5 3 2 3 2" xfId="12498"/>
    <cellStyle name="20% - Accent6 5 3 2 3 2 2" xfId="12499"/>
    <cellStyle name="20% - Accent6 5 3 2 3 3" xfId="12500"/>
    <cellStyle name="20% - Accent6 5 3 2 4" xfId="12501"/>
    <cellStyle name="20% - Accent6 5 3 2 4 2" xfId="12502"/>
    <cellStyle name="20% - Accent6 5 3 2 5" xfId="12503"/>
    <cellStyle name="20% - Accent6 5 3 2_Lcc_inputs" xfId="42291"/>
    <cellStyle name="20% - Accent6 5 3 3" xfId="12504"/>
    <cellStyle name="20% - Accent6 5 3 3 2" xfId="12505"/>
    <cellStyle name="20% - Accent6 5 3 3 2 2" xfId="12506"/>
    <cellStyle name="20% - Accent6 5 3 3 2 3" xfId="42292"/>
    <cellStyle name="20% - Accent6 5 3 3 3" xfId="12507"/>
    <cellStyle name="20% - Accent6 5 3 3 4" xfId="42293"/>
    <cellStyle name="20% - Accent6 5 3 3_Lcc_inputs" xfId="42294"/>
    <cellStyle name="20% - Accent6 5 3 4" xfId="12508"/>
    <cellStyle name="20% - Accent6 5 3 4 2" xfId="12509"/>
    <cellStyle name="20% - Accent6 5 3 4 2 2" xfId="12510"/>
    <cellStyle name="20% - Accent6 5 3 4 3" xfId="12511"/>
    <cellStyle name="20% - Accent6 5 3 5" xfId="12512"/>
    <cellStyle name="20% - Accent6 5 3 5 2" xfId="12513"/>
    <cellStyle name="20% - Accent6 5 3 6" xfId="12514"/>
    <cellStyle name="20% - Accent6 5 3 7" xfId="42295"/>
    <cellStyle name="20% - Accent6 5 3 8" xfId="42296"/>
    <cellStyle name="20% - Accent6 5 3_Lcc_inputs" xfId="42297"/>
    <cellStyle name="20% - Accent6 5 4" xfId="9318"/>
    <cellStyle name="20% - Accent6 6" xfId="2980"/>
    <cellStyle name="20% - Accent6 6 2" xfId="2981"/>
    <cellStyle name="20% - Accent6 6 2 2" xfId="12515"/>
    <cellStyle name="20% - Accent6 6 2 2 2" xfId="12516"/>
    <cellStyle name="20% - Accent6 6 2 2 2 2" xfId="12517"/>
    <cellStyle name="20% - Accent6 6 2 2 2 2 2" xfId="12518"/>
    <cellStyle name="20% - Accent6 6 2 2 2 3" xfId="12519"/>
    <cellStyle name="20% - Accent6 6 2 2 3" xfId="12520"/>
    <cellStyle name="20% - Accent6 6 2 2 3 2" xfId="12521"/>
    <cellStyle name="20% - Accent6 6 2 2 3 2 2" xfId="12522"/>
    <cellStyle name="20% - Accent6 6 2 2 3 3" xfId="12523"/>
    <cellStyle name="20% - Accent6 6 2 2 4" xfId="12524"/>
    <cellStyle name="20% - Accent6 6 2 2 4 2" xfId="12525"/>
    <cellStyle name="20% - Accent6 6 2 2 5" xfId="12526"/>
    <cellStyle name="20% - Accent6 6 2 2_Lcc_inputs" xfId="42298"/>
    <cellStyle name="20% - Accent6 6 2 3" xfId="12527"/>
    <cellStyle name="20% - Accent6 6 2 3 2" xfId="12528"/>
    <cellStyle name="20% - Accent6 6 2 3 2 2" xfId="12529"/>
    <cellStyle name="20% - Accent6 6 2 3 2 3" xfId="42299"/>
    <cellStyle name="20% - Accent6 6 2 3 3" xfId="12530"/>
    <cellStyle name="20% - Accent6 6 2 3 4" xfId="42300"/>
    <cellStyle name="20% - Accent6 6 2 3_Lcc_inputs" xfId="42301"/>
    <cellStyle name="20% - Accent6 6 2 4" xfId="12531"/>
    <cellStyle name="20% - Accent6 6 2 4 2" xfId="12532"/>
    <cellStyle name="20% - Accent6 6 2 4 2 2" xfId="12533"/>
    <cellStyle name="20% - Accent6 6 2 4 3" xfId="12534"/>
    <cellStyle name="20% - Accent6 6 2 5" xfId="12535"/>
    <cellStyle name="20% - Accent6 6 2 5 2" xfId="12536"/>
    <cellStyle name="20% - Accent6 6 2 6" xfId="12537"/>
    <cellStyle name="20% - Accent6 6 2 7" xfId="42302"/>
    <cellStyle name="20% - Accent6 6 2 8" xfId="42303"/>
    <cellStyle name="20% - Accent6 6 2_Lcc_inputs" xfId="42304"/>
    <cellStyle name="20% - Accent6 6 3" xfId="12538"/>
    <cellStyle name="20% - Accent6 6 3 2" xfId="12539"/>
    <cellStyle name="20% - Accent6 6 3 2 2" xfId="12540"/>
    <cellStyle name="20% - Accent6 6 3 2 2 2" xfId="12541"/>
    <cellStyle name="20% - Accent6 6 3 2 3" xfId="12542"/>
    <cellStyle name="20% - Accent6 6 3 3" xfId="12543"/>
    <cellStyle name="20% - Accent6 6 3 3 2" xfId="12544"/>
    <cellStyle name="20% - Accent6 6 3 3 2 2" xfId="12545"/>
    <cellStyle name="20% - Accent6 6 3 3 3" xfId="12546"/>
    <cellStyle name="20% - Accent6 6 3 4" xfId="12547"/>
    <cellStyle name="20% - Accent6 6 3 4 2" xfId="12548"/>
    <cellStyle name="20% - Accent6 6 3 5" xfId="12549"/>
    <cellStyle name="20% - Accent6 6 3_Lcc_inputs" xfId="42305"/>
    <cellStyle name="20% - Accent6 6 4" xfId="12550"/>
    <cellStyle name="20% - Accent6 6 4 2" xfId="12551"/>
    <cellStyle name="20% - Accent6 6 4 2 2" xfId="12552"/>
    <cellStyle name="20% - Accent6 6 4 2 3" xfId="42306"/>
    <cellStyle name="20% - Accent6 6 4 3" xfId="12553"/>
    <cellStyle name="20% - Accent6 6 4 4" xfId="42307"/>
    <cellStyle name="20% - Accent6 6 4_Lcc_inputs" xfId="42308"/>
    <cellStyle name="20% - Accent6 6 5" xfId="12554"/>
    <cellStyle name="20% - Accent6 6 5 2" xfId="12555"/>
    <cellStyle name="20% - Accent6 6 5 2 2" xfId="12556"/>
    <cellStyle name="20% - Accent6 6 5 3" xfId="12557"/>
    <cellStyle name="20% - Accent6 6 6" xfId="12558"/>
    <cellStyle name="20% - Accent6 6 6 2" xfId="12559"/>
    <cellStyle name="20% - Accent6 6 7" xfId="12560"/>
    <cellStyle name="20% - Accent6 6 8" xfId="42309"/>
    <cellStyle name="20% - Accent6 6 9" xfId="42310"/>
    <cellStyle name="20% - Accent6 6_Lcc_inputs" xfId="42311"/>
    <cellStyle name="20% - Accent6 7" xfId="2982"/>
    <cellStyle name="20% - Accent6 7 2" xfId="2983"/>
    <cellStyle name="20% - Accent6 7 2 2" xfId="12561"/>
    <cellStyle name="20% - Accent6 7 2 2 2" xfId="12562"/>
    <cellStyle name="20% - Accent6 7 2 2 2 2" xfId="12563"/>
    <cellStyle name="20% - Accent6 7 2 2 2 2 2" xfId="12564"/>
    <cellStyle name="20% - Accent6 7 2 2 2 3" xfId="12565"/>
    <cellStyle name="20% - Accent6 7 2 2 3" xfId="12566"/>
    <cellStyle name="20% - Accent6 7 2 2 3 2" xfId="12567"/>
    <cellStyle name="20% - Accent6 7 2 2 3 2 2" xfId="12568"/>
    <cellStyle name="20% - Accent6 7 2 2 3 3" xfId="12569"/>
    <cellStyle name="20% - Accent6 7 2 2 4" xfId="12570"/>
    <cellStyle name="20% - Accent6 7 2 2 4 2" xfId="12571"/>
    <cellStyle name="20% - Accent6 7 2 2 5" xfId="12572"/>
    <cellStyle name="20% - Accent6 7 2 2_Lcc_inputs" xfId="42312"/>
    <cellStyle name="20% - Accent6 7 2 3" xfId="12573"/>
    <cellStyle name="20% - Accent6 7 2 3 2" xfId="12574"/>
    <cellStyle name="20% - Accent6 7 2 3 2 2" xfId="12575"/>
    <cellStyle name="20% - Accent6 7 2 3 2 3" xfId="42313"/>
    <cellStyle name="20% - Accent6 7 2 3 3" xfId="12576"/>
    <cellStyle name="20% - Accent6 7 2 3 4" xfId="42314"/>
    <cellStyle name="20% - Accent6 7 2 3_Lcc_inputs" xfId="42315"/>
    <cellStyle name="20% - Accent6 7 2 4" xfId="12577"/>
    <cellStyle name="20% - Accent6 7 2 4 2" xfId="12578"/>
    <cellStyle name="20% - Accent6 7 2 4 2 2" xfId="12579"/>
    <cellStyle name="20% - Accent6 7 2 4 3" xfId="12580"/>
    <cellStyle name="20% - Accent6 7 2 5" xfId="12581"/>
    <cellStyle name="20% - Accent6 7 2 5 2" xfId="12582"/>
    <cellStyle name="20% - Accent6 7 2 6" xfId="12583"/>
    <cellStyle name="20% - Accent6 7 2 7" xfId="42316"/>
    <cellStyle name="20% - Accent6 7 2 8" xfId="42317"/>
    <cellStyle name="20% - Accent6 7 2_Lcc_inputs" xfId="42318"/>
    <cellStyle name="20% - Accent6 7 3" xfId="12584"/>
    <cellStyle name="20% - Accent6 7 3 2" xfId="12585"/>
    <cellStyle name="20% - Accent6 7 3 2 2" xfId="12586"/>
    <cellStyle name="20% - Accent6 7 3 2 2 2" xfId="12587"/>
    <cellStyle name="20% - Accent6 7 3 2 3" xfId="12588"/>
    <cellStyle name="20% - Accent6 7 3 3" xfId="12589"/>
    <cellStyle name="20% - Accent6 7 3 3 2" xfId="12590"/>
    <cellStyle name="20% - Accent6 7 3 3 2 2" xfId="12591"/>
    <cellStyle name="20% - Accent6 7 3 3 3" xfId="12592"/>
    <cellStyle name="20% - Accent6 7 3 4" xfId="12593"/>
    <cellStyle name="20% - Accent6 7 3 4 2" xfId="12594"/>
    <cellStyle name="20% - Accent6 7 3 5" xfId="12595"/>
    <cellStyle name="20% - Accent6 7 3_Lcc_inputs" xfId="42319"/>
    <cellStyle name="20% - Accent6 7 4" xfId="12596"/>
    <cellStyle name="20% - Accent6 7 4 2" xfId="12597"/>
    <cellStyle name="20% - Accent6 7 4 2 2" xfId="12598"/>
    <cellStyle name="20% - Accent6 7 4 2 3" xfId="42320"/>
    <cellStyle name="20% - Accent6 7 4 3" xfId="12599"/>
    <cellStyle name="20% - Accent6 7 4 4" xfId="42321"/>
    <cellStyle name="20% - Accent6 7 4_Lcc_inputs" xfId="42322"/>
    <cellStyle name="20% - Accent6 7 5" xfId="12600"/>
    <cellStyle name="20% - Accent6 7 5 2" xfId="12601"/>
    <cellStyle name="20% - Accent6 7 5 2 2" xfId="12602"/>
    <cellStyle name="20% - Accent6 7 5 3" xfId="12603"/>
    <cellStyle name="20% - Accent6 7 6" xfId="12604"/>
    <cellStyle name="20% - Accent6 7 6 2" xfId="12605"/>
    <cellStyle name="20% - Accent6 7 7" xfId="12606"/>
    <cellStyle name="20% - Accent6 7 8" xfId="42323"/>
    <cellStyle name="20% - Accent6 7 9" xfId="42324"/>
    <cellStyle name="20% - Accent6 7_Lcc_inputs" xfId="42325"/>
    <cellStyle name="20% - Accent6 8" xfId="2984"/>
    <cellStyle name="20% - Accent6 8 2" xfId="2985"/>
    <cellStyle name="20% - Accent6 8 2 2" xfId="12607"/>
    <cellStyle name="20% - Accent6 8 2 2 2" xfId="12608"/>
    <cellStyle name="20% - Accent6 8 2 2 2 2" xfId="12609"/>
    <cellStyle name="20% - Accent6 8 2 2 3" xfId="12610"/>
    <cellStyle name="20% - Accent6 8 2 3" xfId="12611"/>
    <cellStyle name="20% - Accent6 8 2 3 2" xfId="12612"/>
    <cellStyle name="20% - Accent6 8 2 3 2 2" xfId="12613"/>
    <cellStyle name="20% - Accent6 8 2 3 3" xfId="12614"/>
    <cellStyle name="20% - Accent6 8 2 4" xfId="12615"/>
    <cellStyle name="20% - Accent6 8 2 4 2" xfId="12616"/>
    <cellStyle name="20% - Accent6 8 2 5" xfId="12617"/>
    <cellStyle name="20% - Accent6 8 2_Lcc_inputs" xfId="42326"/>
    <cellStyle name="20% - Accent6 8 3" xfId="12618"/>
    <cellStyle name="20% - Accent6 8 3 2" xfId="12619"/>
    <cellStyle name="20% - Accent6 8 3 2 2" xfId="12620"/>
    <cellStyle name="20% - Accent6 8 3 2 3" xfId="42327"/>
    <cellStyle name="20% - Accent6 8 3 3" xfId="12621"/>
    <cellStyle name="20% - Accent6 8 3 4" xfId="42328"/>
    <cellStyle name="20% - Accent6 8 3_Lcc_inputs" xfId="42329"/>
    <cellStyle name="20% - Accent6 8 4" xfId="12622"/>
    <cellStyle name="20% - Accent6 8 4 2" xfId="12623"/>
    <cellStyle name="20% - Accent6 8 4 2 2" xfId="12624"/>
    <cellStyle name="20% - Accent6 8 4 3" xfId="12625"/>
    <cellStyle name="20% - Accent6 8 5" xfId="12626"/>
    <cellStyle name="20% - Accent6 8 5 2" xfId="12627"/>
    <cellStyle name="20% - Accent6 8 6" xfId="12628"/>
    <cellStyle name="20% - Accent6 8 7" xfId="42330"/>
    <cellStyle name="20% - Accent6 8 8" xfId="42331"/>
    <cellStyle name="20% - Accent6 8_Lcc_inputs" xfId="42332"/>
    <cellStyle name="20% - Accent6 9" xfId="2986"/>
    <cellStyle name="20% - Accent6 9 2" xfId="12629"/>
    <cellStyle name="20% - Accent6 9 2 2" xfId="12630"/>
    <cellStyle name="20% - Accent6 9 2 2 2" xfId="12631"/>
    <cellStyle name="20% - Accent6 9 2 2 3" xfId="42333"/>
    <cellStyle name="20% - Accent6 9 2 3" xfId="12632"/>
    <cellStyle name="20% - Accent6 9 2 4" xfId="42334"/>
    <cellStyle name="20% - Accent6 9 2_Lcc_inputs" xfId="42335"/>
    <cellStyle name="20% - Accent6 9 3" xfId="12633"/>
    <cellStyle name="20% - Accent6 9 3 2" xfId="12634"/>
    <cellStyle name="20% - Accent6 9 3 2 2" xfId="12635"/>
    <cellStyle name="20% - Accent6 9 3 3" xfId="12636"/>
    <cellStyle name="20% - Accent6 9 4" xfId="12637"/>
    <cellStyle name="20% - Accent6 9 4 2" xfId="12638"/>
    <cellStyle name="20% - Accent6 9 5" xfId="12639"/>
    <cellStyle name="20% - Accent6 9 6" xfId="42336"/>
    <cellStyle name="20% - Accent6 9 7" xfId="42337"/>
    <cellStyle name="20% - Accent6 9_Lcc_inputs" xfId="42338"/>
    <cellStyle name="40% - Accent1" xfId="51" builtinId="31" customBuiltin="1"/>
    <cellStyle name="40% - Accent1 10" xfId="12640"/>
    <cellStyle name="40% - Accent1 10 2" xfId="12641"/>
    <cellStyle name="40% - Accent1 10 2 2" xfId="12642"/>
    <cellStyle name="40% - Accent1 10 2 3" xfId="42339"/>
    <cellStyle name="40% - Accent1 10 3" xfId="12643"/>
    <cellStyle name="40% - Accent1 10 4" xfId="42340"/>
    <cellStyle name="40% - Accent1 10_Lcc_inputs" xfId="42341"/>
    <cellStyle name="40% - Accent1 11" xfId="12644"/>
    <cellStyle name="40% - Accent1 11 2" xfId="12645"/>
    <cellStyle name="40% - Accent1 11 2 2" xfId="12646"/>
    <cellStyle name="40% - Accent1 11 3" xfId="12647"/>
    <cellStyle name="40% - Accent1 12" xfId="12648"/>
    <cellStyle name="40% - Accent1 12 2" xfId="12649"/>
    <cellStyle name="40% - Accent1 13" xfId="42342"/>
    <cellStyle name="40% - Accent1 13 2" xfId="42343"/>
    <cellStyle name="40% - Accent1 14" xfId="42344"/>
    <cellStyle name="40% - Accent1 2" xfId="87"/>
    <cellStyle name="40% - Accent1 2 2" xfId="445"/>
    <cellStyle name="40% - Accent1 2 2 2" xfId="669"/>
    <cellStyle name="40% - Accent1 2 2 2 2" xfId="9321"/>
    <cellStyle name="40% - Accent1 2 3" xfId="354"/>
    <cellStyle name="40% - Accent1 2 3 2" xfId="670"/>
    <cellStyle name="40% - Accent1 2 4" xfId="9320"/>
    <cellStyle name="40% - Accent1 2 4 2" xfId="11030"/>
    <cellStyle name="40% - Accent1 2 4 2 2" xfId="12650"/>
    <cellStyle name="40% - Accent1 2 4 2 2 2" xfId="12651"/>
    <cellStyle name="40% - Accent1 2 4 2 2 3" xfId="42345"/>
    <cellStyle name="40% - Accent1 2 4 2 3" xfId="12652"/>
    <cellStyle name="40% - Accent1 2 4 2 3 2" xfId="42346"/>
    <cellStyle name="40% - Accent1 2 4 2 4" xfId="42347"/>
    <cellStyle name="40% - Accent1 2 4 2 5" xfId="42348"/>
    <cellStyle name="40% - Accent1 2 4 2_Lcc_inputs" xfId="42349"/>
    <cellStyle name="40% - Accent1 2 4 3" xfId="11029"/>
    <cellStyle name="40% - Accent1 2 4 3 2" xfId="12653"/>
    <cellStyle name="40% - Accent1 2 4 3 2 2" xfId="42350"/>
    <cellStyle name="40% - Accent1 2 4 3 3" xfId="42351"/>
    <cellStyle name="40% - Accent1 2 4 3 4" xfId="42352"/>
    <cellStyle name="40% - Accent1 2 4 3_Lcc_inputs" xfId="42353"/>
    <cellStyle name="40% - Accent1 2 4 4" xfId="12654"/>
    <cellStyle name="40% - Accent1 2 4 4 2" xfId="42354"/>
    <cellStyle name="40% - Accent1 2 4 4 3" xfId="42355"/>
    <cellStyle name="40% - Accent1 2 4 5" xfId="42356"/>
    <cellStyle name="40% - Accent1 2 4 5 2" xfId="42357"/>
    <cellStyle name="40% - Accent1 2 4 6" xfId="42358"/>
    <cellStyle name="40% - Accent1 2 4_Lcc_inputs" xfId="42359"/>
    <cellStyle name="40% - Accent1 2 5" xfId="11031"/>
    <cellStyle name="40% - Accent1 2 5 2" xfId="42360"/>
    <cellStyle name="40% - Accent1 2 5 2 2" xfId="42361"/>
    <cellStyle name="40% - Accent1 2 5 2 3" xfId="42362"/>
    <cellStyle name="40% - Accent1 2 5 3" xfId="42363"/>
    <cellStyle name="40% - Accent1 2 5 3 2" xfId="42364"/>
    <cellStyle name="40% - Accent1 2 5 4" xfId="42365"/>
    <cellStyle name="40% - Accent1 2 5_Lcc_inputs" xfId="42366"/>
    <cellStyle name="40% - Accent1 2 6" xfId="10997"/>
    <cellStyle name="40% - Accent1 2 6 2" xfId="42367"/>
    <cellStyle name="40% - Accent1 2 6 2 2" xfId="42368"/>
    <cellStyle name="40% - Accent1 2 6 2 3" xfId="42369"/>
    <cellStyle name="40% - Accent1 2 6 3" xfId="42370"/>
    <cellStyle name="40% - Accent1 2 6 3 2" xfId="42371"/>
    <cellStyle name="40% - Accent1 2 6 4" xfId="42372"/>
    <cellStyle name="40% - Accent1 2 6_Lcc_inputs" xfId="42373"/>
    <cellStyle name="40% - Accent1 2 7" xfId="42374"/>
    <cellStyle name="40% - Accent1 2 8" xfId="42375"/>
    <cellStyle name="40% - Accent1 2 9" xfId="2987"/>
    <cellStyle name="40% - Accent1 2_Lcc_inputs" xfId="42376"/>
    <cellStyle name="40% - Accent1 3" xfId="374"/>
    <cellStyle name="40% - Accent1 3 2" xfId="465"/>
    <cellStyle name="40% - Accent1 3 2 2" xfId="671"/>
    <cellStyle name="40% - Accent1 3 2 2 2" xfId="2988"/>
    <cellStyle name="40% - Accent1 3 2 3" xfId="9323"/>
    <cellStyle name="40% - Accent1 3 3" xfId="672"/>
    <cellStyle name="40% - Accent1 3 3 2" xfId="2990"/>
    <cellStyle name="40% - Accent1 3 3 3" xfId="2989"/>
    <cellStyle name="40% - Accent1 3 4" xfId="2991"/>
    <cellStyle name="40% - Accent1 3 4 2" xfId="2992"/>
    <cellStyle name="40% - Accent1 3 5" xfId="2993"/>
    <cellStyle name="40% - Accent1 3 5 2" xfId="2994"/>
    <cellStyle name="40% - Accent1 3 6" xfId="2995"/>
    <cellStyle name="40% - Accent1 3 7" xfId="2996"/>
    <cellStyle name="40% - Accent1 3 8" xfId="9322"/>
    <cellStyle name="40% - Accent1 4" xfId="394"/>
    <cellStyle name="40% - Accent1 4 2" xfId="485"/>
    <cellStyle name="40% - Accent1 4 2 2" xfId="2997"/>
    <cellStyle name="40% - Accent1 4 2 2 2" xfId="12655"/>
    <cellStyle name="40% - Accent1 4 2 2 2 2" xfId="12656"/>
    <cellStyle name="40% - Accent1 4 2 2 2 2 2" xfId="12657"/>
    <cellStyle name="40% - Accent1 4 2 2 2 3" xfId="12658"/>
    <cellStyle name="40% - Accent1 4 2 2 3" xfId="12659"/>
    <cellStyle name="40% - Accent1 4 2 2 3 2" xfId="12660"/>
    <cellStyle name="40% - Accent1 4 2 2 3 2 2" xfId="12661"/>
    <cellStyle name="40% - Accent1 4 2 2 3 3" xfId="12662"/>
    <cellStyle name="40% - Accent1 4 2 2 4" xfId="12663"/>
    <cellStyle name="40% - Accent1 4 2 2 4 2" xfId="12664"/>
    <cellStyle name="40% - Accent1 4 2 2 5" xfId="12665"/>
    <cellStyle name="40% - Accent1 4 2 2_Lcc_inputs" xfId="42377"/>
    <cellStyle name="40% - Accent1 4 2 3" xfId="12666"/>
    <cellStyle name="40% - Accent1 4 2 3 2" xfId="12667"/>
    <cellStyle name="40% - Accent1 4 2 3 2 2" xfId="12668"/>
    <cellStyle name="40% - Accent1 4 2 3 2 3" xfId="42378"/>
    <cellStyle name="40% - Accent1 4 2 3 3" xfId="12669"/>
    <cellStyle name="40% - Accent1 4 2 3 4" xfId="42379"/>
    <cellStyle name="40% - Accent1 4 2 3_Lcc_inputs" xfId="42380"/>
    <cellStyle name="40% - Accent1 4 2 4" xfId="12670"/>
    <cellStyle name="40% - Accent1 4 2 4 2" xfId="12671"/>
    <cellStyle name="40% - Accent1 4 2 4 2 2" xfId="12672"/>
    <cellStyle name="40% - Accent1 4 2 4 3" xfId="12673"/>
    <cellStyle name="40% - Accent1 4 2 5" xfId="12674"/>
    <cellStyle name="40% - Accent1 4 2 5 2" xfId="12675"/>
    <cellStyle name="40% - Accent1 4 2 6" xfId="12676"/>
    <cellStyle name="40% - Accent1 4 2 7" xfId="42381"/>
    <cellStyle name="40% - Accent1 4 2 8" xfId="42382"/>
    <cellStyle name="40% - Accent1 4 2_Lcc_inputs" xfId="42383"/>
    <cellStyle name="40% - Accent1 4 3" xfId="2998"/>
    <cellStyle name="40% - Accent1 4 3 2" xfId="12677"/>
    <cellStyle name="40% - Accent1 4 3 2 2" xfId="12678"/>
    <cellStyle name="40% - Accent1 4 3 2 2 2" xfId="12679"/>
    <cellStyle name="40% - Accent1 4 3 2 2 2 2" xfId="12680"/>
    <cellStyle name="40% - Accent1 4 3 2 2 3" xfId="12681"/>
    <cellStyle name="40% - Accent1 4 3 2 3" xfId="12682"/>
    <cellStyle name="40% - Accent1 4 3 2 3 2" xfId="12683"/>
    <cellStyle name="40% - Accent1 4 3 2 3 2 2" xfId="12684"/>
    <cellStyle name="40% - Accent1 4 3 2 3 3" xfId="12685"/>
    <cellStyle name="40% - Accent1 4 3 2 4" xfId="12686"/>
    <cellStyle name="40% - Accent1 4 3 2 4 2" xfId="12687"/>
    <cellStyle name="40% - Accent1 4 3 2 5" xfId="12688"/>
    <cellStyle name="40% - Accent1 4 3 2_Lcc_inputs" xfId="42384"/>
    <cellStyle name="40% - Accent1 4 3 3" xfId="12689"/>
    <cellStyle name="40% - Accent1 4 3 3 2" xfId="12690"/>
    <cellStyle name="40% - Accent1 4 3 3 2 2" xfId="12691"/>
    <cellStyle name="40% - Accent1 4 3 3 2 3" xfId="42385"/>
    <cellStyle name="40% - Accent1 4 3 3 3" xfId="12692"/>
    <cellStyle name="40% - Accent1 4 3 3 4" xfId="42386"/>
    <cellStyle name="40% - Accent1 4 3 3_Lcc_inputs" xfId="42387"/>
    <cellStyle name="40% - Accent1 4 3 4" xfId="12693"/>
    <cellStyle name="40% - Accent1 4 3 4 2" xfId="12694"/>
    <cellStyle name="40% - Accent1 4 3 4 2 2" xfId="12695"/>
    <cellStyle name="40% - Accent1 4 3 4 3" xfId="12696"/>
    <cellStyle name="40% - Accent1 4 3 5" xfId="12697"/>
    <cellStyle name="40% - Accent1 4 3 5 2" xfId="12698"/>
    <cellStyle name="40% - Accent1 4 3 6" xfId="12699"/>
    <cellStyle name="40% - Accent1 4 3 7" xfId="42388"/>
    <cellStyle name="40% - Accent1 4 3 8" xfId="42389"/>
    <cellStyle name="40% - Accent1 4 3_Lcc_inputs" xfId="42390"/>
    <cellStyle name="40% - Accent1 4 4" xfId="9324"/>
    <cellStyle name="40% - Accent1 5" xfId="419"/>
    <cellStyle name="40% - Accent1 5 2" xfId="2999"/>
    <cellStyle name="40% - Accent1 5 2 2" xfId="12700"/>
    <cellStyle name="40% - Accent1 5 2 2 2" xfId="12701"/>
    <cellStyle name="40% - Accent1 5 2 2 2 2" xfId="12702"/>
    <cellStyle name="40% - Accent1 5 2 2 2 2 2" xfId="12703"/>
    <cellStyle name="40% - Accent1 5 2 2 2 3" xfId="12704"/>
    <cellStyle name="40% - Accent1 5 2 2 3" xfId="12705"/>
    <cellStyle name="40% - Accent1 5 2 2 3 2" xfId="12706"/>
    <cellStyle name="40% - Accent1 5 2 2 3 2 2" xfId="12707"/>
    <cellStyle name="40% - Accent1 5 2 2 3 3" xfId="12708"/>
    <cellStyle name="40% - Accent1 5 2 2 4" xfId="12709"/>
    <cellStyle name="40% - Accent1 5 2 2 4 2" xfId="12710"/>
    <cellStyle name="40% - Accent1 5 2 2 5" xfId="12711"/>
    <cellStyle name="40% - Accent1 5 2 2_Lcc_inputs" xfId="42391"/>
    <cellStyle name="40% - Accent1 5 2 3" xfId="12712"/>
    <cellStyle name="40% - Accent1 5 2 3 2" xfId="12713"/>
    <cellStyle name="40% - Accent1 5 2 3 2 2" xfId="12714"/>
    <cellStyle name="40% - Accent1 5 2 3 2 3" xfId="42392"/>
    <cellStyle name="40% - Accent1 5 2 3 3" xfId="12715"/>
    <cellStyle name="40% - Accent1 5 2 3 4" xfId="42393"/>
    <cellStyle name="40% - Accent1 5 2 3_Lcc_inputs" xfId="42394"/>
    <cellStyle name="40% - Accent1 5 2 4" xfId="12716"/>
    <cellStyle name="40% - Accent1 5 2 4 2" xfId="12717"/>
    <cellStyle name="40% - Accent1 5 2 4 2 2" xfId="12718"/>
    <cellStyle name="40% - Accent1 5 2 4 3" xfId="12719"/>
    <cellStyle name="40% - Accent1 5 2 5" xfId="12720"/>
    <cellStyle name="40% - Accent1 5 2 5 2" xfId="12721"/>
    <cellStyle name="40% - Accent1 5 2 6" xfId="12722"/>
    <cellStyle name="40% - Accent1 5 2 7" xfId="42395"/>
    <cellStyle name="40% - Accent1 5 2 8" xfId="42396"/>
    <cellStyle name="40% - Accent1 5 2_Lcc_inputs" xfId="42397"/>
    <cellStyle name="40% - Accent1 5 3" xfId="9326"/>
    <cellStyle name="40% - Accent1 5 3 2" xfId="12723"/>
    <cellStyle name="40% - Accent1 5 3 2 2" xfId="12724"/>
    <cellStyle name="40% - Accent1 5 3 2 2 2" xfId="12725"/>
    <cellStyle name="40% - Accent1 5 3 2 2 2 2" xfId="12726"/>
    <cellStyle name="40% - Accent1 5 3 2 2 3" xfId="12727"/>
    <cellStyle name="40% - Accent1 5 3 2 3" xfId="12728"/>
    <cellStyle name="40% - Accent1 5 3 2 3 2" xfId="12729"/>
    <cellStyle name="40% - Accent1 5 3 2 3 2 2" xfId="12730"/>
    <cellStyle name="40% - Accent1 5 3 2 3 3" xfId="12731"/>
    <cellStyle name="40% - Accent1 5 3 2 4" xfId="12732"/>
    <cellStyle name="40% - Accent1 5 3 2 4 2" xfId="12733"/>
    <cellStyle name="40% - Accent1 5 3 2 5" xfId="12734"/>
    <cellStyle name="40% - Accent1 5 3 2_Lcc_inputs" xfId="42398"/>
    <cellStyle name="40% - Accent1 5 3 3" xfId="12735"/>
    <cellStyle name="40% - Accent1 5 3 3 2" xfId="12736"/>
    <cellStyle name="40% - Accent1 5 3 3 2 2" xfId="12737"/>
    <cellStyle name="40% - Accent1 5 3 3 2 3" xfId="42399"/>
    <cellStyle name="40% - Accent1 5 3 3 3" xfId="12738"/>
    <cellStyle name="40% - Accent1 5 3 3 4" xfId="42400"/>
    <cellStyle name="40% - Accent1 5 3 3_Lcc_inputs" xfId="42401"/>
    <cellStyle name="40% - Accent1 5 3 4" xfId="12739"/>
    <cellStyle name="40% - Accent1 5 3 4 2" xfId="12740"/>
    <cellStyle name="40% - Accent1 5 3 4 2 2" xfId="12741"/>
    <cellStyle name="40% - Accent1 5 3 4 3" xfId="12742"/>
    <cellStyle name="40% - Accent1 5 3 5" xfId="12743"/>
    <cellStyle name="40% - Accent1 5 3 5 2" xfId="12744"/>
    <cellStyle name="40% - Accent1 5 3 6" xfId="12745"/>
    <cellStyle name="40% - Accent1 5 3 7" xfId="42402"/>
    <cellStyle name="40% - Accent1 5 3 8" xfId="42403"/>
    <cellStyle name="40% - Accent1 5 3_Lcc_inputs" xfId="42404"/>
    <cellStyle name="40% - Accent1 5 4" xfId="9325"/>
    <cellStyle name="40% - Accent1 6" xfId="3000"/>
    <cellStyle name="40% - Accent1 6 2" xfId="3001"/>
    <cellStyle name="40% - Accent1 6 2 2" xfId="12746"/>
    <cellStyle name="40% - Accent1 6 2 2 2" xfId="12747"/>
    <cellStyle name="40% - Accent1 6 2 2 2 2" xfId="12748"/>
    <cellStyle name="40% - Accent1 6 2 2 2 2 2" xfId="12749"/>
    <cellStyle name="40% - Accent1 6 2 2 2 3" xfId="12750"/>
    <cellStyle name="40% - Accent1 6 2 2 3" xfId="12751"/>
    <cellStyle name="40% - Accent1 6 2 2 3 2" xfId="12752"/>
    <cellStyle name="40% - Accent1 6 2 2 3 2 2" xfId="12753"/>
    <cellStyle name="40% - Accent1 6 2 2 3 3" xfId="12754"/>
    <cellStyle name="40% - Accent1 6 2 2 4" xfId="12755"/>
    <cellStyle name="40% - Accent1 6 2 2 4 2" xfId="12756"/>
    <cellStyle name="40% - Accent1 6 2 2 5" xfId="12757"/>
    <cellStyle name="40% - Accent1 6 2 2_Lcc_inputs" xfId="42405"/>
    <cellStyle name="40% - Accent1 6 2 3" xfId="12758"/>
    <cellStyle name="40% - Accent1 6 2 3 2" xfId="12759"/>
    <cellStyle name="40% - Accent1 6 2 3 2 2" xfId="12760"/>
    <cellStyle name="40% - Accent1 6 2 3 2 3" xfId="42406"/>
    <cellStyle name="40% - Accent1 6 2 3 3" xfId="12761"/>
    <cellStyle name="40% - Accent1 6 2 3 4" xfId="42407"/>
    <cellStyle name="40% - Accent1 6 2 3_Lcc_inputs" xfId="42408"/>
    <cellStyle name="40% - Accent1 6 2 4" xfId="12762"/>
    <cellStyle name="40% - Accent1 6 2 4 2" xfId="12763"/>
    <cellStyle name="40% - Accent1 6 2 4 2 2" xfId="12764"/>
    <cellStyle name="40% - Accent1 6 2 4 3" xfId="12765"/>
    <cellStyle name="40% - Accent1 6 2 5" xfId="12766"/>
    <cellStyle name="40% - Accent1 6 2 5 2" xfId="12767"/>
    <cellStyle name="40% - Accent1 6 2 6" xfId="12768"/>
    <cellStyle name="40% - Accent1 6 2 7" xfId="42409"/>
    <cellStyle name="40% - Accent1 6 2 8" xfId="42410"/>
    <cellStyle name="40% - Accent1 6 2_Lcc_inputs" xfId="42411"/>
    <cellStyle name="40% - Accent1 6 3" xfId="12769"/>
    <cellStyle name="40% - Accent1 6 3 2" xfId="12770"/>
    <cellStyle name="40% - Accent1 6 3 2 2" xfId="12771"/>
    <cellStyle name="40% - Accent1 6 3 2 2 2" xfId="12772"/>
    <cellStyle name="40% - Accent1 6 3 2 3" xfId="12773"/>
    <cellStyle name="40% - Accent1 6 3 3" xfId="12774"/>
    <cellStyle name="40% - Accent1 6 3 3 2" xfId="12775"/>
    <cellStyle name="40% - Accent1 6 3 3 2 2" xfId="12776"/>
    <cellStyle name="40% - Accent1 6 3 3 3" xfId="12777"/>
    <cellStyle name="40% - Accent1 6 3 4" xfId="12778"/>
    <cellStyle name="40% - Accent1 6 3 4 2" xfId="12779"/>
    <cellStyle name="40% - Accent1 6 3 5" xfId="12780"/>
    <cellStyle name="40% - Accent1 6 3_Lcc_inputs" xfId="42412"/>
    <cellStyle name="40% - Accent1 6 4" xfId="12781"/>
    <cellStyle name="40% - Accent1 6 4 2" xfId="12782"/>
    <cellStyle name="40% - Accent1 6 4 2 2" xfId="12783"/>
    <cellStyle name="40% - Accent1 6 4 2 3" xfId="42413"/>
    <cellStyle name="40% - Accent1 6 4 3" xfId="12784"/>
    <cellStyle name="40% - Accent1 6 4 4" xfId="42414"/>
    <cellStyle name="40% - Accent1 6 4_Lcc_inputs" xfId="42415"/>
    <cellStyle name="40% - Accent1 6 5" xfId="12785"/>
    <cellStyle name="40% - Accent1 6 5 2" xfId="12786"/>
    <cellStyle name="40% - Accent1 6 5 2 2" xfId="12787"/>
    <cellStyle name="40% - Accent1 6 5 3" xfId="12788"/>
    <cellStyle name="40% - Accent1 6 6" xfId="12789"/>
    <cellStyle name="40% - Accent1 6 6 2" xfId="12790"/>
    <cellStyle name="40% - Accent1 6 7" xfId="12791"/>
    <cellStyle name="40% - Accent1 6 8" xfId="42416"/>
    <cellStyle name="40% - Accent1 6 9" xfId="42417"/>
    <cellStyle name="40% - Accent1 6_Lcc_inputs" xfId="42418"/>
    <cellStyle name="40% - Accent1 7" xfId="3002"/>
    <cellStyle name="40% - Accent1 7 2" xfId="3003"/>
    <cellStyle name="40% - Accent1 7 2 2" xfId="12792"/>
    <cellStyle name="40% - Accent1 7 2 2 2" xfId="12793"/>
    <cellStyle name="40% - Accent1 7 2 2 2 2" xfId="12794"/>
    <cellStyle name="40% - Accent1 7 2 2 2 2 2" xfId="12795"/>
    <cellStyle name="40% - Accent1 7 2 2 2 3" xfId="12796"/>
    <cellStyle name="40% - Accent1 7 2 2 3" xfId="12797"/>
    <cellStyle name="40% - Accent1 7 2 2 3 2" xfId="12798"/>
    <cellStyle name="40% - Accent1 7 2 2 3 2 2" xfId="12799"/>
    <cellStyle name="40% - Accent1 7 2 2 3 3" xfId="12800"/>
    <cellStyle name="40% - Accent1 7 2 2 4" xfId="12801"/>
    <cellStyle name="40% - Accent1 7 2 2 4 2" xfId="12802"/>
    <cellStyle name="40% - Accent1 7 2 2 5" xfId="12803"/>
    <cellStyle name="40% - Accent1 7 2 2_Lcc_inputs" xfId="42419"/>
    <cellStyle name="40% - Accent1 7 2 3" xfId="12804"/>
    <cellStyle name="40% - Accent1 7 2 3 2" xfId="12805"/>
    <cellStyle name="40% - Accent1 7 2 3 2 2" xfId="12806"/>
    <cellStyle name="40% - Accent1 7 2 3 2 3" xfId="42420"/>
    <cellStyle name="40% - Accent1 7 2 3 3" xfId="12807"/>
    <cellStyle name="40% - Accent1 7 2 3 4" xfId="42421"/>
    <cellStyle name="40% - Accent1 7 2 3_Lcc_inputs" xfId="42422"/>
    <cellStyle name="40% - Accent1 7 2 4" xfId="12808"/>
    <cellStyle name="40% - Accent1 7 2 4 2" xfId="12809"/>
    <cellStyle name="40% - Accent1 7 2 4 2 2" xfId="12810"/>
    <cellStyle name="40% - Accent1 7 2 4 3" xfId="12811"/>
    <cellStyle name="40% - Accent1 7 2 5" xfId="12812"/>
    <cellStyle name="40% - Accent1 7 2 5 2" xfId="12813"/>
    <cellStyle name="40% - Accent1 7 2 6" xfId="12814"/>
    <cellStyle name="40% - Accent1 7 2 7" xfId="42423"/>
    <cellStyle name="40% - Accent1 7 2 8" xfId="42424"/>
    <cellStyle name="40% - Accent1 7 2_Lcc_inputs" xfId="42425"/>
    <cellStyle name="40% - Accent1 7 3" xfId="12815"/>
    <cellStyle name="40% - Accent1 7 3 2" xfId="12816"/>
    <cellStyle name="40% - Accent1 7 3 2 2" xfId="12817"/>
    <cellStyle name="40% - Accent1 7 3 2 2 2" xfId="12818"/>
    <cellStyle name="40% - Accent1 7 3 2 3" xfId="12819"/>
    <cellStyle name="40% - Accent1 7 3 3" xfId="12820"/>
    <cellStyle name="40% - Accent1 7 3 3 2" xfId="12821"/>
    <cellStyle name="40% - Accent1 7 3 3 2 2" xfId="12822"/>
    <cellStyle name="40% - Accent1 7 3 3 3" xfId="12823"/>
    <cellStyle name="40% - Accent1 7 3 4" xfId="12824"/>
    <cellStyle name="40% - Accent1 7 3 4 2" xfId="12825"/>
    <cellStyle name="40% - Accent1 7 3 5" xfId="12826"/>
    <cellStyle name="40% - Accent1 7 3_Lcc_inputs" xfId="42426"/>
    <cellStyle name="40% - Accent1 7 4" xfId="12827"/>
    <cellStyle name="40% - Accent1 7 4 2" xfId="12828"/>
    <cellStyle name="40% - Accent1 7 4 2 2" xfId="12829"/>
    <cellStyle name="40% - Accent1 7 4 2 3" xfId="42427"/>
    <cellStyle name="40% - Accent1 7 4 3" xfId="12830"/>
    <cellStyle name="40% - Accent1 7 4 4" xfId="42428"/>
    <cellStyle name="40% - Accent1 7 4_Lcc_inputs" xfId="42429"/>
    <cellStyle name="40% - Accent1 7 5" xfId="12831"/>
    <cellStyle name="40% - Accent1 7 5 2" xfId="12832"/>
    <cellStyle name="40% - Accent1 7 5 2 2" xfId="12833"/>
    <cellStyle name="40% - Accent1 7 5 3" xfId="12834"/>
    <cellStyle name="40% - Accent1 7 6" xfId="12835"/>
    <cellStyle name="40% - Accent1 7 6 2" xfId="12836"/>
    <cellStyle name="40% - Accent1 7 7" xfId="12837"/>
    <cellStyle name="40% - Accent1 7 8" xfId="42430"/>
    <cellStyle name="40% - Accent1 7 9" xfId="42431"/>
    <cellStyle name="40% - Accent1 7_Lcc_inputs" xfId="42432"/>
    <cellStyle name="40% - Accent1 8" xfId="3004"/>
    <cellStyle name="40% - Accent1 8 2" xfId="3005"/>
    <cellStyle name="40% - Accent1 8 2 2" xfId="12838"/>
    <cellStyle name="40% - Accent1 8 2 2 2" xfId="12839"/>
    <cellStyle name="40% - Accent1 8 2 2 2 2" xfId="12840"/>
    <cellStyle name="40% - Accent1 8 2 2 3" xfId="12841"/>
    <cellStyle name="40% - Accent1 8 2 3" xfId="12842"/>
    <cellStyle name="40% - Accent1 8 2 3 2" xfId="12843"/>
    <cellStyle name="40% - Accent1 8 2 3 2 2" xfId="12844"/>
    <cellStyle name="40% - Accent1 8 2 3 3" xfId="12845"/>
    <cellStyle name="40% - Accent1 8 2 4" xfId="12846"/>
    <cellStyle name="40% - Accent1 8 2 4 2" xfId="12847"/>
    <cellStyle name="40% - Accent1 8 2 5" xfId="12848"/>
    <cellStyle name="40% - Accent1 8 2_Lcc_inputs" xfId="42433"/>
    <cellStyle name="40% - Accent1 8 3" xfId="12849"/>
    <cellStyle name="40% - Accent1 8 3 2" xfId="12850"/>
    <cellStyle name="40% - Accent1 8 3 2 2" xfId="12851"/>
    <cellStyle name="40% - Accent1 8 3 2 3" xfId="42434"/>
    <cellStyle name="40% - Accent1 8 3 3" xfId="12852"/>
    <cellStyle name="40% - Accent1 8 3 4" xfId="42435"/>
    <cellStyle name="40% - Accent1 8 3_Lcc_inputs" xfId="42436"/>
    <cellStyle name="40% - Accent1 8 4" xfId="12853"/>
    <cellStyle name="40% - Accent1 8 4 2" xfId="12854"/>
    <cellStyle name="40% - Accent1 8 4 2 2" xfId="12855"/>
    <cellStyle name="40% - Accent1 8 4 3" xfId="12856"/>
    <cellStyle name="40% - Accent1 8 5" xfId="12857"/>
    <cellStyle name="40% - Accent1 8 5 2" xfId="12858"/>
    <cellStyle name="40% - Accent1 8 6" xfId="12859"/>
    <cellStyle name="40% - Accent1 8 7" xfId="42437"/>
    <cellStyle name="40% - Accent1 8 8" xfId="42438"/>
    <cellStyle name="40% - Accent1 8_Lcc_inputs" xfId="42439"/>
    <cellStyle name="40% - Accent1 9" xfId="3006"/>
    <cellStyle name="40% - Accent1 9 2" xfId="12860"/>
    <cellStyle name="40% - Accent1 9 2 2" xfId="12861"/>
    <cellStyle name="40% - Accent1 9 2 2 2" xfId="12862"/>
    <cellStyle name="40% - Accent1 9 2 2 3" xfId="42440"/>
    <cellStyle name="40% - Accent1 9 2 3" xfId="12863"/>
    <cellStyle name="40% - Accent1 9 2 4" xfId="42441"/>
    <cellStyle name="40% - Accent1 9 2_Lcc_inputs" xfId="42442"/>
    <cellStyle name="40% - Accent1 9 3" xfId="12864"/>
    <cellStyle name="40% - Accent1 9 3 2" xfId="12865"/>
    <cellStyle name="40% - Accent1 9 3 2 2" xfId="12866"/>
    <cellStyle name="40% - Accent1 9 3 3" xfId="12867"/>
    <cellStyle name="40% - Accent1 9 4" xfId="12868"/>
    <cellStyle name="40% - Accent1 9 4 2" xfId="12869"/>
    <cellStyle name="40% - Accent1 9 5" xfId="12870"/>
    <cellStyle name="40% - Accent1 9 6" xfId="42443"/>
    <cellStyle name="40% - Accent1 9 7" xfId="42444"/>
    <cellStyle name="40% - Accent1 9_Lcc_inputs" xfId="42445"/>
    <cellStyle name="40% - Accent2" xfId="55" builtinId="35" customBuiltin="1"/>
    <cellStyle name="40% - Accent2 10" xfId="12871"/>
    <cellStyle name="40% - Accent2 10 2" xfId="12872"/>
    <cellStyle name="40% - Accent2 10 2 2" xfId="12873"/>
    <cellStyle name="40% - Accent2 10 2 3" xfId="42446"/>
    <cellStyle name="40% - Accent2 10 3" xfId="12874"/>
    <cellStyle name="40% - Accent2 10 4" xfId="42447"/>
    <cellStyle name="40% - Accent2 10_Lcc_inputs" xfId="42448"/>
    <cellStyle name="40% - Accent2 11" xfId="12875"/>
    <cellStyle name="40% - Accent2 11 2" xfId="12876"/>
    <cellStyle name="40% - Accent2 11 2 2" xfId="12877"/>
    <cellStyle name="40% - Accent2 11 3" xfId="12878"/>
    <cellStyle name="40% - Accent2 12" xfId="12879"/>
    <cellStyle name="40% - Accent2 12 2" xfId="12880"/>
    <cellStyle name="40% - Accent2 13" xfId="42449"/>
    <cellStyle name="40% - Accent2 13 2" xfId="42450"/>
    <cellStyle name="40% - Accent2 14" xfId="42451"/>
    <cellStyle name="40% - Accent2 2" xfId="88"/>
    <cellStyle name="40% - Accent2 2 2" xfId="447"/>
    <cellStyle name="40% - Accent2 2 2 2" xfId="673"/>
    <cellStyle name="40% - Accent2 2 2 2 2" xfId="9328"/>
    <cellStyle name="40% - Accent2 2 3" xfId="356"/>
    <cellStyle name="40% - Accent2 2 3 2" xfId="674"/>
    <cellStyle name="40% - Accent2 2 4" xfId="9327"/>
    <cellStyle name="40% - Accent2 2 4 2" xfId="11033"/>
    <cellStyle name="40% - Accent2 2 4 2 2" xfId="12881"/>
    <cellStyle name="40% - Accent2 2 4 2 2 2" xfId="12882"/>
    <cellStyle name="40% - Accent2 2 4 2 2 3" xfId="42452"/>
    <cellStyle name="40% - Accent2 2 4 2 3" xfId="12883"/>
    <cellStyle name="40% - Accent2 2 4 2 3 2" xfId="42453"/>
    <cellStyle name="40% - Accent2 2 4 2 4" xfId="42454"/>
    <cellStyle name="40% - Accent2 2 4 2 5" xfId="42455"/>
    <cellStyle name="40% - Accent2 2 4 2_Lcc_inputs" xfId="42456"/>
    <cellStyle name="40% - Accent2 2 4 3" xfId="11032"/>
    <cellStyle name="40% - Accent2 2 4 3 2" xfId="12884"/>
    <cellStyle name="40% - Accent2 2 4 3 2 2" xfId="42457"/>
    <cellStyle name="40% - Accent2 2 4 3 3" xfId="42458"/>
    <cellStyle name="40% - Accent2 2 4 3 4" xfId="42459"/>
    <cellStyle name="40% - Accent2 2 4 3_Lcc_inputs" xfId="42460"/>
    <cellStyle name="40% - Accent2 2 4 4" xfId="12885"/>
    <cellStyle name="40% - Accent2 2 4 4 2" xfId="42461"/>
    <cellStyle name="40% - Accent2 2 4 4 3" xfId="42462"/>
    <cellStyle name="40% - Accent2 2 4 5" xfId="42463"/>
    <cellStyle name="40% - Accent2 2 4 5 2" xfId="42464"/>
    <cellStyle name="40% - Accent2 2 4 6" xfId="42465"/>
    <cellStyle name="40% - Accent2 2 4_Lcc_inputs" xfId="42466"/>
    <cellStyle name="40% - Accent2 2 5" xfId="11034"/>
    <cellStyle name="40% - Accent2 2 5 2" xfId="42467"/>
    <cellStyle name="40% - Accent2 2 5 2 2" xfId="42468"/>
    <cellStyle name="40% - Accent2 2 5 2 3" xfId="42469"/>
    <cellStyle name="40% - Accent2 2 5 3" xfId="42470"/>
    <cellStyle name="40% - Accent2 2 5 3 2" xfId="42471"/>
    <cellStyle name="40% - Accent2 2 5 4" xfId="42472"/>
    <cellStyle name="40% - Accent2 2 5_Lcc_inputs" xfId="42473"/>
    <cellStyle name="40% - Accent2 2 6" xfId="10998"/>
    <cellStyle name="40% - Accent2 2 6 2" xfId="42474"/>
    <cellStyle name="40% - Accent2 2 6 2 2" xfId="42475"/>
    <cellStyle name="40% - Accent2 2 6 2 3" xfId="42476"/>
    <cellStyle name="40% - Accent2 2 6 3" xfId="42477"/>
    <cellStyle name="40% - Accent2 2 6 3 2" xfId="42478"/>
    <cellStyle name="40% - Accent2 2 6 4" xfId="42479"/>
    <cellStyle name="40% - Accent2 2 6_Lcc_inputs" xfId="42480"/>
    <cellStyle name="40% - Accent2 2 7" xfId="42481"/>
    <cellStyle name="40% - Accent2 2 8" xfId="42482"/>
    <cellStyle name="40% - Accent2 2 9" xfId="3007"/>
    <cellStyle name="40% - Accent2 2_Lcc_inputs" xfId="42483"/>
    <cellStyle name="40% - Accent2 3" xfId="376"/>
    <cellStyle name="40% - Accent2 3 2" xfId="467"/>
    <cellStyle name="40% - Accent2 3 2 2" xfId="675"/>
    <cellStyle name="40% - Accent2 3 2 2 2" xfId="3008"/>
    <cellStyle name="40% - Accent2 3 2 3" xfId="9330"/>
    <cellStyle name="40% - Accent2 3 3" xfId="676"/>
    <cellStyle name="40% - Accent2 3 3 2" xfId="3010"/>
    <cellStyle name="40% - Accent2 3 3 3" xfId="3009"/>
    <cellStyle name="40% - Accent2 3 4" xfId="3011"/>
    <cellStyle name="40% - Accent2 3 4 2" xfId="3012"/>
    <cellStyle name="40% - Accent2 3 5" xfId="3013"/>
    <cellStyle name="40% - Accent2 3 5 2" xfId="3014"/>
    <cellStyle name="40% - Accent2 3 6" xfId="3015"/>
    <cellStyle name="40% - Accent2 3 7" xfId="3016"/>
    <cellStyle name="40% - Accent2 3 8" xfId="9329"/>
    <cellStyle name="40% - Accent2 4" xfId="396"/>
    <cellStyle name="40% - Accent2 4 2" xfId="487"/>
    <cellStyle name="40% - Accent2 4 2 2" xfId="3017"/>
    <cellStyle name="40% - Accent2 4 2 2 2" xfId="12886"/>
    <cellStyle name="40% - Accent2 4 2 2 2 2" xfId="12887"/>
    <cellStyle name="40% - Accent2 4 2 2 2 2 2" xfId="12888"/>
    <cellStyle name="40% - Accent2 4 2 2 2 3" xfId="12889"/>
    <cellStyle name="40% - Accent2 4 2 2 3" xfId="12890"/>
    <cellStyle name="40% - Accent2 4 2 2 3 2" xfId="12891"/>
    <cellStyle name="40% - Accent2 4 2 2 3 2 2" xfId="12892"/>
    <cellStyle name="40% - Accent2 4 2 2 3 3" xfId="12893"/>
    <cellStyle name="40% - Accent2 4 2 2 4" xfId="12894"/>
    <cellStyle name="40% - Accent2 4 2 2 4 2" xfId="12895"/>
    <cellStyle name="40% - Accent2 4 2 2 5" xfId="12896"/>
    <cellStyle name="40% - Accent2 4 2 2_Lcc_inputs" xfId="42484"/>
    <cellStyle name="40% - Accent2 4 2 3" xfId="12897"/>
    <cellStyle name="40% - Accent2 4 2 3 2" xfId="12898"/>
    <cellStyle name="40% - Accent2 4 2 3 2 2" xfId="12899"/>
    <cellStyle name="40% - Accent2 4 2 3 2 3" xfId="42485"/>
    <cellStyle name="40% - Accent2 4 2 3 3" xfId="12900"/>
    <cellStyle name="40% - Accent2 4 2 3 4" xfId="42486"/>
    <cellStyle name="40% - Accent2 4 2 3_Lcc_inputs" xfId="42487"/>
    <cellStyle name="40% - Accent2 4 2 4" xfId="12901"/>
    <cellStyle name="40% - Accent2 4 2 4 2" xfId="12902"/>
    <cellStyle name="40% - Accent2 4 2 4 2 2" xfId="12903"/>
    <cellStyle name="40% - Accent2 4 2 4 3" xfId="12904"/>
    <cellStyle name="40% - Accent2 4 2 5" xfId="12905"/>
    <cellStyle name="40% - Accent2 4 2 5 2" xfId="12906"/>
    <cellStyle name="40% - Accent2 4 2 6" xfId="12907"/>
    <cellStyle name="40% - Accent2 4 2 7" xfId="42488"/>
    <cellStyle name="40% - Accent2 4 2 8" xfId="42489"/>
    <cellStyle name="40% - Accent2 4 2_Lcc_inputs" xfId="42490"/>
    <cellStyle name="40% - Accent2 4 3" xfId="3018"/>
    <cellStyle name="40% - Accent2 4 3 2" xfId="12908"/>
    <cellStyle name="40% - Accent2 4 3 2 2" xfId="12909"/>
    <cellStyle name="40% - Accent2 4 3 2 2 2" xfId="12910"/>
    <cellStyle name="40% - Accent2 4 3 2 2 2 2" xfId="12911"/>
    <cellStyle name="40% - Accent2 4 3 2 2 3" xfId="12912"/>
    <cellStyle name="40% - Accent2 4 3 2 3" xfId="12913"/>
    <cellStyle name="40% - Accent2 4 3 2 3 2" xfId="12914"/>
    <cellStyle name="40% - Accent2 4 3 2 3 2 2" xfId="12915"/>
    <cellStyle name="40% - Accent2 4 3 2 3 3" xfId="12916"/>
    <cellStyle name="40% - Accent2 4 3 2 4" xfId="12917"/>
    <cellStyle name="40% - Accent2 4 3 2 4 2" xfId="12918"/>
    <cellStyle name="40% - Accent2 4 3 2 5" xfId="12919"/>
    <cellStyle name="40% - Accent2 4 3 2_Lcc_inputs" xfId="42491"/>
    <cellStyle name="40% - Accent2 4 3 3" xfId="12920"/>
    <cellStyle name="40% - Accent2 4 3 3 2" xfId="12921"/>
    <cellStyle name="40% - Accent2 4 3 3 2 2" xfId="12922"/>
    <cellStyle name="40% - Accent2 4 3 3 2 3" xfId="42492"/>
    <cellStyle name="40% - Accent2 4 3 3 3" xfId="12923"/>
    <cellStyle name="40% - Accent2 4 3 3 4" xfId="42493"/>
    <cellStyle name="40% - Accent2 4 3 3_Lcc_inputs" xfId="42494"/>
    <cellStyle name="40% - Accent2 4 3 4" xfId="12924"/>
    <cellStyle name="40% - Accent2 4 3 4 2" xfId="12925"/>
    <cellStyle name="40% - Accent2 4 3 4 2 2" xfId="12926"/>
    <cellStyle name="40% - Accent2 4 3 4 3" xfId="12927"/>
    <cellStyle name="40% - Accent2 4 3 5" xfId="12928"/>
    <cellStyle name="40% - Accent2 4 3 5 2" xfId="12929"/>
    <cellStyle name="40% - Accent2 4 3 6" xfId="12930"/>
    <cellStyle name="40% - Accent2 4 3 7" xfId="42495"/>
    <cellStyle name="40% - Accent2 4 3 8" xfId="42496"/>
    <cellStyle name="40% - Accent2 4 3_Lcc_inputs" xfId="42497"/>
    <cellStyle name="40% - Accent2 4 4" xfId="9331"/>
    <cellStyle name="40% - Accent2 5" xfId="421"/>
    <cellStyle name="40% - Accent2 5 2" xfId="3019"/>
    <cellStyle name="40% - Accent2 5 2 2" xfId="12931"/>
    <cellStyle name="40% - Accent2 5 2 2 2" xfId="12932"/>
    <cellStyle name="40% - Accent2 5 2 2 2 2" xfId="12933"/>
    <cellStyle name="40% - Accent2 5 2 2 2 2 2" xfId="12934"/>
    <cellStyle name="40% - Accent2 5 2 2 2 3" xfId="12935"/>
    <cellStyle name="40% - Accent2 5 2 2 3" xfId="12936"/>
    <cellStyle name="40% - Accent2 5 2 2 3 2" xfId="12937"/>
    <cellStyle name="40% - Accent2 5 2 2 3 2 2" xfId="12938"/>
    <cellStyle name="40% - Accent2 5 2 2 3 3" xfId="12939"/>
    <cellStyle name="40% - Accent2 5 2 2 4" xfId="12940"/>
    <cellStyle name="40% - Accent2 5 2 2 4 2" xfId="12941"/>
    <cellStyle name="40% - Accent2 5 2 2 5" xfId="12942"/>
    <cellStyle name="40% - Accent2 5 2 2_Lcc_inputs" xfId="42498"/>
    <cellStyle name="40% - Accent2 5 2 3" xfId="12943"/>
    <cellStyle name="40% - Accent2 5 2 3 2" xfId="12944"/>
    <cellStyle name="40% - Accent2 5 2 3 2 2" xfId="12945"/>
    <cellStyle name="40% - Accent2 5 2 3 2 3" xfId="42499"/>
    <cellStyle name="40% - Accent2 5 2 3 3" xfId="12946"/>
    <cellStyle name="40% - Accent2 5 2 3 4" xfId="42500"/>
    <cellStyle name="40% - Accent2 5 2 3_Lcc_inputs" xfId="42501"/>
    <cellStyle name="40% - Accent2 5 2 4" xfId="12947"/>
    <cellStyle name="40% - Accent2 5 2 4 2" xfId="12948"/>
    <cellStyle name="40% - Accent2 5 2 4 2 2" xfId="12949"/>
    <cellStyle name="40% - Accent2 5 2 4 3" xfId="12950"/>
    <cellStyle name="40% - Accent2 5 2 5" xfId="12951"/>
    <cellStyle name="40% - Accent2 5 2 5 2" xfId="12952"/>
    <cellStyle name="40% - Accent2 5 2 6" xfId="12953"/>
    <cellStyle name="40% - Accent2 5 2 7" xfId="42502"/>
    <cellStyle name="40% - Accent2 5 2 8" xfId="42503"/>
    <cellStyle name="40% - Accent2 5 2_Lcc_inputs" xfId="42504"/>
    <cellStyle name="40% - Accent2 5 3" xfId="9333"/>
    <cellStyle name="40% - Accent2 5 3 2" xfId="12954"/>
    <cellStyle name="40% - Accent2 5 3 2 2" xfId="12955"/>
    <cellStyle name="40% - Accent2 5 3 2 2 2" xfId="12956"/>
    <cellStyle name="40% - Accent2 5 3 2 2 2 2" xfId="12957"/>
    <cellStyle name="40% - Accent2 5 3 2 2 3" xfId="12958"/>
    <cellStyle name="40% - Accent2 5 3 2 3" xfId="12959"/>
    <cellStyle name="40% - Accent2 5 3 2 3 2" xfId="12960"/>
    <cellStyle name="40% - Accent2 5 3 2 3 2 2" xfId="12961"/>
    <cellStyle name="40% - Accent2 5 3 2 3 3" xfId="12962"/>
    <cellStyle name="40% - Accent2 5 3 2 4" xfId="12963"/>
    <cellStyle name="40% - Accent2 5 3 2 4 2" xfId="12964"/>
    <cellStyle name="40% - Accent2 5 3 2 5" xfId="12965"/>
    <cellStyle name="40% - Accent2 5 3 2_Lcc_inputs" xfId="42505"/>
    <cellStyle name="40% - Accent2 5 3 3" xfId="12966"/>
    <cellStyle name="40% - Accent2 5 3 3 2" xfId="12967"/>
    <cellStyle name="40% - Accent2 5 3 3 2 2" xfId="12968"/>
    <cellStyle name="40% - Accent2 5 3 3 2 3" xfId="42506"/>
    <cellStyle name="40% - Accent2 5 3 3 3" xfId="12969"/>
    <cellStyle name="40% - Accent2 5 3 3 4" xfId="42507"/>
    <cellStyle name="40% - Accent2 5 3 3_Lcc_inputs" xfId="42508"/>
    <cellStyle name="40% - Accent2 5 3 4" xfId="12970"/>
    <cellStyle name="40% - Accent2 5 3 4 2" xfId="12971"/>
    <cellStyle name="40% - Accent2 5 3 4 2 2" xfId="12972"/>
    <cellStyle name="40% - Accent2 5 3 4 3" xfId="12973"/>
    <cellStyle name="40% - Accent2 5 3 5" xfId="12974"/>
    <cellStyle name="40% - Accent2 5 3 5 2" xfId="12975"/>
    <cellStyle name="40% - Accent2 5 3 6" xfId="12976"/>
    <cellStyle name="40% - Accent2 5 3 7" xfId="42509"/>
    <cellStyle name="40% - Accent2 5 3 8" xfId="42510"/>
    <cellStyle name="40% - Accent2 5 3_Lcc_inputs" xfId="42511"/>
    <cellStyle name="40% - Accent2 5 4" xfId="9332"/>
    <cellStyle name="40% - Accent2 6" xfId="3020"/>
    <cellStyle name="40% - Accent2 6 2" xfId="3021"/>
    <cellStyle name="40% - Accent2 6 2 2" xfId="12977"/>
    <cellStyle name="40% - Accent2 6 2 2 2" xfId="12978"/>
    <cellStyle name="40% - Accent2 6 2 2 2 2" xfId="12979"/>
    <cellStyle name="40% - Accent2 6 2 2 2 2 2" xfId="12980"/>
    <cellStyle name="40% - Accent2 6 2 2 2 3" xfId="12981"/>
    <cellStyle name="40% - Accent2 6 2 2 3" xfId="12982"/>
    <cellStyle name="40% - Accent2 6 2 2 3 2" xfId="12983"/>
    <cellStyle name="40% - Accent2 6 2 2 3 2 2" xfId="12984"/>
    <cellStyle name="40% - Accent2 6 2 2 3 3" xfId="12985"/>
    <cellStyle name="40% - Accent2 6 2 2 4" xfId="12986"/>
    <cellStyle name="40% - Accent2 6 2 2 4 2" xfId="12987"/>
    <cellStyle name="40% - Accent2 6 2 2 5" xfId="12988"/>
    <cellStyle name="40% - Accent2 6 2 2_Lcc_inputs" xfId="42512"/>
    <cellStyle name="40% - Accent2 6 2 3" xfId="12989"/>
    <cellStyle name="40% - Accent2 6 2 3 2" xfId="12990"/>
    <cellStyle name="40% - Accent2 6 2 3 2 2" xfId="12991"/>
    <cellStyle name="40% - Accent2 6 2 3 2 3" xfId="42513"/>
    <cellStyle name="40% - Accent2 6 2 3 3" xfId="12992"/>
    <cellStyle name="40% - Accent2 6 2 3 4" xfId="42514"/>
    <cellStyle name="40% - Accent2 6 2 3_Lcc_inputs" xfId="42515"/>
    <cellStyle name="40% - Accent2 6 2 4" xfId="12993"/>
    <cellStyle name="40% - Accent2 6 2 4 2" xfId="12994"/>
    <cellStyle name="40% - Accent2 6 2 4 2 2" xfId="12995"/>
    <cellStyle name="40% - Accent2 6 2 4 3" xfId="12996"/>
    <cellStyle name="40% - Accent2 6 2 5" xfId="12997"/>
    <cellStyle name="40% - Accent2 6 2 5 2" xfId="12998"/>
    <cellStyle name="40% - Accent2 6 2 6" xfId="12999"/>
    <cellStyle name="40% - Accent2 6 2 7" xfId="42516"/>
    <cellStyle name="40% - Accent2 6 2 8" xfId="42517"/>
    <cellStyle name="40% - Accent2 6 2_Lcc_inputs" xfId="42518"/>
    <cellStyle name="40% - Accent2 6 3" xfId="13000"/>
    <cellStyle name="40% - Accent2 6 3 2" xfId="13001"/>
    <cellStyle name="40% - Accent2 6 3 2 2" xfId="13002"/>
    <cellStyle name="40% - Accent2 6 3 2 2 2" xfId="13003"/>
    <cellStyle name="40% - Accent2 6 3 2 3" xfId="13004"/>
    <cellStyle name="40% - Accent2 6 3 3" xfId="13005"/>
    <cellStyle name="40% - Accent2 6 3 3 2" xfId="13006"/>
    <cellStyle name="40% - Accent2 6 3 3 2 2" xfId="13007"/>
    <cellStyle name="40% - Accent2 6 3 3 3" xfId="13008"/>
    <cellStyle name="40% - Accent2 6 3 4" xfId="13009"/>
    <cellStyle name="40% - Accent2 6 3 4 2" xfId="13010"/>
    <cellStyle name="40% - Accent2 6 3 5" xfId="13011"/>
    <cellStyle name="40% - Accent2 6 3_Lcc_inputs" xfId="42519"/>
    <cellStyle name="40% - Accent2 6 4" xfId="13012"/>
    <cellStyle name="40% - Accent2 6 4 2" xfId="13013"/>
    <cellStyle name="40% - Accent2 6 4 2 2" xfId="13014"/>
    <cellStyle name="40% - Accent2 6 4 2 3" xfId="42520"/>
    <cellStyle name="40% - Accent2 6 4 3" xfId="13015"/>
    <cellStyle name="40% - Accent2 6 4 4" xfId="42521"/>
    <cellStyle name="40% - Accent2 6 4_Lcc_inputs" xfId="42522"/>
    <cellStyle name="40% - Accent2 6 5" xfId="13016"/>
    <cellStyle name="40% - Accent2 6 5 2" xfId="13017"/>
    <cellStyle name="40% - Accent2 6 5 2 2" xfId="13018"/>
    <cellStyle name="40% - Accent2 6 5 3" xfId="13019"/>
    <cellStyle name="40% - Accent2 6 6" xfId="13020"/>
    <cellStyle name="40% - Accent2 6 6 2" xfId="13021"/>
    <cellStyle name="40% - Accent2 6 7" xfId="13022"/>
    <cellStyle name="40% - Accent2 6 8" xfId="42523"/>
    <cellStyle name="40% - Accent2 6 9" xfId="42524"/>
    <cellStyle name="40% - Accent2 6_Lcc_inputs" xfId="42525"/>
    <cellStyle name="40% - Accent2 7" xfId="3022"/>
    <cellStyle name="40% - Accent2 7 2" xfId="3023"/>
    <cellStyle name="40% - Accent2 7 2 2" xfId="13023"/>
    <cellStyle name="40% - Accent2 7 2 2 2" xfId="13024"/>
    <cellStyle name="40% - Accent2 7 2 2 2 2" xfId="13025"/>
    <cellStyle name="40% - Accent2 7 2 2 2 2 2" xfId="13026"/>
    <cellStyle name="40% - Accent2 7 2 2 2 3" xfId="13027"/>
    <cellStyle name="40% - Accent2 7 2 2 3" xfId="13028"/>
    <cellStyle name="40% - Accent2 7 2 2 3 2" xfId="13029"/>
    <cellStyle name="40% - Accent2 7 2 2 3 2 2" xfId="13030"/>
    <cellStyle name="40% - Accent2 7 2 2 3 3" xfId="13031"/>
    <cellStyle name="40% - Accent2 7 2 2 4" xfId="13032"/>
    <cellStyle name="40% - Accent2 7 2 2 4 2" xfId="13033"/>
    <cellStyle name="40% - Accent2 7 2 2 5" xfId="13034"/>
    <cellStyle name="40% - Accent2 7 2 2_Lcc_inputs" xfId="42526"/>
    <cellStyle name="40% - Accent2 7 2 3" xfId="13035"/>
    <cellStyle name="40% - Accent2 7 2 3 2" xfId="13036"/>
    <cellStyle name="40% - Accent2 7 2 3 2 2" xfId="13037"/>
    <cellStyle name="40% - Accent2 7 2 3 2 3" xfId="42527"/>
    <cellStyle name="40% - Accent2 7 2 3 3" xfId="13038"/>
    <cellStyle name="40% - Accent2 7 2 3 4" xfId="42528"/>
    <cellStyle name="40% - Accent2 7 2 3_Lcc_inputs" xfId="42529"/>
    <cellStyle name="40% - Accent2 7 2 4" xfId="13039"/>
    <cellStyle name="40% - Accent2 7 2 4 2" xfId="13040"/>
    <cellStyle name="40% - Accent2 7 2 4 2 2" xfId="13041"/>
    <cellStyle name="40% - Accent2 7 2 4 3" xfId="13042"/>
    <cellStyle name="40% - Accent2 7 2 5" xfId="13043"/>
    <cellStyle name="40% - Accent2 7 2 5 2" xfId="13044"/>
    <cellStyle name="40% - Accent2 7 2 6" xfId="13045"/>
    <cellStyle name="40% - Accent2 7 2 7" xfId="42530"/>
    <cellStyle name="40% - Accent2 7 2 8" xfId="42531"/>
    <cellStyle name="40% - Accent2 7 2_Lcc_inputs" xfId="42532"/>
    <cellStyle name="40% - Accent2 7 3" xfId="13046"/>
    <cellStyle name="40% - Accent2 7 3 2" xfId="13047"/>
    <cellStyle name="40% - Accent2 7 3 2 2" xfId="13048"/>
    <cellStyle name="40% - Accent2 7 3 2 2 2" xfId="13049"/>
    <cellStyle name="40% - Accent2 7 3 2 3" xfId="13050"/>
    <cellStyle name="40% - Accent2 7 3 3" xfId="13051"/>
    <cellStyle name="40% - Accent2 7 3 3 2" xfId="13052"/>
    <cellStyle name="40% - Accent2 7 3 3 2 2" xfId="13053"/>
    <cellStyle name="40% - Accent2 7 3 3 3" xfId="13054"/>
    <cellStyle name="40% - Accent2 7 3 4" xfId="13055"/>
    <cellStyle name="40% - Accent2 7 3 4 2" xfId="13056"/>
    <cellStyle name="40% - Accent2 7 3 5" xfId="13057"/>
    <cellStyle name="40% - Accent2 7 3_Lcc_inputs" xfId="42533"/>
    <cellStyle name="40% - Accent2 7 4" xfId="13058"/>
    <cellStyle name="40% - Accent2 7 4 2" xfId="13059"/>
    <cellStyle name="40% - Accent2 7 4 2 2" xfId="13060"/>
    <cellStyle name="40% - Accent2 7 4 2 3" xfId="42534"/>
    <cellStyle name="40% - Accent2 7 4 3" xfId="13061"/>
    <cellStyle name="40% - Accent2 7 4 4" xfId="42535"/>
    <cellStyle name="40% - Accent2 7 4_Lcc_inputs" xfId="42536"/>
    <cellStyle name="40% - Accent2 7 5" xfId="13062"/>
    <cellStyle name="40% - Accent2 7 5 2" xfId="13063"/>
    <cellStyle name="40% - Accent2 7 5 2 2" xfId="13064"/>
    <cellStyle name="40% - Accent2 7 5 3" xfId="13065"/>
    <cellStyle name="40% - Accent2 7 6" xfId="13066"/>
    <cellStyle name="40% - Accent2 7 6 2" xfId="13067"/>
    <cellStyle name="40% - Accent2 7 7" xfId="13068"/>
    <cellStyle name="40% - Accent2 7 8" xfId="42537"/>
    <cellStyle name="40% - Accent2 7 9" xfId="42538"/>
    <cellStyle name="40% - Accent2 7_Lcc_inputs" xfId="42539"/>
    <cellStyle name="40% - Accent2 8" xfId="3024"/>
    <cellStyle name="40% - Accent2 8 2" xfId="3025"/>
    <cellStyle name="40% - Accent2 8 2 2" xfId="13069"/>
    <cellStyle name="40% - Accent2 8 2 2 2" xfId="13070"/>
    <cellStyle name="40% - Accent2 8 2 2 2 2" xfId="13071"/>
    <cellStyle name="40% - Accent2 8 2 2 3" xfId="13072"/>
    <cellStyle name="40% - Accent2 8 2 3" xfId="13073"/>
    <cellStyle name="40% - Accent2 8 2 3 2" xfId="13074"/>
    <cellStyle name="40% - Accent2 8 2 3 2 2" xfId="13075"/>
    <cellStyle name="40% - Accent2 8 2 3 3" xfId="13076"/>
    <cellStyle name="40% - Accent2 8 2 4" xfId="13077"/>
    <cellStyle name="40% - Accent2 8 2 4 2" xfId="13078"/>
    <cellStyle name="40% - Accent2 8 2 5" xfId="13079"/>
    <cellStyle name="40% - Accent2 8 2_Lcc_inputs" xfId="42540"/>
    <cellStyle name="40% - Accent2 8 3" xfId="13080"/>
    <cellStyle name="40% - Accent2 8 3 2" xfId="13081"/>
    <cellStyle name="40% - Accent2 8 3 2 2" xfId="13082"/>
    <cellStyle name="40% - Accent2 8 3 2 3" xfId="42541"/>
    <cellStyle name="40% - Accent2 8 3 3" xfId="13083"/>
    <cellStyle name="40% - Accent2 8 3 4" xfId="42542"/>
    <cellStyle name="40% - Accent2 8 3_Lcc_inputs" xfId="42543"/>
    <cellStyle name="40% - Accent2 8 4" xfId="13084"/>
    <cellStyle name="40% - Accent2 8 4 2" xfId="13085"/>
    <cellStyle name="40% - Accent2 8 4 2 2" xfId="13086"/>
    <cellStyle name="40% - Accent2 8 4 3" xfId="13087"/>
    <cellStyle name="40% - Accent2 8 5" xfId="13088"/>
    <cellStyle name="40% - Accent2 8 5 2" xfId="13089"/>
    <cellStyle name="40% - Accent2 8 6" xfId="13090"/>
    <cellStyle name="40% - Accent2 8 7" xfId="42544"/>
    <cellStyle name="40% - Accent2 8 8" xfId="42545"/>
    <cellStyle name="40% - Accent2 8_Lcc_inputs" xfId="42546"/>
    <cellStyle name="40% - Accent2 9" xfId="3026"/>
    <cellStyle name="40% - Accent2 9 2" xfId="13091"/>
    <cellStyle name="40% - Accent2 9 2 2" xfId="13092"/>
    <cellStyle name="40% - Accent2 9 2 2 2" xfId="13093"/>
    <cellStyle name="40% - Accent2 9 2 2 3" xfId="42547"/>
    <cellStyle name="40% - Accent2 9 2 3" xfId="13094"/>
    <cellStyle name="40% - Accent2 9 2 4" xfId="42548"/>
    <cellStyle name="40% - Accent2 9 2_Lcc_inputs" xfId="42549"/>
    <cellStyle name="40% - Accent2 9 3" xfId="13095"/>
    <cellStyle name="40% - Accent2 9 3 2" xfId="13096"/>
    <cellStyle name="40% - Accent2 9 3 2 2" xfId="13097"/>
    <cellStyle name="40% - Accent2 9 3 3" xfId="13098"/>
    <cellStyle name="40% - Accent2 9 4" xfId="13099"/>
    <cellStyle name="40% - Accent2 9 4 2" xfId="13100"/>
    <cellStyle name="40% - Accent2 9 5" xfId="13101"/>
    <cellStyle name="40% - Accent2 9 6" xfId="42550"/>
    <cellStyle name="40% - Accent2 9 7" xfId="42551"/>
    <cellStyle name="40% - Accent2 9_Lcc_inputs" xfId="42552"/>
    <cellStyle name="40% - Accent3" xfId="59" builtinId="39" customBuiltin="1"/>
    <cellStyle name="40% - Accent3 10" xfId="13102"/>
    <cellStyle name="40% - Accent3 10 2" xfId="13103"/>
    <cellStyle name="40% - Accent3 10 2 2" xfId="13104"/>
    <cellStyle name="40% - Accent3 10 2 3" xfId="42553"/>
    <cellStyle name="40% - Accent3 10 3" xfId="13105"/>
    <cellStyle name="40% - Accent3 10 4" xfId="42554"/>
    <cellStyle name="40% - Accent3 10_Lcc_inputs" xfId="42555"/>
    <cellStyle name="40% - Accent3 11" xfId="13106"/>
    <cellStyle name="40% - Accent3 11 2" xfId="13107"/>
    <cellStyle name="40% - Accent3 11 2 2" xfId="13108"/>
    <cellStyle name="40% - Accent3 11 3" xfId="13109"/>
    <cellStyle name="40% - Accent3 12" xfId="13110"/>
    <cellStyle name="40% - Accent3 12 2" xfId="13111"/>
    <cellStyle name="40% - Accent3 13" xfId="42556"/>
    <cellStyle name="40% - Accent3 13 2" xfId="42557"/>
    <cellStyle name="40% - Accent3 14" xfId="42558"/>
    <cellStyle name="40% - Accent3 2" xfId="89"/>
    <cellStyle name="40% - Accent3 2 2" xfId="449"/>
    <cellStyle name="40% - Accent3 2 2 2" xfId="677"/>
    <cellStyle name="40% - Accent3 2 2 2 2" xfId="9335"/>
    <cellStyle name="40% - Accent3 2 3" xfId="358"/>
    <cellStyle name="40% - Accent3 2 3 2" xfId="678"/>
    <cellStyle name="40% - Accent3 2 4" xfId="9334"/>
    <cellStyle name="40% - Accent3 2 4 2" xfId="11036"/>
    <cellStyle name="40% - Accent3 2 4 2 2" xfId="13112"/>
    <cellStyle name="40% - Accent3 2 4 2 2 2" xfId="13113"/>
    <cellStyle name="40% - Accent3 2 4 2 2 3" xfId="42559"/>
    <cellStyle name="40% - Accent3 2 4 2 3" xfId="13114"/>
    <cellStyle name="40% - Accent3 2 4 2 3 2" xfId="42560"/>
    <cellStyle name="40% - Accent3 2 4 2 4" xfId="42561"/>
    <cellStyle name="40% - Accent3 2 4 2 5" xfId="42562"/>
    <cellStyle name="40% - Accent3 2 4 2_Lcc_inputs" xfId="42563"/>
    <cellStyle name="40% - Accent3 2 4 3" xfId="11035"/>
    <cellStyle name="40% - Accent3 2 4 3 2" xfId="13115"/>
    <cellStyle name="40% - Accent3 2 4 3 2 2" xfId="42564"/>
    <cellStyle name="40% - Accent3 2 4 3 3" xfId="42565"/>
    <cellStyle name="40% - Accent3 2 4 3 4" xfId="42566"/>
    <cellStyle name="40% - Accent3 2 4 3_Lcc_inputs" xfId="42567"/>
    <cellStyle name="40% - Accent3 2 4 4" xfId="13116"/>
    <cellStyle name="40% - Accent3 2 4 4 2" xfId="42568"/>
    <cellStyle name="40% - Accent3 2 4 4 3" xfId="42569"/>
    <cellStyle name="40% - Accent3 2 4 5" xfId="42570"/>
    <cellStyle name="40% - Accent3 2 4 5 2" xfId="42571"/>
    <cellStyle name="40% - Accent3 2 4 6" xfId="42572"/>
    <cellStyle name="40% - Accent3 2 4_Lcc_inputs" xfId="42573"/>
    <cellStyle name="40% - Accent3 2 5" xfId="11037"/>
    <cellStyle name="40% - Accent3 2 5 2" xfId="42574"/>
    <cellStyle name="40% - Accent3 2 5 2 2" xfId="42575"/>
    <cellStyle name="40% - Accent3 2 5 2 3" xfId="42576"/>
    <cellStyle name="40% - Accent3 2 5 3" xfId="42577"/>
    <cellStyle name="40% - Accent3 2 5 3 2" xfId="42578"/>
    <cellStyle name="40% - Accent3 2 5 4" xfId="42579"/>
    <cellStyle name="40% - Accent3 2 5_Lcc_inputs" xfId="42580"/>
    <cellStyle name="40% - Accent3 2 6" xfId="10999"/>
    <cellStyle name="40% - Accent3 2 6 2" xfId="42581"/>
    <cellStyle name="40% - Accent3 2 6 2 2" xfId="42582"/>
    <cellStyle name="40% - Accent3 2 6 2 3" xfId="42583"/>
    <cellStyle name="40% - Accent3 2 6 3" xfId="42584"/>
    <cellStyle name="40% - Accent3 2 6 3 2" xfId="42585"/>
    <cellStyle name="40% - Accent3 2 6 4" xfId="42586"/>
    <cellStyle name="40% - Accent3 2 6_Lcc_inputs" xfId="42587"/>
    <cellStyle name="40% - Accent3 2 7" xfId="42588"/>
    <cellStyle name="40% - Accent3 2 8" xfId="42589"/>
    <cellStyle name="40% - Accent3 2 9" xfId="3027"/>
    <cellStyle name="40% - Accent3 2_Lcc_inputs" xfId="42590"/>
    <cellStyle name="40% - Accent3 3" xfId="378"/>
    <cellStyle name="40% - Accent3 3 2" xfId="469"/>
    <cellStyle name="40% - Accent3 3 2 2" xfId="679"/>
    <cellStyle name="40% - Accent3 3 2 2 2" xfId="3028"/>
    <cellStyle name="40% - Accent3 3 2 3" xfId="9337"/>
    <cellStyle name="40% - Accent3 3 3" xfId="680"/>
    <cellStyle name="40% - Accent3 3 3 2" xfId="3030"/>
    <cellStyle name="40% - Accent3 3 3 3" xfId="3029"/>
    <cellStyle name="40% - Accent3 3 4" xfId="3031"/>
    <cellStyle name="40% - Accent3 3 4 2" xfId="3032"/>
    <cellStyle name="40% - Accent3 3 5" xfId="3033"/>
    <cellStyle name="40% - Accent3 3 5 2" xfId="3034"/>
    <cellStyle name="40% - Accent3 3 6" xfId="3035"/>
    <cellStyle name="40% - Accent3 3 7" xfId="3036"/>
    <cellStyle name="40% - Accent3 3 8" xfId="9336"/>
    <cellStyle name="40% - Accent3 4" xfId="398"/>
    <cellStyle name="40% - Accent3 4 2" xfId="489"/>
    <cellStyle name="40% - Accent3 4 2 2" xfId="3037"/>
    <cellStyle name="40% - Accent3 4 2 2 2" xfId="13117"/>
    <cellStyle name="40% - Accent3 4 2 2 2 2" xfId="13118"/>
    <cellStyle name="40% - Accent3 4 2 2 2 2 2" xfId="13119"/>
    <cellStyle name="40% - Accent3 4 2 2 2 3" xfId="13120"/>
    <cellStyle name="40% - Accent3 4 2 2 3" xfId="13121"/>
    <cellStyle name="40% - Accent3 4 2 2 3 2" xfId="13122"/>
    <cellStyle name="40% - Accent3 4 2 2 3 2 2" xfId="13123"/>
    <cellStyle name="40% - Accent3 4 2 2 3 3" xfId="13124"/>
    <cellStyle name="40% - Accent3 4 2 2 4" xfId="13125"/>
    <cellStyle name="40% - Accent3 4 2 2 4 2" xfId="13126"/>
    <cellStyle name="40% - Accent3 4 2 2 5" xfId="13127"/>
    <cellStyle name="40% - Accent3 4 2 2_Lcc_inputs" xfId="42591"/>
    <cellStyle name="40% - Accent3 4 2 3" xfId="13128"/>
    <cellStyle name="40% - Accent3 4 2 3 2" xfId="13129"/>
    <cellStyle name="40% - Accent3 4 2 3 2 2" xfId="13130"/>
    <cellStyle name="40% - Accent3 4 2 3 2 3" xfId="42592"/>
    <cellStyle name="40% - Accent3 4 2 3 3" xfId="13131"/>
    <cellStyle name="40% - Accent3 4 2 3 4" xfId="42593"/>
    <cellStyle name="40% - Accent3 4 2 3_Lcc_inputs" xfId="42594"/>
    <cellStyle name="40% - Accent3 4 2 4" xfId="13132"/>
    <cellStyle name="40% - Accent3 4 2 4 2" xfId="13133"/>
    <cellStyle name="40% - Accent3 4 2 4 2 2" xfId="13134"/>
    <cellStyle name="40% - Accent3 4 2 4 3" xfId="13135"/>
    <cellStyle name="40% - Accent3 4 2 5" xfId="13136"/>
    <cellStyle name="40% - Accent3 4 2 5 2" xfId="13137"/>
    <cellStyle name="40% - Accent3 4 2 6" xfId="13138"/>
    <cellStyle name="40% - Accent3 4 2 7" xfId="42595"/>
    <cellStyle name="40% - Accent3 4 2 8" xfId="42596"/>
    <cellStyle name="40% - Accent3 4 2_Lcc_inputs" xfId="42597"/>
    <cellStyle name="40% - Accent3 4 3" xfId="3038"/>
    <cellStyle name="40% - Accent3 4 3 2" xfId="13139"/>
    <cellStyle name="40% - Accent3 4 3 2 2" xfId="13140"/>
    <cellStyle name="40% - Accent3 4 3 2 2 2" xfId="13141"/>
    <cellStyle name="40% - Accent3 4 3 2 2 2 2" xfId="13142"/>
    <cellStyle name="40% - Accent3 4 3 2 2 3" xfId="13143"/>
    <cellStyle name="40% - Accent3 4 3 2 3" xfId="13144"/>
    <cellStyle name="40% - Accent3 4 3 2 3 2" xfId="13145"/>
    <cellStyle name="40% - Accent3 4 3 2 3 2 2" xfId="13146"/>
    <cellStyle name="40% - Accent3 4 3 2 3 3" xfId="13147"/>
    <cellStyle name="40% - Accent3 4 3 2 4" xfId="13148"/>
    <cellStyle name="40% - Accent3 4 3 2 4 2" xfId="13149"/>
    <cellStyle name="40% - Accent3 4 3 2 5" xfId="13150"/>
    <cellStyle name="40% - Accent3 4 3 2_Lcc_inputs" xfId="42598"/>
    <cellStyle name="40% - Accent3 4 3 3" xfId="13151"/>
    <cellStyle name="40% - Accent3 4 3 3 2" xfId="13152"/>
    <cellStyle name="40% - Accent3 4 3 3 2 2" xfId="13153"/>
    <cellStyle name="40% - Accent3 4 3 3 2 3" xfId="42599"/>
    <cellStyle name="40% - Accent3 4 3 3 3" xfId="13154"/>
    <cellStyle name="40% - Accent3 4 3 3 4" xfId="42600"/>
    <cellStyle name="40% - Accent3 4 3 3_Lcc_inputs" xfId="42601"/>
    <cellStyle name="40% - Accent3 4 3 4" xfId="13155"/>
    <cellStyle name="40% - Accent3 4 3 4 2" xfId="13156"/>
    <cellStyle name="40% - Accent3 4 3 4 2 2" xfId="13157"/>
    <cellStyle name="40% - Accent3 4 3 4 3" xfId="13158"/>
    <cellStyle name="40% - Accent3 4 3 5" xfId="13159"/>
    <cellStyle name="40% - Accent3 4 3 5 2" xfId="13160"/>
    <cellStyle name="40% - Accent3 4 3 6" xfId="13161"/>
    <cellStyle name="40% - Accent3 4 3 7" xfId="42602"/>
    <cellStyle name="40% - Accent3 4 3 8" xfId="42603"/>
    <cellStyle name="40% - Accent3 4 3_Lcc_inputs" xfId="42604"/>
    <cellStyle name="40% - Accent3 4 4" xfId="9338"/>
    <cellStyle name="40% - Accent3 5" xfId="423"/>
    <cellStyle name="40% - Accent3 5 2" xfId="3039"/>
    <cellStyle name="40% - Accent3 5 2 2" xfId="13162"/>
    <cellStyle name="40% - Accent3 5 2 2 2" xfId="13163"/>
    <cellStyle name="40% - Accent3 5 2 2 2 2" xfId="13164"/>
    <cellStyle name="40% - Accent3 5 2 2 2 2 2" xfId="13165"/>
    <cellStyle name="40% - Accent3 5 2 2 2 3" xfId="13166"/>
    <cellStyle name="40% - Accent3 5 2 2 3" xfId="13167"/>
    <cellStyle name="40% - Accent3 5 2 2 3 2" xfId="13168"/>
    <cellStyle name="40% - Accent3 5 2 2 3 2 2" xfId="13169"/>
    <cellStyle name="40% - Accent3 5 2 2 3 3" xfId="13170"/>
    <cellStyle name="40% - Accent3 5 2 2 4" xfId="13171"/>
    <cellStyle name="40% - Accent3 5 2 2 4 2" xfId="13172"/>
    <cellStyle name="40% - Accent3 5 2 2 5" xfId="13173"/>
    <cellStyle name="40% - Accent3 5 2 2_Lcc_inputs" xfId="42605"/>
    <cellStyle name="40% - Accent3 5 2 3" xfId="13174"/>
    <cellStyle name="40% - Accent3 5 2 3 2" xfId="13175"/>
    <cellStyle name="40% - Accent3 5 2 3 2 2" xfId="13176"/>
    <cellStyle name="40% - Accent3 5 2 3 2 3" xfId="42606"/>
    <cellStyle name="40% - Accent3 5 2 3 3" xfId="13177"/>
    <cellStyle name="40% - Accent3 5 2 3 4" xfId="42607"/>
    <cellStyle name="40% - Accent3 5 2 3_Lcc_inputs" xfId="42608"/>
    <cellStyle name="40% - Accent3 5 2 4" xfId="13178"/>
    <cellStyle name="40% - Accent3 5 2 4 2" xfId="13179"/>
    <cellStyle name="40% - Accent3 5 2 4 2 2" xfId="13180"/>
    <cellStyle name="40% - Accent3 5 2 4 3" xfId="13181"/>
    <cellStyle name="40% - Accent3 5 2 5" xfId="13182"/>
    <cellStyle name="40% - Accent3 5 2 5 2" xfId="13183"/>
    <cellStyle name="40% - Accent3 5 2 6" xfId="13184"/>
    <cellStyle name="40% - Accent3 5 2 7" xfId="42609"/>
    <cellStyle name="40% - Accent3 5 2 8" xfId="42610"/>
    <cellStyle name="40% - Accent3 5 2_Lcc_inputs" xfId="42611"/>
    <cellStyle name="40% - Accent3 5 3" xfId="9340"/>
    <cellStyle name="40% - Accent3 5 3 2" xfId="13185"/>
    <cellStyle name="40% - Accent3 5 3 2 2" xfId="13186"/>
    <cellStyle name="40% - Accent3 5 3 2 2 2" xfId="13187"/>
    <cellStyle name="40% - Accent3 5 3 2 2 2 2" xfId="13188"/>
    <cellStyle name="40% - Accent3 5 3 2 2 3" xfId="13189"/>
    <cellStyle name="40% - Accent3 5 3 2 3" xfId="13190"/>
    <cellStyle name="40% - Accent3 5 3 2 3 2" xfId="13191"/>
    <cellStyle name="40% - Accent3 5 3 2 3 2 2" xfId="13192"/>
    <cellStyle name="40% - Accent3 5 3 2 3 3" xfId="13193"/>
    <cellStyle name="40% - Accent3 5 3 2 4" xfId="13194"/>
    <cellStyle name="40% - Accent3 5 3 2 4 2" xfId="13195"/>
    <cellStyle name="40% - Accent3 5 3 2 5" xfId="13196"/>
    <cellStyle name="40% - Accent3 5 3 2_Lcc_inputs" xfId="42612"/>
    <cellStyle name="40% - Accent3 5 3 3" xfId="13197"/>
    <cellStyle name="40% - Accent3 5 3 3 2" xfId="13198"/>
    <cellStyle name="40% - Accent3 5 3 3 2 2" xfId="13199"/>
    <cellStyle name="40% - Accent3 5 3 3 2 3" xfId="42613"/>
    <cellStyle name="40% - Accent3 5 3 3 3" xfId="13200"/>
    <cellStyle name="40% - Accent3 5 3 3 4" xfId="42614"/>
    <cellStyle name="40% - Accent3 5 3 3_Lcc_inputs" xfId="42615"/>
    <cellStyle name="40% - Accent3 5 3 4" xfId="13201"/>
    <cellStyle name="40% - Accent3 5 3 4 2" xfId="13202"/>
    <cellStyle name="40% - Accent3 5 3 4 2 2" xfId="13203"/>
    <cellStyle name="40% - Accent3 5 3 4 3" xfId="13204"/>
    <cellStyle name="40% - Accent3 5 3 5" xfId="13205"/>
    <cellStyle name="40% - Accent3 5 3 5 2" xfId="13206"/>
    <cellStyle name="40% - Accent3 5 3 6" xfId="13207"/>
    <cellStyle name="40% - Accent3 5 3 7" xfId="42616"/>
    <cellStyle name="40% - Accent3 5 3 8" xfId="42617"/>
    <cellStyle name="40% - Accent3 5 3_Lcc_inputs" xfId="42618"/>
    <cellStyle name="40% - Accent3 5 4" xfId="9339"/>
    <cellStyle name="40% - Accent3 6" xfId="3040"/>
    <cellStyle name="40% - Accent3 6 2" xfId="3041"/>
    <cellStyle name="40% - Accent3 6 2 2" xfId="13208"/>
    <cellStyle name="40% - Accent3 6 2 2 2" xfId="13209"/>
    <cellStyle name="40% - Accent3 6 2 2 2 2" xfId="13210"/>
    <cellStyle name="40% - Accent3 6 2 2 2 2 2" xfId="13211"/>
    <cellStyle name="40% - Accent3 6 2 2 2 3" xfId="13212"/>
    <cellStyle name="40% - Accent3 6 2 2 3" xfId="13213"/>
    <cellStyle name="40% - Accent3 6 2 2 3 2" xfId="13214"/>
    <cellStyle name="40% - Accent3 6 2 2 3 2 2" xfId="13215"/>
    <cellStyle name="40% - Accent3 6 2 2 3 3" xfId="13216"/>
    <cellStyle name="40% - Accent3 6 2 2 4" xfId="13217"/>
    <cellStyle name="40% - Accent3 6 2 2 4 2" xfId="13218"/>
    <cellStyle name="40% - Accent3 6 2 2 5" xfId="13219"/>
    <cellStyle name="40% - Accent3 6 2 2_Lcc_inputs" xfId="42619"/>
    <cellStyle name="40% - Accent3 6 2 3" xfId="13220"/>
    <cellStyle name="40% - Accent3 6 2 3 2" xfId="13221"/>
    <cellStyle name="40% - Accent3 6 2 3 2 2" xfId="13222"/>
    <cellStyle name="40% - Accent3 6 2 3 2 3" xfId="42620"/>
    <cellStyle name="40% - Accent3 6 2 3 3" xfId="13223"/>
    <cellStyle name="40% - Accent3 6 2 3 4" xfId="42621"/>
    <cellStyle name="40% - Accent3 6 2 3_Lcc_inputs" xfId="42622"/>
    <cellStyle name="40% - Accent3 6 2 4" xfId="13224"/>
    <cellStyle name="40% - Accent3 6 2 4 2" xfId="13225"/>
    <cellStyle name="40% - Accent3 6 2 4 2 2" xfId="13226"/>
    <cellStyle name="40% - Accent3 6 2 4 3" xfId="13227"/>
    <cellStyle name="40% - Accent3 6 2 5" xfId="13228"/>
    <cellStyle name="40% - Accent3 6 2 5 2" xfId="13229"/>
    <cellStyle name="40% - Accent3 6 2 6" xfId="13230"/>
    <cellStyle name="40% - Accent3 6 2 7" xfId="42623"/>
    <cellStyle name="40% - Accent3 6 2 8" xfId="42624"/>
    <cellStyle name="40% - Accent3 6 2_Lcc_inputs" xfId="42625"/>
    <cellStyle name="40% - Accent3 6 3" xfId="13231"/>
    <cellStyle name="40% - Accent3 6 3 2" xfId="13232"/>
    <cellStyle name="40% - Accent3 6 3 2 2" xfId="13233"/>
    <cellStyle name="40% - Accent3 6 3 2 2 2" xfId="13234"/>
    <cellStyle name="40% - Accent3 6 3 2 3" xfId="13235"/>
    <cellStyle name="40% - Accent3 6 3 3" xfId="13236"/>
    <cellStyle name="40% - Accent3 6 3 3 2" xfId="13237"/>
    <cellStyle name="40% - Accent3 6 3 3 2 2" xfId="13238"/>
    <cellStyle name="40% - Accent3 6 3 3 3" xfId="13239"/>
    <cellStyle name="40% - Accent3 6 3 4" xfId="13240"/>
    <cellStyle name="40% - Accent3 6 3 4 2" xfId="13241"/>
    <cellStyle name="40% - Accent3 6 3 5" xfId="13242"/>
    <cellStyle name="40% - Accent3 6 3_Lcc_inputs" xfId="42626"/>
    <cellStyle name="40% - Accent3 6 4" xfId="13243"/>
    <cellStyle name="40% - Accent3 6 4 2" xfId="13244"/>
    <cellStyle name="40% - Accent3 6 4 2 2" xfId="13245"/>
    <cellStyle name="40% - Accent3 6 4 2 3" xfId="42627"/>
    <cellStyle name="40% - Accent3 6 4 3" xfId="13246"/>
    <cellStyle name="40% - Accent3 6 4 4" xfId="42628"/>
    <cellStyle name="40% - Accent3 6 4_Lcc_inputs" xfId="42629"/>
    <cellStyle name="40% - Accent3 6 5" xfId="13247"/>
    <cellStyle name="40% - Accent3 6 5 2" xfId="13248"/>
    <cellStyle name="40% - Accent3 6 5 2 2" xfId="13249"/>
    <cellStyle name="40% - Accent3 6 5 3" xfId="13250"/>
    <cellStyle name="40% - Accent3 6 6" xfId="13251"/>
    <cellStyle name="40% - Accent3 6 6 2" xfId="13252"/>
    <cellStyle name="40% - Accent3 6 7" xfId="13253"/>
    <cellStyle name="40% - Accent3 6 8" xfId="42630"/>
    <cellStyle name="40% - Accent3 6 9" xfId="42631"/>
    <cellStyle name="40% - Accent3 6_Lcc_inputs" xfId="42632"/>
    <cellStyle name="40% - Accent3 7" xfId="3042"/>
    <cellStyle name="40% - Accent3 7 2" xfId="3043"/>
    <cellStyle name="40% - Accent3 7 2 2" xfId="13254"/>
    <cellStyle name="40% - Accent3 7 2 2 2" xfId="13255"/>
    <cellStyle name="40% - Accent3 7 2 2 2 2" xfId="13256"/>
    <cellStyle name="40% - Accent3 7 2 2 2 2 2" xfId="13257"/>
    <cellStyle name="40% - Accent3 7 2 2 2 3" xfId="13258"/>
    <cellStyle name="40% - Accent3 7 2 2 3" xfId="13259"/>
    <cellStyle name="40% - Accent3 7 2 2 3 2" xfId="13260"/>
    <cellStyle name="40% - Accent3 7 2 2 3 2 2" xfId="13261"/>
    <cellStyle name="40% - Accent3 7 2 2 3 3" xfId="13262"/>
    <cellStyle name="40% - Accent3 7 2 2 4" xfId="13263"/>
    <cellStyle name="40% - Accent3 7 2 2 4 2" xfId="13264"/>
    <cellStyle name="40% - Accent3 7 2 2 5" xfId="13265"/>
    <cellStyle name="40% - Accent3 7 2 2_Lcc_inputs" xfId="42633"/>
    <cellStyle name="40% - Accent3 7 2 3" xfId="13266"/>
    <cellStyle name="40% - Accent3 7 2 3 2" xfId="13267"/>
    <cellStyle name="40% - Accent3 7 2 3 2 2" xfId="13268"/>
    <cellStyle name="40% - Accent3 7 2 3 2 3" xfId="42634"/>
    <cellStyle name="40% - Accent3 7 2 3 3" xfId="13269"/>
    <cellStyle name="40% - Accent3 7 2 3 4" xfId="42635"/>
    <cellStyle name="40% - Accent3 7 2 3_Lcc_inputs" xfId="42636"/>
    <cellStyle name="40% - Accent3 7 2 4" xfId="13270"/>
    <cellStyle name="40% - Accent3 7 2 4 2" xfId="13271"/>
    <cellStyle name="40% - Accent3 7 2 4 2 2" xfId="13272"/>
    <cellStyle name="40% - Accent3 7 2 4 3" xfId="13273"/>
    <cellStyle name="40% - Accent3 7 2 5" xfId="13274"/>
    <cellStyle name="40% - Accent3 7 2 5 2" xfId="13275"/>
    <cellStyle name="40% - Accent3 7 2 6" xfId="13276"/>
    <cellStyle name="40% - Accent3 7 2 7" xfId="42637"/>
    <cellStyle name="40% - Accent3 7 2 8" xfId="42638"/>
    <cellStyle name="40% - Accent3 7 2_Lcc_inputs" xfId="42639"/>
    <cellStyle name="40% - Accent3 7 3" xfId="13277"/>
    <cellStyle name="40% - Accent3 7 3 2" xfId="13278"/>
    <cellStyle name="40% - Accent3 7 3 2 2" xfId="13279"/>
    <cellStyle name="40% - Accent3 7 3 2 2 2" xfId="13280"/>
    <cellStyle name="40% - Accent3 7 3 2 3" xfId="13281"/>
    <cellStyle name="40% - Accent3 7 3 3" xfId="13282"/>
    <cellStyle name="40% - Accent3 7 3 3 2" xfId="13283"/>
    <cellStyle name="40% - Accent3 7 3 3 2 2" xfId="13284"/>
    <cellStyle name="40% - Accent3 7 3 3 3" xfId="13285"/>
    <cellStyle name="40% - Accent3 7 3 4" xfId="13286"/>
    <cellStyle name="40% - Accent3 7 3 4 2" xfId="13287"/>
    <cellStyle name="40% - Accent3 7 3 5" xfId="13288"/>
    <cellStyle name="40% - Accent3 7 3_Lcc_inputs" xfId="42640"/>
    <cellStyle name="40% - Accent3 7 4" xfId="13289"/>
    <cellStyle name="40% - Accent3 7 4 2" xfId="13290"/>
    <cellStyle name="40% - Accent3 7 4 2 2" xfId="13291"/>
    <cellStyle name="40% - Accent3 7 4 2 3" xfId="42641"/>
    <cellStyle name="40% - Accent3 7 4 3" xfId="13292"/>
    <cellStyle name="40% - Accent3 7 4 4" xfId="42642"/>
    <cellStyle name="40% - Accent3 7 4_Lcc_inputs" xfId="42643"/>
    <cellStyle name="40% - Accent3 7 5" xfId="13293"/>
    <cellStyle name="40% - Accent3 7 5 2" xfId="13294"/>
    <cellStyle name="40% - Accent3 7 5 2 2" xfId="13295"/>
    <cellStyle name="40% - Accent3 7 5 3" xfId="13296"/>
    <cellStyle name="40% - Accent3 7 6" xfId="13297"/>
    <cellStyle name="40% - Accent3 7 6 2" xfId="13298"/>
    <cellStyle name="40% - Accent3 7 7" xfId="13299"/>
    <cellStyle name="40% - Accent3 7 8" xfId="42644"/>
    <cellStyle name="40% - Accent3 7 9" xfId="42645"/>
    <cellStyle name="40% - Accent3 7_Lcc_inputs" xfId="42646"/>
    <cellStyle name="40% - Accent3 8" xfId="3044"/>
    <cellStyle name="40% - Accent3 8 2" xfId="3045"/>
    <cellStyle name="40% - Accent3 8 2 2" xfId="13300"/>
    <cellStyle name="40% - Accent3 8 2 2 2" xfId="13301"/>
    <cellStyle name="40% - Accent3 8 2 2 2 2" xfId="13302"/>
    <cellStyle name="40% - Accent3 8 2 2 3" xfId="13303"/>
    <cellStyle name="40% - Accent3 8 2 3" xfId="13304"/>
    <cellStyle name="40% - Accent3 8 2 3 2" xfId="13305"/>
    <cellStyle name="40% - Accent3 8 2 3 2 2" xfId="13306"/>
    <cellStyle name="40% - Accent3 8 2 3 3" xfId="13307"/>
    <cellStyle name="40% - Accent3 8 2 4" xfId="13308"/>
    <cellStyle name="40% - Accent3 8 2 4 2" xfId="13309"/>
    <cellStyle name="40% - Accent3 8 2 5" xfId="13310"/>
    <cellStyle name="40% - Accent3 8 2_Lcc_inputs" xfId="42647"/>
    <cellStyle name="40% - Accent3 8 3" xfId="13311"/>
    <cellStyle name="40% - Accent3 8 3 2" xfId="13312"/>
    <cellStyle name="40% - Accent3 8 3 2 2" xfId="13313"/>
    <cellStyle name="40% - Accent3 8 3 2 3" xfId="42648"/>
    <cellStyle name="40% - Accent3 8 3 3" xfId="13314"/>
    <cellStyle name="40% - Accent3 8 3 4" xfId="42649"/>
    <cellStyle name="40% - Accent3 8 3_Lcc_inputs" xfId="42650"/>
    <cellStyle name="40% - Accent3 8 4" xfId="13315"/>
    <cellStyle name="40% - Accent3 8 4 2" xfId="13316"/>
    <cellStyle name="40% - Accent3 8 4 2 2" xfId="13317"/>
    <cellStyle name="40% - Accent3 8 4 3" xfId="13318"/>
    <cellStyle name="40% - Accent3 8 5" xfId="13319"/>
    <cellStyle name="40% - Accent3 8 5 2" xfId="13320"/>
    <cellStyle name="40% - Accent3 8 6" xfId="13321"/>
    <cellStyle name="40% - Accent3 8 7" xfId="42651"/>
    <cellStyle name="40% - Accent3 8 8" xfId="42652"/>
    <cellStyle name="40% - Accent3 8_Lcc_inputs" xfId="42653"/>
    <cellStyle name="40% - Accent3 9" xfId="3046"/>
    <cellStyle name="40% - Accent3 9 2" xfId="13322"/>
    <cellStyle name="40% - Accent3 9 2 2" xfId="13323"/>
    <cellStyle name="40% - Accent3 9 2 2 2" xfId="13324"/>
    <cellStyle name="40% - Accent3 9 2 2 3" xfId="42654"/>
    <cellStyle name="40% - Accent3 9 2 3" xfId="13325"/>
    <cellStyle name="40% - Accent3 9 2 4" xfId="42655"/>
    <cellStyle name="40% - Accent3 9 2_Lcc_inputs" xfId="42656"/>
    <cellStyle name="40% - Accent3 9 3" xfId="13326"/>
    <cellStyle name="40% - Accent3 9 3 2" xfId="13327"/>
    <cellStyle name="40% - Accent3 9 3 2 2" xfId="13328"/>
    <cellStyle name="40% - Accent3 9 3 3" xfId="13329"/>
    <cellStyle name="40% - Accent3 9 4" xfId="13330"/>
    <cellStyle name="40% - Accent3 9 4 2" xfId="13331"/>
    <cellStyle name="40% - Accent3 9 5" xfId="13332"/>
    <cellStyle name="40% - Accent3 9 6" xfId="42657"/>
    <cellStyle name="40% - Accent3 9 7" xfId="42658"/>
    <cellStyle name="40% - Accent3 9_Lcc_inputs" xfId="42659"/>
    <cellStyle name="40% - Accent4" xfId="63" builtinId="43" customBuiltin="1"/>
    <cellStyle name="40% - Accent4 10" xfId="13333"/>
    <cellStyle name="40% - Accent4 10 2" xfId="13334"/>
    <cellStyle name="40% - Accent4 10 2 2" xfId="13335"/>
    <cellStyle name="40% - Accent4 10 2 3" xfId="42660"/>
    <cellStyle name="40% - Accent4 10 3" xfId="13336"/>
    <cellStyle name="40% - Accent4 10 4" xfId="42661"/>
    <cellStyle name="40% - Accent4 10_Lcc_inputs" xfId="42662"/>
    <cellStyle name="40% - Accent4 11" xfId="13337"/>
    <cellStyle name="40% - Accent4 11 2" xfId="13338"/>
    <cellStyle name="40% - Accent4 11 2 2" xfId="13339"/>
    <cellStyle name="40% - Accent4 11 3" xfId="13340"/>
    <cellStyle name="40% - Accent4 12" xfId="13341"/>
    <cellStyle name="40% - Accent4 12 2" xfId="13342"/>
    <cellStyle name="40% - Accent4 13" xfId="42663"/>
    <cellStyle name="40% - Accent4 13 2" xfId="42664"/>
    <cellStyle name="40% - Accent4 14" xfId="42665"/>
    <cellStyle name="40% - Accent4 2" xfId="90"/>
    <cellStyle name="40% - Accent4 2 2" xfId="451"/>
    <cellStyle name="40% - Accent4 2 2 2" xfId="681"/>
    <cellStyle name="40% - Accent4 2 2 2 2" xfId="9342"/>
    <cellStyle name="40% - Accent4 2 3" xfId="360"/>
    <cellStyle name="40% - Accent4 2 3 2" xfId="682"/>
    <cellStyle name="40% - Accent4 2 4" xfId="9341"/>
    <cellStyle name="40% - Accent4 2 4 2" xfId="11039"/>
    <cellStyle name="40% - Accent4 2 4 2 2" xfId="13343"/>
    <cellStyle name="40% - Accent4 2 4 2 2 2" xfId="13344"/>
    <cellStyle name="40% - Accent4 2 4 2 2 3" xfId="42666"/>
    <cellStyle name="40% - Accent4 2 4 2 3" xfId="13345"/>
    <cellStyle name="40% - Accent4 2 4 2 3 2" xfId="42667"/>
    <cellStyle name="40% - Accent4 2 4 2 4" xfId="42668"/>
    <cellStyle name="40% - Accent4 2 4 2 5" xfId="42669"/>
    <cellStyle name="40% - Accent4 2 4 2_Lcc_inputs" xfId="42670"/>
    <cellStyle name="40% - Accent4 2 4 3" xfId="11038"/>
    <cellStyle name="40% - Accent4 2 4 3 2" xfId="13346"/>
    <cellStyle name="40% - Accent4 2 4 3 2 2" xfId="42671"/>
    <cellStyle name="40% - Accent4 2 4 3 3" xfId="42672"/>
    <cellStyle name="40% - Accent4 2 4 3 4" xfId="42673"/>
    <cellStyle name="40% - Accent4 2 4 3_Lcc_inputs" xfId="42674"/>
    <cellStyle name="40% - Accent4 2 4 4" xfId="13347"/>
    <cellStyle name="40% - Accent4 2 4 4 2" xfId="42675"/>
    <cellStyle name="40% - Accent4 2 4 4 3" xfId="42676"/>
    <cellStyle name="40% - Accent4 2 4 5" xfId="42677"/>
    <cellStyle name="40% - Accent4 2 4 5 2" xfId="42678"/>
    <cellStyle name="40% - Accent4 2 4 6" xfId="42679"/>
    <cellStyle name="40% - Accent4 2 4_Lcc_inputs" xfId="42680"/>
    <cellStyle name="40% - Accent4 2 5" xfId="11040"/>
    <cellStyle name="40% - Accent4 2 5 2" xfId="42681"/>
    <cellStyle name="40% - Accent4 2 5 2 2" xfId="42682"/>
    <cellStyle name="40% - Accent4 2 5 2 3" xfId="42683"/>
    <cellStyle name="40% - Accent4 2 5 3" xfId="42684"/>
    <cellStyle name="40% - Accent4 2 5 3 2" xfId="42685"/>
    <cellStyle name="40% - Accent4 2 5 4" xfId="42686"/>
    <cellStyle name="40% - Accent4 2 5_Lcc_inputs" xfId="42687"/>
    <cellStyle name="40% - Accent4 2 6" xfId="11000"/>
    <cellStyle name="40% - Accent4 2 6 2" xfId="42688"/>
    <cellStyle name="40% - Accent4 2 6 2 2" xfId="42689"/>
    <cellStyle name="40% - Accent4 2 6 2 3" xfId="42690"/>
    <cellStyle name="40% - Accent4 2 6 3" xfId="42691"/>
    <cellStyle name="40% - Accent4 2 6 3 2" xfId="42692"/>
    <cellStyle name="40% - Accent4 2 6 4" xfId="42693"/>
    <cellStyle name="40% - Accent4 2 6_Lcc_inputs" xfId="42694"/>
    <cellStyle name="40% - Accent4 2 7" xfId="42695"/>
    <cellStyle name="40% - Accent4 2 8" xfId="42696"/>
    <cellStyle name="40% - Accent4 2 9" xfId="3047"/>
    <cellStyle name="40% - Accent4 2_Lcc_inputs" xfId="42697"/>
    <cellStyle name="40% - Accent4 3" xfId="380"/>
    <cellStyle name="40% - Accent4 3 2" xfId="471"/>
    <cellStyle name="40% - Accent4 3 2 2" xfId="683"/>
    <cellStyle name="40% - Accent4 3 2 2 2" xfId="3048"/>
    <cellStyle name="40% - Accent4 3 2 3" xfId="9344"/>
    <cellStyle name="40% - Accent4 3 3" xfId="684"/>
    <cellStyle name="40% - Accent4 3 3 2" xfId="3050"/>
    <cellStyle name="40% - Accent4 3 3 3" xfId="3049"/>
    <cellStyle name="40% - Accent4 3 4" xfId="3051"/>
    <cellStyle name="40% - Accent4 3 4 2" xfId="3052"/>
    <cellStyle name="40% - Accent4 3 5" xfId="3053"/>
    <cellStyle name="40% - Accent4 3 5 2" xfId="3054"/>
    <cellStyle name="40% - Accent4 3 6" xfId="3055"/>
    <cellStyle name="40% - Accent4 3 7" xfId="3056"/>
    <cellStyle name="40% - Accent4 3 8" xfId="9343"/>
    <cellStyle name="40% - Accent4 4" xfId="400"/>
    <cellStyle name="40% - Accent4 4 2" xfId="491"/>
    <cellStyle name="40% - Accent4 4 2 2" xfId="3057"/>
    <cellStyle name="40% - Accent4 4 2 2 2" xfId="13348"/>
    <cellStyle name="40% - Accent4 4 2 2 2 2" xfId="13349"/>
    <cellStyle name="40% - Accent4 4 2 2 2 2 2" xfId="13350"/>
    <cellStyle name="40% - Accent4 4 2 2 2 3" xfId="13351"/>
    <cellStyle name="40% - Accent4 4 2 2 3" xfId="13352"/>
    <cellStyle name="40% - Accent4 4 2 2 3 2" xfId="13353"/>
    <cellStyle name="40% - Accent4 4 2 2 3 2 2" xfId="13354"/>
    <cellStyle name="40% - Accent4 4 2 2 3 3" xfId="13355"/>
    <cellStyle name="40% - Accent4 4 2 2 4" xfId="13356"/>
    <cellStyle name="40% - Accent4 4 2 2 4 2" xfId="13357"/>
    <cellStyle name="40% - Accent4 4 2 2 5" xfId="13358"/>
    <cellStyle name="40% - Accent4 4 2 2_Lcc_inputs" xfId="42698"/>
    <cellStyle name="40% - Accent4 4 2 3" xfId="13359"/>
    <cellStyle name="40% - Accent4 4 2 3 2" xfId="13360"/>
    <cellStyle name="40% - Accent4 4 2 3 2 2" xfId="13361"/>
    <cellStyle name="40% - Accent4 4 2 3 2 3" xfId="42699"/>
    <cellStyle name="40% - Accent4 4 2 3 3" xfId="13362"/>
    <cellStyle name="40% - Accent4 4 2 3 4" xfId="42700"/>
    <cellStyle name="40% - Accent4 4 2 3_Lcc_inputs" xfId="42701"/>
    <cellStyle name="40% - Accent4 4 2 4" xfId="13363"/>
    <cellStyle name="40% - Accent4 4 2 4 2" xfId="13364"/>
    <cellStyle name="40% - Accent4 4 2 4 2 2" xfId="13365"/>
    <cellStyle name="40% - Accent4 4 2 4 3" xfId="13366"/>
    <cellStyle name="40% - Accent4 4 2 5" xfId="13367"/>
    <cellStyle name="40% - Accent4 4 2 5 2" xfId="13368"/>
    <cellStyle name="40% - Accent4 4 2 6" xfId="13369"/>
    <cellStyle name="40% - Accent4 4 2 7" xfId="42702"/>
    <cellStyle name="40% - Accent4 4 2 8" xfId="42703"/>
    <cellStyle name="40% - Accent4 4 2_Lcc_inputs" xfId="42704"/>
    <cellStyle name="40% - Accent4 4 3" xfId="3058"/>
    <cellStyle name="40% - Accent4 4 3 2" xfId="13370"/>
    <cellStyle name="40% - Accent4 4 3 2 2" xfId="13371"/>
    <cellStyle name="40% - Accent4 4 3 2 2 2" xfId="13372"/>
    <cellStyle name="40% - Accent4 4 3 2 2 2 2" xfId="13373"/>
    <cellStyle name="40% - Accent4 4 3 2 2 3" xfId="13374"/>
    <cellStyle name="40% - Accent4 4 3 2 3" xfId="13375"/>
    <cellStyle name="40% - Accent4 4 3 2 3 2" xfId="13376"/>
    <cellStyle name="40% - Accent4 4 3 2 3 2 2" xfId="13377"/>
    <cellStyle name="40% - Accent4 4 3 2 3 3" xfId="13378"/>
    <cellStyle name="40% - Accent4 4 3 2 4" xfId="13379"/>
    <cellStyle name="40% - Accent4 4 3 2 4 2" xfId="13380"/>
    <cellStyle name="40% - Accent4 4 3 2 5" xfId="13381"/>
    <cellStyle name="40% - Accent4 4 3 2_Lcc_inputs" xfId="42705"/>
    <cellStyle name="40% - Accent4 4 3 3" xfId="13382"/>
    <cellStyle name="40% - Accent4 4 3 3 2" xfId="13383"/>
    <cellStyle name="40% - Accent4 4 3 3 2 2" xfId="13384"/>
    <cellStyle name="40% - Accent4 4 3 3 2 3" xfId="42706"/>
    <cellStyle name="40% - Accent4 4 3 3 3" xfId="13385"/>
    <cellStyle name="40% - Accent4 4 3 3 4" xfId="42707"/>
    <cellStyle name="40% - Accent4 4 3 3_Lcc_inputs" xfId="42708"/>
    <cellStyle name="40% - Accent4 4 3 4" xfId="13386"/>
    <cellStyle name="40% - Accent4 4 3 4 2" xfId="13387"/>
    <cellStyle name="40% - Accent4 4 3 4 2 2" xfId="13388"/>
    <cellStyle name="40% - Accent4 4 3 4 3" xfId="13389"/>
    <cellStyle name="40% - Accent4 4 3 5" xfId="13390"/>
    <cellStyle name="40% - Accent4 4 3 5 2" xfId="13391"/>
    <cellStyle name="40% - Accent4 4 3 6" xfId="13392"/>
    <cellStyle name="40% - Accent4 4 3 7" xfId="42709"/>
    <cellStyle name="40% - Accent4 4 3 8" xfId="42710"/>
    <cellStyle name="40% - Accent4 4 3_Lcc_inputs" xfId="42711"/>
    <cellStyle name="40% - Accent4 4 4" xfId="9345"/>
    <cellStyle name="40% - Accent4 5" xfId="425"/>
    <cellStyle name="40% - Accent4 5 2" xfId="3059"/>
    <cellStyle name="40% - Accent4 5 2 2" xfId="13393"/>
    <cellStyle name="40% - Accent4 5 2 2 2" xfId="13394"/>
    <cellStyle name="40% - Accent4 5 2 2 2 2" xfId="13395"/>
    <cellStyle name="40% - Accent4 5 2 2 2 2 2" xfId="13396"/>
    <cellStyle name="40% - Accent4 5 2 2 2 3" xfId="13397"/>
    <cellStyle name="40% - Accent4 5 2 2 3" xfId="13398"/>
    <cellStyle name="40% - Accent4 5 2 2 3 2" xfId="13399"/>
    <cellStyle name="40% - Accent4 5 2 2 3 2 2" xfId="13400"/>
    <cellStyle name="40% - Accent4 5 2 2 3 3" xfId="13401"/>
    <cellStyle name="40% - Accent4 5 2 2 4" xfId="13402"/>
    <cellStyle name="40% - Accent4 5 2 2 4 2" xfId="13403"/>
    <cellStyle name="40% - Accent4 5 2 2 5" xfId="13404"/>
    <cellStyle name="40% - Accent4 5 2 2_Lcc_inputs" xfId="42712"/>
    <cellStyle name="40% - Accent4 5 2 3" xfId="13405"/>
    <cellStyle name="40% - Accent4 5 2 3 2" xfId="13406"/>
    <cellStyle name="40% - Accent4 5 2 3 2 2" xfId="13407"/>
    <cellStyle name="40% - Accent4 5 2 3 2 3" xfId="42713"/>
    <cellStyle name="40% - Accent4 5 2 3 3" xfId="13408"/>
    <cellStyle name="40% - Accent4 5 2 3 4" xfId="42714"/>
    <cellStyle name="40% - Accent4 5 2 3_Lcc_inputs" xfId="42715"/>
    <cellStyle name="40% - Accent4 5 2 4" xfId="13409"/>
    <cellStyle name="40% - Accent4 5 2 4 2" xfId="13410"/>
    <cellStyle name="40% - Accent4 5 2 4 2 2" xfId="13411"/>
    <cellStyle name="40% - Accent4 5 2 4 3" xfId="13412"/>
    <cellStyle name="40% - Accent4 5 2 5" xfId="13413"/>
    <cellStyle name="40% - Accent4 5 2 5 2" xfId="13414"/>
    <cellStyle name="40% - Accent4 5 2 6" xfId="13415"/>
    <cellStyle name="40% - Accent4 5 2 7" xfId="42716"/>
    <cellStyle name="40% - Accent4 5 2 8" xfId="42717"/>
    <cellStyle name="40% - Accent4 5 2_Lcc_inputs" xfId="42718"/>
    <cellStyle name="40% - Accent4 5 3" xfId="9347"/>
    <cellStyle name="40% - Accent4 5 3 2" xfId="13416"/>
    <cellStyle name="40% - Accent4 5 3 2 2" xfId="13417"/>
    <cellStyle name="40% - Accent4 5 3 2 2 2" xfId="13418"/>
    <cellStyle name="40% - Accent4 5 3 2 2 2 2" xfId="13419"/>
    <cellStyle name="40% - Accent4 5 3 2 2 3" xfId="13420"/>
    <cellStyle name="40% - Accent4 5 3 2 3" xfId="13421"/>
    <cellStyle name="40% - Accent4 5 3 2 3 2" xfId="13422"/>
    <cellStyle name="40% - Accent4 5 3 2 3 2 2" xfId="13423"/>
    <cellStyle name="40% - Accent4 5 3 2 3 3" xfId="13424"/>
    <cellStyle name="40% - Accent4 5 3 2 4" xfId="13425"/>
    <cellStyle name="40% - Accent4 5 3 2 4 2" xfId="13426"/>
    <cellStyle name="40% - Accent4 5 3 2 5" xfId="13427"/>
    <cellStyle name="40% - Accent4 5 3 2_Lcc_inputs" xfId="42719"/>
    <cellStyle name="40% - Accent4 5 3 3" xfId="13428"/>
    <cellStyle name="40% - Accent4 5 3 3 2" xfId="13429"/>
    <cellStyle name="40% - Accent4 5 3 3 2 2" xfId="13430"/>
    <cellStyle name="40% - Accent4 5 3 3 2 3" xfId="42720"/>
    <cellStyle name="40% - Accent4 5 3 3 3" xfId="13431"/>
    <cellStyle name="40% - Accent4 5 3 3 4" xfId="42721"/>
    <cellStyle name="40% - Accent4 5 3 3_Lcc_inputs" xfId="42722"/>
    <cellStyle name="40% - Accent4 5 3 4" xfId="13432"/>
    <cellStyle name="40% - Accent4 5 3 4 2" xfId="13433"/>
    <cellStyle name="40% - Accent4 5 3 4 2 2" xfId="13434"/>
    <cellStyle name="40% - Accent4 5 3 4 3" xfId="13435"/>
    <cellStyle name="40% - Accent4 5 3 5" xfId="13436"/>
    <cellStyle name="40% - Accent4 5 3 5 2" xfId="13437"/>
    <cellStyle name="40% - Accent4 5 3 6" xfId="13438"/>
    <cellStyle name="40% - Accent4 5 3 7" xfId="42723"/>
    <cellStyle name="40% - Accent4 5 3 8" xfId="42724"/>
    <cellStyle name="40% - Accent4 5 3_Lcc_inputs" xfId="42725"/>
    <cellStyle name="40% - Accent4 5 4" xfId="9346"/>
    <cellStyle name="40% - Accent4 6" xfId="3060"/>
    <cellStyle name="40% - Accent4 6 2" xfId="3061"/>
    <cellStyle name="40% - Accent4 6 2 2" xfId="13439"/>
    <cellStyle name="40% - Accent4 6 2 2 2" xfId="13440"/>
    <cellStyle name="40% - Accent4 6 2 2 2 2" xfId="13441"/>
    <cellStyle name="40% - Accent4 6 2 2 2 2 2" xfId="13442"/>
    <cellStyle name="40% - Accent4 6 2 2 2 3" xfId="13443"/>
    <cellStyle name="40% - Accent4 6 2 2 3" xfId="13444"/>
    <cellStyle name="40% - Accent4 6 2 2 3 2" xfId="13445"/>
    <cellStyle name="40% - Accent4 6 2 2 3 2 2" xfId="13446"/>
    <cellStyle name="40% - Accent4 6 2 2 3 3" xfId="13447"/>
    <cellStyle name="40% - Accent4 6 2 2 4" xfId="13448"/>
    <cellStyle name="40% - Accent4 6 2 2 4 2" xfId="13449"/>
    <cellStyle name="40% - Accent4 6 2 2 5" xfId="13450"/>
    <cellStyle name="40% - Accent4 6 2 2_Lcc_inputs" xfId="42726"/>
    <cellStyle name="40% - Accent4 6 2 3" xfId="13451"/>
    <cellStyle name="40% - Accent4 6 2 3 2" xfId="13452"/>
    <cellStyle name="40% - Accent4 6 2 3 2 2" xfId="13453"/>
    <cellStyle name="40% - Accent4 6 2 3 2 3" xfId="42727"/>
    <cellStyle name="40% - Accent4 6 2 3 3" xfId="13454"/>
    <cellStyle name="40% - Accent4 6 2 3 4" xfId="42728"/>
    <cellStyle name="40% - Accent4 6 2 3_Lcc_inputs" xfId="42729"/>
    <cellStyle name="40% - Accent4 6 2 4" xfId="13455"/>
    <cellStyle name="40% - Accent4 6 2 4 2" xfId="13456"/>
    <cellStyle name="40% - Accent4 6 2 4 2 2" xfId="13457"/>
    <cellStyle name="40% - Accent4 6 2 4 3" xfId="13458"/>
    <cellStyle name="40% - Accent4 6 2 5" xfId="13459"/>
    <cellStyle name="40% - Accent4 6 2 5 2" xfId="13460"/>
    <cellStyle name="40% - Accent4 6 2 6" xfId="13461"/>
    <cellStyle name="40% - Accent4 6 2 7" xfId="42730"/>
    <cellStyle name="40% - Accent4 6 2 8" xfId="42731"/>
    <cellStyle name="40% - Accent4 6 2_Lcc_inputs" xfId="42732"/>
    <cellStyle name="40% - Accent4 6 3" xfId="13462"/>
    <cellStyle name="40% - Accent4 6 3 2" xfId="13463"/>
    <cellStyle name="40% - Accent4 6 3 2 2" xfId="13464"/>
    <cellStyle name="40% - Accent4 6 3 2 2 2" xfId="13465"/>
    <cellStyle name="40% - Accent4 6 3 2 3" xfId="13466"/>
    <cellStyle name="40% - Accent4 6 3 3" xfId="13467"/>
    <cellStyle name="40% - Accent4 6 3 3 2" xfId="13468"/>
    <cellStyle name="40% - Accent4 6 3 3 2 2" xfId="13469"/>
    <cellStyle name="40% - Accent4 6 3 3 3" xfId="13470"/>
    <cellStyle name="40% - Accent4 6 3 4" xfId="13471"/>
    <cellStyle name="40% - Accent4 6 3 4 2" xfId="13472"/>
    <cellStyle name="40% - Accent4 6 3 5" xfId="13473"/>
    <cellStyle name="40% - Accent4 6 3_Lcc_inputs" xfId="42733"/>
    <cellStyle name="40% - Accent4 6 4" xfId="13474"/>
    <cellStyle name="40% - Accent4 6 4 2" xfId="13475"/>
    <cellStyle name="40% - Accent4 6 4 2 2" xfId="13476"/>
    <cellStyle name="40% - Accent4 6 4 2 3" xfId="42734"/>
    <cellStyle name="40% - Accent4 6 4 3" xfId="13477"/>
    <cellStyle name="40% - Accent4 6 4 4" xfId="42735"/>
    <cellStyle name="40% - Accent4 6 4_Lcc_inputs" xfId="42736"/>
    <cellStyle name="40% - Accent4 6 5" xfId="13478"/>
    <cellStyle name="40% - Accent4 6 5 2" xfId="13479"/>
    <cellStyle name="40% - Accent4 6 5 2 2" xfId="13480"/>
    <cellStyle name="40% - Accent4 6 5 3" xfId="13481"/>
    <cellStyle name="40% - Accent4 6 6" xfId="13482"/>
    <cellStyle name="40% - Accent4 6 6 2" xfId="13483"/>
    <cellStyle name="40% - Accent4 6 7" xfId="13484"/>
    <cellStyle name="40% - Accent4 6 8" xfId="42737"/>
    <cellStyle name="40% - Accent4 6 9" xfId="42738"/>
    <cellStyle name="40% - Accent4 6_Lcc_inputs" xfId="42739"/>
    <cellStyle name="40% - Accent4 7" xfId="3062"/>
    <cellStyle name="40% - Accent4 7 2" xfId="3063"/>
    <cellStyle name="40% - Accent4 7 2 2" xfId="13485"/>
    <cellStyle name="40% - Accent4 7 2 2 2" xfId="13486"/>
    <cellStyle name="40% - Accent4 7 2 2 2 2" xfId="13487"/>
    <cellStyle name="40% - Accent4 7 2 2 2 2 2" xfId="13488"/>
    <cellStyle name="40% - Accent4 7 2 2 2 3" xfId="13489"/>
    <cellStyle name="40% - Accent4 7 2 2 3" xfId="13490"/>
    <cellStyle name="40% - Accent4 7 2 2 3 2" xfId="13491"/>
    <cellStyle name="40% - Accent4 7 2 2 3 2 2" xfId="13492"/>
    <cellStyle name="40% - Accent4 7 2 2 3 3" xfId="13493"/>
    <cellStyle name="40% - Accent4 7 2 2 4" xfId="13494"/>
    <cellStyle name="40% - Accent4 7 2 2 4 2" xfId="13495"/>
    <cellStyle name="40% - Accent4 7 2 2 5" xfId="13496"/>
    <cellStyle name="40% - Accent4 7 2 2_Lcc_inputs" xfId="42740"/>
    <cellStyle name="40% - Accent4 7 2 3" xfId="13497"/>
    <cellStyle name="40% - Accent4 7 2 3 2" xfId="13498"/>
    <cellStyle name="40% - Accent4 7 2 3 2 2" xfId="13499"/>
    <cellStyle name="40% - Accent4 7 2 3 2 3" xfId="42741"/>
    <cellStyle name="40% - Accent4 7 2 3 3" xfId="13500"/>
    <cellStyle name="40% - Accent4 7 2 3 4" xfId="42742"/>
    <cellStyle name="40% - Accent4 7 2 3_Lcc_inputs" xfId="42743"/>
    <cellStyle name="40% - Accent4 7 2 4" xfId="13501"/>
    <cellStyle name="40% - Accent4 7 2 4 2" xfId="13502"/>
    <cellStyle name="40% - Accent4 7 2 4 2 2" xfId="13503"/>
    <cellStyle name="40% - Accent4 7 2 4 3" xfId="13504"/>
    <cellStyle name="40% - Accent4 7 2 5" xfId="13505"/>
    <cellStyle name="40% - Accent4 7 2 5 2" xfId="13506"/>
    <cellStyle name="40% - Accent4 7 2 6" xfId="13507"/>
    <cellStyle name="40% - Accent4 7 2 7" xfId="42744"/>
    <cellStyle name="40% - Accent4 7 2 8" xfId="42745"/>
    <cellStyle name="40% - Accent4 7 2_Lcc_inputs" xfId="42746"/>
    <cellStyle name="40% - Accent4 7 3" xfId="13508"/>
    <cellStyle name="40% - Accent4 7 3 2" xfId="13509"/>
    <cellStyle name="40% - Accent4 7 3 2 2" xfId="13510"/>
    <cellStyle name="40% - Accent4 7 3 2 2 2" xfId="13511"/>
    <cellStyle name="40% - Accent4 7 3 2 3" xfId="13512"/>
    <cellStyle name="40% - Accent4 7 3 3" xfId="13513"/>
    <cellStyle name="40% - Accent4 7 3 3 2" xfId="13514"/>
    <cellStyle name="40% - Accent4 7 3 3 2 2" xfId="13515"/>
    <cellStyle name="40% - Accent4 7 3 3 3" xfId="13516"/>
    <cellStyle name="40% - Accent4 7 3 4" xfId="13517"/>
    <cellStyle name="40% - Accent4 7 3 4 2" xfId="13518"/>
    <cellStyle name="40% - Accent4 7 3 5" xfId="13519"/>
    <cellStyle name="40% - Accent4 7 3_Lcc_inputs" xfId="42747"/>
    <cellStyle name="40% - Accent4 7 4" xfId="13520"/>
    <cellStyle name="40% - Accent4 7 4 2" xfId="13521"/>
    <cellStyle name="40% - Accent4 7 4 2 2" xfId="13522"/>
    <cellStyle name="40% - Accent4 7 4 2 3" xfId="42748"/>
    <cellStyle name="40% - Accent4 7 4 3" xfId="13523"/>
    <cellStyle name="40% - Accent4 7 4 4" xfId="42749"/>
    <cellStyle name="40% - Accent4 7 4_Lcc_inputs" xfId="42750"/>
    <cellStyle name="40% - Accent4 7 5" xfId="13524"/>
    <cellStyle name="40% - Accent4 7 5 2" xfId="13525"/>
    <cellStyle name="40% - Accent4 7 5 2 2" xfId="13526"/>
    <cellStyle name="40% - Accent4 7 5 3" xfId="13527"/>
    <cellStyle name="40% - Accent4 7 6" xfId="13528"/>
    <cellStyle name="40% - Accent4 7 6 2" xfId="13529"/>
    <cellStyle name="40% - Accent4 7 7" xfId="13530"/>
    <cellStyle name="40% - Accent4 7 8" xfId="42751"/>
    <cellStyle name="40% - Accent4 7 9" xfId="42752"/>
    <cellStyle name="40% - Accent4 7_Lcc_inputs" xfId="42753"/>
    <cellStyle name="40% - Accent4 8" xfId="3064"/>
    <cellStyle name="40% - Accent4 8 2" xfId="3065"/>
    <cellStyle name="40% - Accent4 8 2 2" xfId="13531"/>
    <cellStyle name="40% - Accent4 8 2 2 2" xfId="13532"/>
    <cellStyle name="40% - Accent4 8 2 2 2 2" xfId="13533"/>
    <cellStyle name="40% - Accent4 8 2 2 3" xfId="13534"/>
    <cellStyle name="40% - Accent4 8 2 3" xfId="13535"/>
    <cellStyle name="40% - Accent4 8 2 3 2" xfId="13536"/>
    <cellStyle name="40% - Accent4 8 2 3 2 2" xfId="13537"/>
    <cellStyle name="40% - Accent4 8 2 3 3" xfId="13538"/>
    <cellStyle name="40% - Accent4 8 2 4" xfId="13539"/>
    <cellStyle name="40% - Accent4 8 2 4 2" xfId="13540"/>
    <cellStyle name="40% - Accent4 8 2 5" xfId="13541"/>
    <cellStyle name="40% - Accent4 8 2_Lcc_inputs" xfId="42754"/>
    <cellStyle name="40% - Accent4 8 3" xfId="13542"/>
    <cellStyle name="40% - Accent4 8 3 2" xfId="13543"/>
    <cellStyle name="40% - Accent4 8 3 2 2" xfId="13544"/>
    <cellStyle name="40% - Accent4 8 3 2 3" xfId="42755"/>
    <cellStyle name="40% - Accent4 8 3 3" xfId="13545"/>
    <cellStyle name="40% - Accent4 8 3 4" xfId="42756"/>
    <cellStyle name="40% - Accent4 8 3_Lcc_inputs" xfId="42757"/>
    <cellStyle name="40% - Accent4 8 4" xfId="13546"/>
    <cellStyle name="40% - Accent4 8 4 2" xfId="13547"/>
    <cellStyle name="40% - Accent4 8 4 2 2" xfId="13548"/>
    <cellStyle name="40% - Accent4 8 4 3" xfId="13549"/>
    <cellStyle name="40% - Accent4 8 5" xfId="13550"/>
    <cellStyle name="40% - Accent4 8 5 2" xfId="13551"/>
    <cellStyle name="40% - Accent4 8 6" xfId="13552"/>
    <cellStyle name="40% - Accent4 8 7" xfId="42758"/>
    <cellStyle name="40% - Accent4 8 8" xfId="42759"/>
    <cellStyle name="40% - Accent4 8_Lcc_inputs" xfId="42760"/>
    <cellStyle name="40% - Accent4 9" xfId="3066"/>
    <cellStyle name="40% - Accent4 9 2" xfId="13553"/>
    <cellStyle name="40% - Accent4 9 2 2" xfId="13554"/>
    <cellStyle name="40% - Accent4 9 2 2 2" xfId="13555"/>
    <cellStyle name="40% - Accent4 9 2 2 3" xfId="42761"/>
    <cellStyle name="40% - Accent4 9 2 3" xfId="13556"/>
    <cellStyle name="40% - Accent4 9 2 4" xfId="42762"/>
    <cellStyle name="40% - Accent4 9 2_Lcc_inputs" xfId="42763"/>
    <cellStyle name="40% - Accent4 9 3" xfId="13557"/>
    <cellStyle name="40% - Accent4 9 3 2" xfId="13558"/>
    <cellStyle name="40% - Accent4 9 3 2 2" xfId="13559"/>
    <cellStyle name="40% - Accent4 9 3 3" xfId="13560"/>
    <cellStyle name="40% - Accent4 9 4" xfId="13561"/>
    <cellStyle name="40% - Accent4 9 4 2" xfId="13562"/>
    <cellStyle name="40% - Accent4 9 5" xfId="13563"/>
    <cellStyle name="40% - Accent4 9 6" xfId="42764"/>
    <cellStyle name="40% - Accent4 9 7" xfId="42765"/>
    <cellStyle name="40% - Accent4 9_Lcc_inputs" xfId="42766"/>
    <cellStyle name="40% - Accent5" xfId="67" builtinId="47" customBuiltin="1"/>
    <cellStyle name="40% - Accent5 10" xfId="13564"/>
    <cellStyle name="40% - Accent5 10 2" xfId="13565"/>
    <cellStyle name="40% - Accent5 10 2 2" xfId="13566"/>
    <cellStyle name="40% - Accent5 10 2 3" xfId="42767"/>
    <cellStyle name="40% - Accent5 10 3" xfId="13567"/>
    <cellStyle name="40% - Accent5 10 4" xfId="42768"/>
    <cellStyle name="40% - Accent5 10_Lcc_inputs" xfId="42769"/>
    <cellStyle name="40% - Accent5 11" xfId="13568"/>
    <cellStyle name="40% - Accent5 11 2" xfId="13569"/>
    <cellStyle name="40% - Accent5 11 2 2" xfId="13570"/>
    <cellStyle name="40% - Accent5 11 3" xfId="13571"/>
    <cellStyle name="40% - Accent5 12" xfId="13572"/>
    <cellStyle name="40% - Accent5 12 2" xfId="13573"/>
    <cellStyle name="40% - Accent5 13" xfId="42770"/>
    <cellStyle name="40% - Accent5 13 2" xfId="42771"/>
    <cellStyle name="40% - Accent5 14" xfId="42772"/>
    <cellStyle name="40% - Accent5 2" xfId="91"/>
    <cellStyle name="40% - Accent5 2 2" xfId="453"/>
    <cellStyle name="40% - Accent5 2 2 2" xfId="685"/>
    <cellStyle name="40% - Accent5 2 2 2 2" xfId="9349"/>
    <cellStyle name="40% - Accent5 2 3" xfId="362"/>
    <cellStyle name="40% - Accent5 2 3 2" xfId="686"/>
    <cellStyle name="40% - Accent5 2 4" xfId="9348"/>
    <cellStyle name="40% - Accent5 2 4 2" xfId="11042"/>
    <cellStyle name="40% - Accent5 2 4 2 2" xfId="13574"/>
    <cellStyle name="40% - Accent5 2 4 2 2 2" xfId="13575"/>
    <cellStyle name="40% - Accent5 2 4 2 2 3" xfId="42773"/>
    <cellStyle name="40% - Accent5 2 4 2 3" xfId="13576"/>
    <cellStyle name="40% - Accent5 2 4 2 3 2" xfId="42774"/>
    <cellStyle name="40% - Accent5 2 4 2 4" xfId="42775"/>
    <cellStyle name="40% - Accent5 2 4 2 5" xfId="42776"/>
    <cellStyle name="40% - Accent5 2 4 2_Lcc_inputs" xfId="42777"/>
    <cellStyle name="40% - Accent5 2 4 3" xfId="11041"/>
    <cellStyle name="40% - Accent5 2 4 3 2" xfId="13577"/>
    <cellStyle name="40% - Accent5 2 4 3 2 2" xfId="42778"/>
    <cellStyle name="40% - Accent5 2 4 3 3" xfId="42779"/>
    <cellStyle name="40% - Accent5 2 4 3 4" xfId="42780"/>
    <cellStyle name="40% - Accent5 2 4 3_Lcc_inputs" xfId="42781"/>
    <cellStyle name="40% - Accent5 2 4 4" xfId="13578"/>
    <cellStyle name="40% - Accent5 2 4 4 2" xfId="42782"/>
    <cellStyle name="40% - Accent5 2 4 4 3" xfId="42783"/>
    <cellStyle name="40% - Accent5 2 4 5" xfId="42784"/>
    <cellStyle name="40% - Accent5 2 4 5 2" xfId="42785"/>
    <cellStyle name="40% - Accent5 2 4 6" xfId="42786"/>
    <cellStyle name="40% - Accent5 2 4_Lcc_inputs" xfId="42787"/>
    <cellStyle name="40% - Accent5 2 5" xfId="11043"/>
    <cellStyle name="40% - Accent5 2 5 2" xfId="42788"/>
    <cellStyle name="40% - Accent5 2 5 2 2" xfId="42789"/>
    <cellStyle name="40% - Accent5 2 5 2 3" xfId="42790"/>
    <cellStyle name="40% - Accent5 2 5 3" xfId="42791"/>
    <cellStyle name="40% - Accent5 2 5 3 2" xfId="42792"/>
    <cellStyle name="40% - Accent5 2 5 4" xfId="42793"/>
    <cellStyle name="40% - Accent5 2 5_Lcc_inputs" xfId="42794"/>
    <cellStyle name="40% - Accent5 2 6" xfId="11001"/>
    <cellStyle name="40% - Accent5 2 6 2" xfId="42795"/>
    <cellStyle name="40% - Accent5 2 6 2 2" xfId="42796"/>
    <cellStyle name="40% - Accent5 2 6 2 3" xfId="42797"/>
    <cellStyle name="40% - Accent5 2 6 3" xfId="42798"/>
    <cellStyle name="40% - Accent5 2 6 3 2" xfId="42799"/>
    <cellStyle name="40% - Accent5 2 6 4" xfId="42800"/>
    <cellStyle name="40% - Accent5 2 6_Lcc_inputs" xfId="42801"/>
    <cellStyle name="40% - Accent5 2 7" xfId="42802"/>
    <cellStyle name="40% - Accent5 2 8" xfId="42803"/>
    <cellStyle name="40% - Accent5 2_Lcc_inputs" xfId="42804"/>
    <cellStyle name="40% - Accent5 3" xfId="382"/>
    <cellStyle name="40% - Accent5 3 2" xfId="473"/>
    <cellStyle name="40% - Accent5 3 2 2" xfId="687"/>
    <cellStyle name="40% - Accent5 3 2 2 2" xfId="3067"/>
    <cellStyle name="40% - Accent5 3 2 3" xfId="9350"/>
    <cellStyle name="40% - Accent5 3 3" xfId="688"/>
    <cellStyle name="40% - Accent5 3 3 2" xfId="3069"/>
    <cellStyle name="40% - Accent5 3 3 3" xfId="3068"/>
    <cellStyle name="40% - Accent5 3 4" xfId="3070"/>
    <cellStyle name="40% - Accent5 3 4 2" xfId="3071"/>
    <cellStyle name="40% - Accent5 3 5" xfId="3072"/>
    <cellStyle name="40% - Accent5 3 5 2" xfId="3073"/>
    <cellStyle name="40% - Accent5 3 6" xfId="3074"/>
    <cellStyle name="40% - Accent5 3 7" xfId="3075"/>
    <cellStyle name="40% - Accent5 4" xfId="402"/>
    <cellStyle name="40% - Accent5 4 2" xfId="493"/>
    <cellStyle name="40% - Accent5 4 2 2" xfId="3076"/>
    <cellStyle name="40% - Accent5 4 2 2 2" xfId="13579"/>
    <cellStyle name="40% - Accent5 4 2 2 2 2" xfId="13580"/>
    <cellStyle name="40% - Accent5 4 2 2 2 2 2" xfId="13581"/>
    <cellStyle name="40% - Accent5 4 2 2 2 3" xfId="13582"/>
    <cellStyle name="40% - Accent5 4 2 2 3" xfId="13583"/>
    <cellStyle name="40% - Accent5 4 2 2 3 2" xfId="13584"/>
    <cellStyle name="40% - Accent5 4 2 2 3 2 2" xfId="13585"/>
    <cellStyle name="40% - Accent5 4 2 2 3 3" xfId="13586"/>
    <cellStyle name="40% - Accent5 4 2 2 4" xfId="13587"/>
    <cellStyle name="40% - Accent5 4 2 2 4 2" xfId="13588"/>
    <cellStyle name="40% - Accent5 4 2 2 5" xfId="13589"/>
    <cellStyle name="40% - Accent5 4 2 2_Lcc_inputs" xfId="42805"/>
    <cellStyle name="40% - Accent5 4 2 3" xfId="13590"/>
    <cellStyle name="40% - Accent5 4 2 3 2" xfId="13591"/>
    <cellStyle name="40% - Accent5 4 2 3 2 2" xfId="13592"/>
    <cellStyle name="40% - Accent5 4 2 3 2 3" xfId="42806"/>
    <cellStyle name="40% - Accent5 4 2 3 3" xfId="13593"/>
    <cellStyle name="40% - Accent5 4 2 3 4" xfId="42807"/>
    <cellStyle name="40% - Accent5 4 2 3_Lcc_inputs" xfId="42808"/>
    <cellStyle name="40% - Accent5 4 2 4" xfId="13594"/>
    <cellStyle name="40% - Accent5 4 2 4 2" xfId="13595"/>
    <cellStyle name="40% - Accent5 4 2 4 2 2" xfId="13596"/>
    <cellStyle name="40% - Accent5 4 2 4 3" xfId="13597"/>
    <cellStyle name="40% - Accent5 4 2 5" xfId="13598"/>
    <cellStyle name="40% - Accent5 4 2 5 2" xfId="13599"/>
    <cellStyle name="40% - Accent5 4 2 6" xfId="13600"/>
    <cellStyle name="40% - Accent5 4 2 7" xfId="42809"/>
    <cellStyle name="40% - Accent5 4 2 8" xfId="42810"/>
    <cellStyle name="40% - Accent5 4 2_Lcc_inputs" xfId="42811"/>
    <cellStyle name="40% - Accent5 4 3" xfId="3077"/>
    <cellStyle name="40% - Accent5 4 3 2" xfId="13601"/>
    <cellStyle name="40% - Accent5 4 3 2 2" xfId="13602"/>
    <cellStyle name="40% - Accent5 4 3 2 2 2" xfId="13603"/>
    <cellStyle name="40% - Accent5 4 3 2 2 2 2" xfId="13604"/>
    <cellStyle name="40% - Accent5 4 3 2 2 3" xfId="13605"/>
    <cellStyle name="40% - Accent5 4 3 2 3" xfId="13606"/>
    <cellStyle name="40% - Accent5 4 3 2 3 2" xfId="13607"/>
    <cellStyle name="40% - Accent5 4 3 2 3 2 2" xfId="13608"/>
    <cellStyle name="40% - Accent5 4 3 2 3 3" xfId="13609"/>
    <cellStyle name="40% - Accent5 4 3 2 4" xfId="13610"/>
    <cellStyle name="40% - Accent5 4 3 2 4 2" xfId="13611"/>
    <cellStyle name="40% - Accent5 4 3 2 5" xfId="13612"/>
    <cellStyle name="40% - Accent5 4 3 2_Lcc_inputs" xfId="42812"/>
    <cellStyle name="40% - Accent5 4 3 3" xfId="13613"/>
    <cellStyle name="40% - Accent5 4 3 3 2" xfId="13614"/>
    <cellStyle name="40% - Accent5 4 3 3 2 2" xfId="13615"/>
    <cellStyle name="40% - Accent5 4 3 3 2 3" xfId="42813"/>
    <cellStyle name="40% - Accent5 4 3 3 3" xfId="13616"/>
    <cellStyle name="40% - Accent5 4 3 3 4" xfId="42814"/>
    <cellStyle name="40% - Accent5 4 3 3_Lcc_inputs" xfId="42815"/>
    <cellStyle name="40% - Accent5 4 3 4" xfId="13617"/>
    <cellStyle name="40% - Accent5 4 3 4 2" xfId="13618"/>
    <cellStyle name="40% - Accent5 4 3 4 2 2" xfId="13619"/>
    <cellStyle name="40% - Accent5 4 3 4 3" xfId="13620"/>
    <cellStyle name="40% - Accent5 4 3 5" xfId="13621"/>
    <cellStyle name="40% - Accent5 4 3 5 2" xfId="13622"/>
    <cellStyle name="40% - Accent5 4 3 6" xfId="13623"/>
    <cellStyle name="40% - Accent5 4 3 7" xfId="42816"/>
    <cellStyle name="40% - Accent5 4 3 8" xfId="42817"/>
    <cellStyle name="40% - Accent5 4 3_Lcc_inputs" xfId="42818"/>
    <cellStyle name="40% - Accent5 4 4" xfId="9351"/>
    <cellStyle name="40% - Accent5 5" xfId="427"/>
    <cellStyle name="40% - Accent5 5 2" xfId="3078"/>
    <cellStyle name="40% - Accent5 5 2 2" xfId="13624"/>
    <cellStyle name="40% - Accent5 5 2 2 2" xfId="13625"/>
    <cellStyle name="40% - Accent5 5 2 2 2 2" xfId="13626"/>
    <cellStyle name="40% - Accent5 5 2 2 2 2 2" xfId="13627"/>
    <cellStyle name="40% - Accent5 5 2 2 2 3" xfId="13628"/>
    <cellStyle name="40% - Accent5 5 2 2 3" xfId="13629"/>
    <cellStyle name="40% - Accent5 5 2 2 3 2" xfId="13630"/>
    <cellStyle name="40% - Accent5 5 2 2 3 2 2" xfId="13631"/>
    <cellStyle name="40% - Accent5 5 2 2 3 3" xfId="13632"/>
    <cellStyle name="40% - Accent5 5 2 2 4" xfId="13633"/>
    <cellStyle name="40% - Accent5 5 2 2 4 2" xfId="13634"/>
    <cellStyle name="40% - Accent5 5 2 2 5" xfId="13635"/>
    <cellStyle name="40% - Accent5 5 2 2_Lcc_inputs" xfId="42819"/>
    <cellStyle name="40% - Accent5 5 2 3" xfId="13636"/>
    <cellStyle name="40% - Accent5 5 2 3 2" xfId="13637"/>
    <cellStyle name="40% - Accent5 5 2 3 2 2" xfId="13638"/>
    <cellStyle name="40% - Accent5 5 2 3 2 3" xfId="42820"/>
    <cellStyle name="40% - Accent5 5 2 3 3" xfId="13639"/>
    <cellStyle name="40% - Accent5 5 2 3 4" xfId="42821"/>
    <cellStyle name="40% - Accent5 5 2 3_Lcc_inputs" xfId="42822"/>
    <cellStyle name="40% - Accent5 5 2 4" xfId="13640"/>
    <cellStyle name="40% - Accent5 5 2 4 2" xfId="13641"/>
    <cellStyle name="40% - Accent5 5 2 4 2 2" xfId="13642"/>
    <cellStyle name="40% - Accent5 5 2 4 3" xfId="13643"/>
    <cellStyle name="40% - Accent5 5 2 5" xfId="13644"/>
    <cellStyle name="40% - Accent5 5 2 5 2" xfId="13645"/>
    <cellStyle name="40% - Accent5 5 2 6" xfId="13646"/>
    <cellStyle name="40% - Accent5 5 2 7" xfId="42823"/>
    <cellStyle name="40% - Accent5 5 2 8" xfId="42824"/>
    <cellStyle name="40% - Accent5 5 2_Lcc_inputs" xfId="42825"/>
    <cellStyle name="40% - Accent5 5 3" xfId="9353"/>
    <cellStyle name="40% - Accent5 5 3 2" xfId="13647"/>
    <cellStyle name="40% - Accent5 5 3 2 2" xfId="13648"/>
    <cellStyle name="40% - Accent5 5 3 2 2 2" xfId="13649"/>
    <cellStyle name="40% - Accent5 5 3 2 2 2 2" xfId="13650"/>
    <cellStyle name="40% - Accent5 5 3 2 2 3" xfId="13651"/>
    <cellStyle name="40% - Accent5 5 3 2 3" xfId="13652"/>
    <cellStyle name="40% - Accent5 5 3 2 3 2" xfId="13653"/>
    <cellStyle name="40% - Accent5 5 3 2 3 2 2" xfId="13654"/>
    <cellStyle name="40% - Accent5 5 3 2 3 3" xfId="13655"/>
    <cellStyle name="40% - Accent5 5 3 2 4" xfId="13656"/>
    <cellStyle name="40% - Accent5 5 3 2 4 2" xfId="13657"/>
    <cellStyle name="40% - Accent5 5 3 2 5" xfId="13658"/>
    <cellStyle name="40% - Accent5 5 3 2_Lcc_inputs" xfId="42826"/>
    <cellStyle name="40% - Accent5 5 3 3" xfId="13659"/>
    <cellStyle name="40% - Accent5 5 3 3 2" xfId="13660"/>
    <cellStyle name="40% - Accent5 5 3 3 2 2" xfId="13661"/>
    <cellStyle name="40% - Accent5 5 3 3 2 3" xfId="42827"/>
    <cellStyle name="40% - Accent5 5 3 3 3" xfId="13662"/>
    <cellStyle name="40% - Accent5 5 3 3 4" xfId="42828"/>
    <cellStyle name="40% - Accent5 5 3 3_Lcc_inputs" xfId="42829"/>
    <cellStyle name="40% - Accent5 5 3 4" xfId="13663"/>
    <cellStyle name="40% - Accent5 5 3 4 2" xfId="13664"/>
    <cellStyle name="40% - Accent5 5 3 4 2 2" xfId="13665"/>
    <cellStyle name="40% - Accent5 5 3 4 3" xfId="13666"/>
    <cellStyle name="40% - Accent5 5 3 5" xfId="13667"/>
    <cellStyle name="40% - Accent5 5 3 5 2" xfId="13668"/>
    <cellStyle name="40% - Accent5 5 3 6" xfId="13669"/>
    <cellStyle name="40% - Accent5 5 3 7" xfId="42830"/>
    <cellStyle name="40% - Accent5 5 3 8" xfId="42831"/>
    <cellStyle name="40% - Accent5 5 3_Lcc_inputs" xfId="42832"/>
    <cellStyle name="40% - Accent5 5 4" xfId="9352"/>
    <cellStyle name="40% - Accent5 6" xfId="3079"/>
    <cellStyle name="40% - Accent5 6 2" xfId="3080"/>
    <cellStyle name="40% - Accent5 6 2 2" xfId="13670"/>
    <cellStyle name="40% - Accent5 6 2 2 2" xfId="13671"/>
    <cellStyle name="40% - Accent5 6 2 2 2 2" xfId="13672"/>
    <cellStyle name="40% - Accent5 6 2 2 2 2 2" xfId="13673"/>
    <cellStyle name="40% - Accent5 6 2 2 2 3" xfId="13674"/>
    <cellStyle name="40% - Accent5 6 2 2 3" xfId="13675"/>
    <cellStyle name="40% - Accent5 6 2 2 3 2" xfId="13676"/>
    <cellStyle name="40% - Accent5 6 2 2 3 2 2" xfId="13677"/>
    <cellStyle name="40% - Accent5 6 2 2 3 3" xfId="13678"/>
    <cellStyle name="40% - Accent5 6 2 2 4" xfId="13679"/>
    <cellStyle name="40% - Accent5 6 2 2 4 2" xfId="13680"/>
    <cellStyle name="40% - Accent5 6 2 2 5" xfId="13681"/>
    <cellStyle name="40% - Accent5 6 2 2_Lcc_inputs" xfId="42833"/>
    <cellStyle name="40% - Accent5 6 2 3" xfId="13682"/>
    <cellStyle name="40% - Accent5 6 2 3 2" xfId="13683"/>
    <cellStyle name="40% - Accent5 6 2 3 2 2" xfId="13684"/>
    <cellStyle name="40% - Accent5 6 2 3 2 3" xfId="42834"/>
    <cellStyle name="40% - Accent5 6 2 3 3" xfId="13685"/>
    <cellStyle name="40% - Accent5 6 2 3 4" xfId="42835"/>
    <cellStyle name="40% - Accent5 6 2 3_Lcc_inputs" xfId="42836"/>
    <cellStyle name="40% - Accent5 6 2 4" xfId="13686"/>
    <cellStyle name="40% - Accent5 6 2 4 2" xfId="13687"/>
    <cellStyle name="40% - Accent5 6 2 4 2 2" xfId="13688"/>
    <cellStyle name="40% - Accent5 6 2 4 3" xfId="13689"/>
    <cellStyle name="40% - Accent5 6 2 5" xfId="13690"/>
    <cellStyle name="40% - Accent5 6 2 5 2" xfId="13691"/>
    <cellStyle name="40% - Accent5 6 2 6" xfId="13692"/>
    <cellStyle name="40% - Accent5 6 2 7" xfId="42837"/>
    <cellStyle name="40% - Accent5 6 2 8" xfId="42838"/>
    <cellStyle name="40% - Accent5 6 2_Lcc_inputs" xfId="42839"/>
    <cellStyle name="40% - Accent5 6 3" xfId="13693"/>
    <cellStyle name="40% - Accent5 6 3 2" xfId="13694"/>
    <cellStyle name="40% - Accent5 6 3 2 2" xfId="13695"/>
    <cellStyle name="40% - Accent5 6 3 2 2 2" xfId="13696"/>
    <cellStyle name="40% - Accent5 6 3 2 3" xfId="13697"/>
    <cellStyle name="40% - Accent5 6 3 3" xfId="13698"/>
    <cellStyle name="40% - Accent5 6 3 3 2" xfId="13699"/>
    <cellStyle name="40% - Accent5 6 3 3 2 2" xfId="13700"/>
    <cellStyle name="40% - Accent5 6 3 3 3" xfId="13701"/>
    <cellStyle name="40% - Accent5 6 3 4" xfId="13702"/>
    <cellStyle name="40% - Accent5 6 3 4 2" xfId="13703"/>
    <cellStyle name="40% - Accent5 6 3 5" xfId="13704"/>
    <cellStyle name="40% - Accent5 6 3_Lcc_inputs" xfId="42840"/>
    <cellStyle name="40% - Accent5 6 4" xfId="13705"/>
    <cellStyle name="40% - Accent5 6 4 2" xfId="13706"/>
    <cellStyle name="40% - Accent5 6 4 2 2" xfId="13707"/>
    <cellStyle name="40% - Accent5 6 4 2 3" xfId="42841"/>
    <cellStyle name="40% - Accent5 6 4 3" xfId="13708"/>
    <cellStyle name="40% - Accent5 6 4 4" xfId="42842"/>
    <cellStyle name="40% - Accent5 6 4_Lcc_inputs" xfId="42843"/>
    <cellStyle name="40% - Accent5 6 5" xfId="13709"/>
    <cellStyle name="40% - Accent5 6 5 2" xfId="13710"/>
    <cellStyle name="40% - Accent5 6 5 2 2" xfId="13711"/>
    <cellStyle name="40% - Accent5 6 5 3" xfId="13712"/>
    <cellStyle name="40% - Accent5 6 6" xfId="13713"/>
    <cellStyle name="40% - Accent5 6 6 2" xfId="13714"/>
    <cellStyle name="40% - Accent5 6 7" xfId="13715"/>
    <cellStyle name="40% - Accent5 6 8" xfId="42844"/>
    <cellStyle name="40% - Accent5 6 9" xfId="42845"/>
    <cellStyle name="40% - Accent5 6_Lcc_inputs" xfId="42846"/>
    <cellStyle name="40% - Accent5 7" xfId="3081"/>
    <cellStyle name="40% - Accent5 7 2" xfId="3082"/>
    <cellStyle name="40% - Accent5 7 2 2" xfId="13716"/>
    <cellStyle name="40% - Accent5 7 2 2 2" xfId="13717"/>
    <cellStyle name="40% - Accent5 7 2 2 2 2" xfId="13718"/>
    <cellStyle name="40% - Accent5 7 2 2 2 2 2" xfId="13719"/>
    <cellStyle name="40% - Accent5 7 2 2 2 3" xfId="13720"/>
    <cellStyle name="40% - Accent5 7 2 2 3" xfId="13721"/>
    <cellStyle name="40% - Accent5 7 2 2 3 2" xfId="13722"/>
    <cellStyle name="40% - Accent5 7 2 2 3 2 2" xfId="13723"/>
    <cellStyle name="40% - Accent5 7 2 2 3 3" xfId="13724"/>
    <cellStyle name="40% - Accent5 7 2 2 4" xfId="13725"/>
    <cellStyle name="40% - Accent5 7 2 2 4 2" xfId="13726"/>
    <cellStyle name="40% - Accent5 7 2 2 5" xfId="13727"/>
    <cellStyle name="40% - Accent5 7 2 2_Lcc_inputs" xfId="42847"/>
    <cellStyle name="40% - Accent5 7 2 3" xfId="13728"/>
    <cellStyle name="40% - Accent5 7 2 3 2" xfId="13729"/>
    <cellStyle name="40% - Accent5 7 2 3 2 2" xfId="13730"/>
    <cellStyle name="40% - Accent5 7 2 3 2 3" xfId="42848"/>
    <cellStyle name="40% - Accent5 7 2 3 3" xfId="13731"/>
    <cellStyle name="40% - Accent5 7 2 3 4" xfId="42849"/>
    <cellStyle name="40% - Accent5 7 2 3_Lcc_inputs" xfId="42850"/>
    <cellStyle name="40% - Accent5 7 2 4" xfId="13732"/>
    <cellStyle name="40% - Accent5 7 2 4 2" xfId="13733"/>
    <cellStyle name="40% - Accent5 7 2 4 2 2" xfId="13734"/>
    <cellStyle name="40% - Accent5 7 2 4 3" xfId="13735"/>
    <cellStyle name="40% - Accent5 7 2 5" xfId="13736"/>
    <cellStyle name="40% - Accent5 7 2 5 2" xfId="13737"/>
    <cellStyle name="40% - Accent5 7 2 6" xfId="13738"/>
    <cellStyle name="40% - Accent5 7 2 7" xfId="42851"/>
    <cellStyle name="40% - Accent5 7 2 8" xfId="42852"/>
    <cellStyle name="40% - Accent5 7 2_Lcc_inputs" xfId="42853"/>
    <cellStyle name="40% - Accent5 7 3" xfId="13739"/>
    <cellStyle name="40% - Accent5 7 3 2" xfId="13740"/>
    <cellStyle name="40% - Accent5 7 3 2 2" xfId="13741"/>
    <cellStyle name="40% - Accent5 7 3 2 2 2" xfId="13742"/>
    <cellStyle name="40% - Accent5 7 3 2 3" xfId="13743"/>
    <cellStyle name="40% - Accent5 7 3 3" xfId="13744"/>
    <cellStyle name="40% - Accent5 7 3 3 2" xfId="13745"/>
    <cellStyle name="40% - Accent5 7 3 3 2 2" xfId="13746"/>
    <cellStyle name="40% - Accent5 7 3 3 3" xfId="13747"/>
    <cellStyle name="40% - Accent5 7 3 4" xfId="13748"/>
    <cellStyle name="40% - Accent5 7 3 4 2" xfId="13749"/>
    <cellStyle name="40% - Accent5 7 3 5" xfId="13750"/>
    <cellStyle name="40% - Accent5 7 3_Lcc_inputs" xfId="42854"/>
    <cellStyle name="40% - Accent5 7 4" xfId="13751"/>
    <cellStyle name="40% - Accent5 7 4 2" xfId="13752"/>
    <cellStyle name="40% - Accent5 7 4 2 2" xfId="13753"/>
    <cellStyle name="40% - Accent5 7 4 2 3" xfId="42855"/>
    <cellStyle name="40% - Accent5 7 4 3" xfId="13754"/>
    <cellStyle name="40% - Accent5 7 4 4" xfId="42856"/>
    <cellStyle name="40% - Accent5 7 4_Lcc_inputs" xfId="42857"/>
    <cellStyle name="40% - Accent5 7 5" xfId="13755"/>
    <cellStyle name="40% - Accent5 7 5 2" xfId="13756"/>
    <cellStyle name="40% - Accent5 7 5 2 2" xfId="13757"/>
    <cellStyle name="40% - Accent5 7 5 3" xfId="13758"/>
    <cellStyle name="40% - Accent5 7 6" xfId="13759"/>
    <cellStyle name="40% - Accent5 7 6 2" xfId="13760"/>
    <cellStyle name="40% - Accent5 7 7" xfId="13761"/>
    <cellStyle name="40% - Accent5 7 8" xfId="42858"/>
    <cellStyle name="40% - Accent5 7 9" xfId="42859"/>
    <cellStyle name="40% - Accent5 7_Lcc_inputs" xfId="42860"/>
    <cellStyle name="40% - Accent5 8" xfId="3083"/>
    <cellStyle name="40% - Accent5 8 2" xfId="3084"/>
    <cellStyle name="40% - Accent5 8 2 2" xfId="13762"/>
    <cellStyle name="40% - Accent5 8 2 2 2" xfId="13763"/>
    <cellStyle name="40% - Accent5 8 2 2 2 2" xfId="13764"/>
    <cellStyle name="40% - Accent5 8 2 2 3" xfId="13765"/>
    <cellStyle name="40% - Accent5 8 2 3" xfId="13766"/>
    <cellStyle name="40% - Accent5 8 2 3 2" xfId="13767"/>
    <cellStyle name="40% - Accent5 8 2 3 2 2" xfId="13768"/>
    <cellStyle name="40% - Accent5 8 2 3 3" xfId="13769"/>
    <cellStyle name="40% - Accent5 8 2 4" xfId="13770"/>
    <cellStyle name="40% - Accent5 8 2 4 2" xfId="13771"/>
    <cellStyle name="40% - Accent5 8 2 5" xfId="13772"/>
    <cellStyle name="40% - Accent5 8 2_Lcc_inputs" xfId="42861"/>
    <cellStyle name="40% - Accent5 8 3" xfId="13773"/>
    <cellStyle name="40% - Accent5 8 3 2" xfId="13774"/>
    <cellStyle name="40% - Accent5 8 3 2 2" xfId="13775"/>
    <cellStyle name="40% - Accent5 8 3 2 3" xfId="42862"/>
    <cellStyle name="40% - Accent5 8 3 3" xfId="13776"/>
    <cellStyle name="40% - Accent5 8 3 4" xfId="42863"/>
    <cellStyle name="40% - Accent5 8 3_Lcc_inputs" xfId="42864"/>
    <cellStyle name="40% - Accent5 8 4" xfId="13777"/>
    <cellStyle name="40% - Accent5 8 4 2" xfId="13778"/>
    <cellStyle name="40% - Accent5 8 4 2 2" xfId="13779"/>
    <cellStyle name="40% - Accent5 8 4 3" xfId="13780"/>
    <cellStyle name="40% - Accent5 8 5" xfId="13781"/>
    <cellStyle name="40% - Accent5 8 5 2" xfId="13782"/>
    <cellStyle name="40% - Accent5 8 6" xfId="13783"/>
    <cellStyle name="40% - Accent5 8 7" xfId="42865"/>
    <cellStyle name="40% - Accent5 8 8" xfId="42866"/>
    <cellStyle name="40% - Accent5 8_Lcc_inputs" xfId="42867"/>
    <cellStyle name="40% - Accent5 9" xfId="3085"/>
    <cellStyle name="40% - Accent5 9 2" xfId="13784"/>
    <cellStyle name="40% - Accent5 9 2 2" xfId="13785"/>
    <cellStyle name="40% - Accent5 9 2 2 2" xfId="13786"/>
    <cellStyle name="40% - Accent5 9 2 2 3" xfId="42868"/>
    <cellStyle name="40% - Accent5 9 2 3" xfId="13787"/>
    <cellStyle name="40% - Accent5 9 2 4" xfId="42869"/>
    <cellStyle name="40% - Accent5 9 2_Lcc_inputs" xfId="42870"/>
    <cellStyle name="40% - Accent5 9 3" xfId="13788"/>
    <cellStyle name="40% - Accent5 9 3 2" xfId="13789"/>
    <cellStyle name="40% - Accent5 9 3 2 2" xfId="13790"/>
    <cellStyle name="40% - Accent5 9 3 3" xfId="13791"/>
    <cellStyle name="40% - Accent5 9 4" xfId="13792"/>
    <cellStyle name="40% - Accent5 9 4 2" xfId="13793"/>
    <cellStyle name="40% - Accent5 9 5" xfId="13794"/>
    <cellStyle name="40% - Accent5 9 6" xfId="42871"/>
    <cellStyle name="40% - Accent5 9 7" xfId="42872"/>
    <cellStyle name="40% - Accent5 9_Lcc_inputs" xfId="42873"/>
    <cellStyle name="40% - Accent6" xfId="71" builtinId="51" customBuiltin="1"/>
    <cellStyle name="40% - Accent6 10" xfId="13795"/>
    <cellStyle name="40% - Accent6 10 2" xfId="13796"/>
    <cellStyle name="40% - Accent6 10 2 2" xfId="13797"/>
    <cellStyle name="40% - Accent6 10 2 3" xfId="42874"/>
    <cellStyle name="40% - Accent6 10 3" xfId="13798"/>
    <cellStyle name="40% - Accent6 10 4" xfId="42875"/>
    <cellStyle name="40% - Accent6 10_Lcc_inputs" xfId="42876"/>
    <cellStyle name="40% - Accent6 11" xfId="13799"/>
    <cellStyle name="40% - Accent6 11 2" xfId="13800"/>
    <cellStyle name="40% - Accent6 11 2 2" xfId="13801"/>
    <cellStyle name="40% - Accent6 11 3" xfId="13802"/>
    <cellStyle name="40% - Accent6 12" xfId="13803"/>
    <cellStyle name="40% - Accent6 12 2" xfId="13804"/>
    <cellStyle name="40% - Accent6 13" xfId="42877"/>
    <cellStyle name="40% - Accent6 13 2" xfId="42878"/>
    <cellStyle name="40% - Accent6 14" xfId="42879"/>
    <cellStyle name="40% - Accent6 2" xfId="92"/>
    <cellStyle name="40% - Accent6 2 2" xfId="455"/>
    <cellStyle name="40% - Accent6 2 2 2" xfId="689"/>
    <cellStyle name="40% - Accent6 2 2 2 2" xfId="9355"/>
    <cellStyle name="40% - Accent6 2 3" xfId="364"/>
    <cellStyle name="40% - Accent6 2 3 2" xfId="690"/>
    <cellStyle name="40% - Accent6 2 4" xfId="9354"/>
    <cellStyle name="40% - Accent6 2 4 2" xfId="11045"/>
    <cellStyle name="40% - Accent6 2 4 2 2" xfId="13805"/>
    <cellStyle name="40% - Accent6 2 4 2 2 2" xfId="13806"/>
    <cellStyle name="40% - Accent6 2 4 2 2 3" xfId="42880"/>
    <cellStyle name="40% - Accent6 2 4 2 3" xfId="13807"/>
    <cellStyle name="40% - Accent6 2 4 2 3 2" xfId="42881"/>
    <cellStyle name="40% - Accent6 2 4 2 4" xfId="42882"/>
    <cellStyle name="40% - Accent6 2 4 2 5" xfId="42883"/>
    <cellStyle name="40% - Accent6 2 4 2_Lcc_inputs" xfId="42884"/>
    <cellStyle name="40% - Accent6 2 4 3" xfId="11044"/>
    <cellStyle name="40% - Accent6 2 4 3 2" xfId="13808"/>
    <cellStyle name="40% - Accent6 2 4 3 2 2" xfId="42885"/>
    <cellStyle name="40% - Accent6 2 4 3 3" xfId="42886"/>
    <cellStyle name="40% - Accent6 2 4 3 4" xfId="42887"/>
    <cellStyle name="40% - Accent6 2 4 3_Lcc_inputs" xfId="42888"/>
    <cellStyle name="40% - Accent6 2 4 4" xfId="13809"/>
    <cellStyle name="40% - Accent6 2 4 4 2" xfId="42889"/>
    <cellStyle name="40% - Accent6 2 4 4 3" xfId="42890"/>
    <cellStyle name="40% - Accent6 2 4 5" xfId="42891"/>
    <cellStyle name="40% - Accent6 2 4 5 2" xfId="42892"/>
    <cellStyle name="40% - Accent6 2 4 6" xfId="42893"/>
    <cellStyle name="40% - Accent6 2 4_Lcc_inputs" xfId="42894"/>
    <cellStyle name="40% - Accent6 2 5" xfId="11046"/>
    <cellStyle name="40% - Accent6 2 5 2" xfId="42895"/>
    <cellStyle name="40% - Accent6 2 5 2 2" xfId="42896"/>
    <cellStyle name="40% - Accent6 2 5 2 3" xfId="42897"/>
    <cellStyle name="40% - Accent6 2 5 3" xfId="42898"/>
    <cellStyle name="40% - Accent6 2 5 3 2" xfId="42899"/>
    <cellStyle name="40% - Accent6 2 5 4" xfId="42900"/>
    <cellStyle name="40% - Accent6 2 5_Lcc_inputs" xfId="42901"/>
    <cellStyle name="40% - Accent6 2 6" xfId="11002"/>
    <cellStyle name="40% - Accent6 2 6 2" xfId="42902"/>
    <cellStyle name="40% - Accent6 2 6 2 2" xfId="42903"/>
    <cellStyle name="40% - Accent6 2 6 2 3" xfId="42904"/>
    <cellStyle name="40% - Accent6 2 6 3" xfId="42905"/>
    <cellStyle name="40% - Accent6 2 6 3 2" xfId="42906"/>
    <cellStyle name="40% - Accent6 2 6 4" xfId="42907"/>
    <cellStyle name="40% - Accent6 2 6_Lcc_inputs" xfId="42908"/>
    <cellStyle name="40% - Accent6 2 7" xfId="42909"/>
    <cellStyle name="40% - Accent6 2 8" xfId="42910"/>
    <cellStyle name="40% - Accent6 2 9" xfId="3086"/>
    <cellStyle name="40% - Accent6 2_Lcc_inputs" xfId="42911"/>
    <cellStyle name="40% - Accent6 3" xfId="384"/>
    <cellStyle name="40% - Accent6 3 2" xfId="475"/>
    <cellStyle name="40% - Accent6 3 2 2" xfId="691"/>
    <cellStyle name="40% - Accent6 3 2 2 2" xfId="3087"/>
    <cellStyle name="40% - Accent6 3 2 3" xfId="9357"/>
    <cellStyle name="40% - Accent6 3 3" xfId="692"/>
    <cellStyle name="40% - Accent6 3 3 2" xfId="3089"/>
    <cellStyle name="40% - Accent6 3 3 3" xfId="3088"/>
    <cellStyle name="40% - Accent6 3 4" xfId="3090"/>
    <cellStyle name="40% - Accent6 3 4 2" xfId="3091"/>
    <cellStyle name="40% - Accent6 3 5" xfId="3092"/>
    <cellStyle name="40% - Accent6 3 5 2" xfId="3093"/>
    <cellStyle name="40% - Accent6 3 6" xfId="3094"/>
    <cellStyle name="40% - Accent6 3 7" xfId="3095"/>
    <cellStyle name="40% - Accent6 3 8" xfId="9356"/>
    <cellStyle name="40% - Accent6 4" xfId="404"/>
    <cellStyle name="40% - Accent6 4 2" xfId="495"/>
    <cellStyle name="40% - Accent6 4 2 2" xfId="3096"/>
    <cellStyle name="40% - Accent6 4 2 2 2" xfId="13810"/>
    <cellStyle name="40% - Accent6 4 2 2 2 2" xfId="13811"/>
    <cellStyle name="40% - Accent6 4 2 2 2 2 2" xfId="13812"/>
    <cellStyle name="40% - Accent6 4 2 2 2 3" xfId="13813"/>
    <cellStyle name="40% - Accent6 4 2 2 3" xfId="13814"/>
    <cellStyle name="40% - Accent6 4 2 2 3 2" xfId="13815"/>
    <cellStyle name="40% - Accent6 4 2 2 3 2 2" xfId="13816"/>
    <cellStyle name="40% - Accent6 4 2 2 3 3" xfId="13817"/>
    <cellStyle name="40% - Accent6 4 2 2 4" xfId="13818"/>
    <cellStyle name="40% - Accent6 4 2 2 4 2" xfId="13819"/>
    <cellStyle name="40% - Accent6 4 2 2 5" xfId="13820"/>
    <cellStyle name="40% - Accent6 4 2 2_Lcc_inputs" xfId="42912"/>
    <cellStyle name="40% - Accent6 4 2 3" xfId="13821"/>
    <cellStyle name="40% - Accent6 4 2 3 2" xfId="13822"/>
    <cellStyle name="40% - Accent6 4 2 3 2 2" xfId="13823"/>
    <cellStyle name="40% - Accent6 4 2 3 2 3" xfId="42913"/>
    <cellStyle name="40% - Accent6 4 2 3 3" xfId="13824"/>
    <cellStyle name="40% - Accent6 4 2 3 4" xfId="42914"/>
    <cellStyle name="40% - Accent6 4 2 3_Lcc_inputs" xfId="42915"/>
    <cellStyle name="40% - Accent6 4 2 4" xfId="13825"/>
    <cellStyle name="40% - Accent6 4 2 4 2" xfId="13826"/>
    <cellStyle name="40% - Accent6 4 2 4 2 2" xfId="13827"/>
    <cellStyle name="40% - Accent6 4 2 4 3" xfId="13828"/>
    <cellStyle name="40% - Accent6 4 2 5" xfId="13829"/>
    <cellStyle name="40% - Accent6 4 2 5 2" xfId="13830"/>
    <cellStyle name="40% - Accent6 4 2 6" xfId="13831"/>
    <cellStyle name="40% - Accent6 4 2 7" xfId="42916"/>
    <cellStyle name="40% - Accent6 4 2 8" xfId="42917"/>
    <cellStyle name="40% - Accent6 4 2_Lcc_inputs" xfId="42918"/>
    <cellStyle name="40% - Accent6 4 3" xfId="3097"/>
    <cellStyle name="40% - Accent6 4 3 2" xfId="13832"/>
    <cellStyle name="40% - Accent6 4 3 2 2" xfId="13833"/>
    <cellStyle name="40% - Accent6 4 3 2 2 2" xfId="13834"/>
    <cellStyle name="40% - Accent6 4 3 2 2 2 2" xfId="13835"/>
    <cellStyle name="40% - Accent6 4 3 2 2 3" xfId="13836"/>
    <cellStyle name="40% - Accent6 4 3 2 3" xfId="13837"/>
    <cellStyle name="40% - Accent6 4 3 2 3 2" xfId="13838"/>
    <cellStyle name="40% - Accent6 4 3 2 3 2 2" xfId="13839"/>
    <cellStyle name="40% - Accent6 4 3 2 3 3" xfId="13840"/>
    <cellStyle name="40% - Accent6 4 3 2 4" xfId="13841"/>
    <cellStyle name="40% - Accent6 4 3 2 4 2" xfId="13842"/>
    <cellStyle name="40% - Accent6 4 3 2 5" xfId="13843"/>
    <cellStyle name="40% - Accent6 4 3 2_Lcc_inputs" xfId="42919"/>
    <cellStyle name="40% - Accent6 4 3 3" xfId="13844"/>
    <cellStyle name="40% - Accent6 4 3 3 2" xfId="13845"/>
    <cellStyle name="40% - Accent6 4 3 3 2 2" xfId="13846"/>
    <cellStyle name="40% - Accent6 4 3 3 2 3" xfId="42920"/>
    <cellStyle name="40% - Accent6 4 3 3 3" xfId="13847"/>
    <cellStyle name="40% - Accent6 4 3 3 4" xfId="42921"/>
    <cellStyle name="40% - Accent6 4 3 3_Lcc_inputs" xfId="42922"/>
    <cellStyle name="40% - Accent6 4 3 4" xfId="13848"/>
    <cellStyle name="40% - Accent6 4 3 4 2" xfId="13849"/>
    <cellStyle name="40% - Accent6 4 3 4 2 2" xfId="13850"/>
    <cellStyle name="40% - Accent6 4 3 4 3" xfId="13851"/>
    <cellStyle name="40% - Accent6 4 3 5" xfId="13852"/>
    <cellStyle name="40% - Accent6 4 3 5 2" xfId="13853"/>
    <cellStyle name="40% - Accent6 4 3 6" xfId="13854"/>
    <cellStyle name="40% - Accent6 4 3 7" xfId="42923"/>
    <cellStyle name="40% - Accent6 4 3 8" xfId="42924"/>
    <cellStyle name="40% - Accent6 4 3_Lcc_inputs" xfId="42925"/>
    <cellStyle name="40% - Accent6 4 4" xfId="9358"/>
    <cellStyle name="40% - Accent6 5" xfId="429"/>
    <cellStyle name="40% - Accent6 5 2" xfId="3098"/>
    <cellStyle name="40% - Accent6 5 2 2" xfId="13855"/>
    <cellStyle name="40% - Accent6 5 2 2 2" xfId="13856"/>
    <cellStyle name="40% - Accent6 5 2 2 2 2" xfId="13857"/>
    <cellStyle name="40% - Accent6 5 2 2 2 2 2" xfId="13858"/>
    <cellStyle name="40% - Accent6 5 2 2 2 3" xfId="13859"/>
    <cellStyle name="40% - Accent6 5 2 2 3" xfId="13860"/>
    <cellStyle name="40% - Accent6 5 2 2 3 2" xfId="13861"/>
    <cellStyle name="40% - Accent6 5 2 2 3 2 2" xfId="13862"/>
    <cellStyle name="40% - Accent6 5 2 2 3 3" xfId="13863"/>
    <cellStyle name="40% - Accent6 5 2 2 4" xfId="13864"/>
    <cellStyle name="40% - Accent6 5 2 2 4 2" xfId="13865"/>
    <cellStyle name="40% - Accent6 5 2 2 5" xfId="13866"/>
    <cellStyle name="40% - Accent6 5 2 2_Lcc_inputs" xfId="42926"/>
    <cellStyle name="40% - Accent6 5 2 3" xfId="13867"/>
    <cellStyle name="40% - Accent6 5 2 3 2" xfId="13868"/>
    <cellStyle name="40% - Accent6 5 2 3 2 2" xfId="13869"/>
    <cellStyle name="40% - Accent6 5 2 3 2 3" xfId="42927"/>
    <cellStyle name="40% - Accent6 5 2 3 3" xfId="13870"/>
    <cellStyle name="40% - Accent6 5 2 3 4" xfId="42928"/>
    <cellStyle name="40% - Accent6 5 2 3_Lcc_inputs" xfId="42929"/>
    <cellStyle name="40% - Accent6 5 2 4" xfId="13871"/>
    <cellStyle name="40% - Accent6 5 2 4 2" xfId="13872"/>
    <cellStyle name="40% - Accent6 5 2 4 2 2" xfId="13873"/>
    <cellStyle name="40% - Accent6 5 2 4 3" xfId="13874"/>
    <cellStyle name="40% - Accent6 5 2 5" xfId="13875"/>
    <cellStyle name="40% - Accent6 5 2 5 2" xfId="13876"/>
    <cellStyle name="40% - Accent6 5 2 6" xfId="13877"/>
    <cellStyle name="40% - Accent6 5 2 7" xfId="42930"/>
    <cellStyle name="40% - Accent6 5 2 8" xfId="42931"/>
    <cellStyle name="40% - Accent6 5 2_Lcc_inputs" xfId="42932"/>
    <cellStyle name="40% - Accent6 5 3" xfId="9360"/>
    <cellStyle name="40% - Accent6 5 3 2" xfId="13878"/>
    <cellStyle name="40% - Accent6 5 3 2 2" xfId="13879"/>
    <cellStyle name="40% - Accent6 5 3 2 2 2" xfId="13880"/>
    <cellStyle name="40% - Accent6 5 3 2 2 2 2" xfId="13881"/>
    <cellStyle name="40% - Accent6 5 3 2 2 3" xfId="13882"/>
    <cellStyle name="40% - Accent6 5 3 2 3" xfId="13883"/>
    <cellStyle name="40% - Accent6 5 3 2 3 2" xfId="13884"/>
    <cellStyle name="40% - Accent6 5 3 2 3 2 2" xfId="13885"/>
    <cellStyle name="40% - Accent6 5 3 2 3 3" xfId="13886"/>
    <cellStyle name="40% - Accent6 5 3 2 4" xfId="13887"/>
    <cellStyle name="40% - Accent6 5 3 2 4 2" xfId="13888"/>
    <cellStyle name="40% - Accent6 5 3 2 5" xfId="13889"/>
    <cellStyle name="40% - Accent6 5 3 2_Lcc_inputs" xfId="42933"/>
    <cellStyle name="40% - Accent6 5 3 3" xfId="13890"/>
    <cellStyle name="40% - Accent6 5 3 3 2" xfId="13891"/>
    <cellStyle name="40% - Accent6 5 3 3 2 2" xfId="13892"/>
    <cellStyle name="40% - Accent6 5 3 3 2 3" xfId="42934"/>
    <cellStyle name="40% - Accent6 5 3 3 3" xfId="13893"/>
    <cellStyle name="40% - Accent6 5 3 3 4" xfId="42935"/>
    <cellStyle name="40% - Accent6 5 3 3_Lcc_inputs" xfId="42936"/>
    <cellStyle name="40% - Accent6 5 3 4" xfId="13894"/>
    <cellStyle name="40% - Accent6 5 3 4 2" xfId="13895"/>
    <cellStyle name="40% - Accent6 5 3 4 2 2" xfId="13896"/>
    <cellStyle name="40% - Accent6 5 3 4 3" xfId="13897"/>
    <cellStyle name="40% - Accent6 5 3 5" xfId="13898"/>
    <cellStyle name="40% - Accent6 5 3 5 2" xfId="13899"/>
    <cellStyle name="40% - Accent6 5 3 6" xfId="13900"/>
    <cellStyle name="40% - Accent6 5 3 7" xfId="42937"/>
    <cellStyle name="40% - Accent6 5 3 8" xfId="42938"/>
    <cellStyle name="40% - Accent6 5 3_Lcc_inputs" xfId="42939"/>
    <cellStyle name="40% - Accent6 5 4" xfId="9359"/>
    <cellStyle name="40% - Accent6 6" xfId="3099"/>
    <cellStyle name="40% - Accent6 6 2" xfId="3100"/>
    <cellStyle name="40% - Accent6 6 2 2" xfId="13901"/>
    <cellStyle name="40% - Accent6 6 2 2 2" xfId="13902"/>
    <cellStyle name="40% - Accent6 6 2 2 2 2" xfId="13903"/>
    <cellStyle name="40% - Accent6 6 2 2 2 2 2" xfId="13904"/>
    <cellStyle name="40% - Accent6 6 2 2 2 3" xfId="13905"/>
    <cellStyle name="40% - Accent6 6 2 2 3" xfId="13906"/>
    <cellStyle name="40% - Accent6 6 2 2 3 2" xfId="13907"/>
    <cellStyle name="40% - Accent6 6 2 2 3 2 2" xfId="13908"/>
    <cellStyle name="40% - Accent6 6 2 2 3 3" xfId="13909"/>
    <cellStyle name="40% - Accent6 6 2 2 4" xfId="13910"/>
    <cellStyle name="40% - Accent6 6 2 2 4 2" xfId="13911"/>
    <cellStyle name="40% - Accent6 6 2 2 5" xfId="13912"/>
    <cellStyle name="40% - Accent6 6 2 2_Lcc_inputs" xfId="42940"/>
    <cellStyle name="40% - Accent6 6 2 3" xfId="13913"/>
    <cellStyle name="40% - Accent6 6 2 3 2" xfId="13914"/>
    <cellStyle name="40% - Accent6 6 2 3 2 2" xfId="13915"/>
    <cellStyle name="40% - Accent6 6 2 3 2 3" xfId="42941"/>
    <cellStyle name="40% - Accent6 6 2 3 3" xfId="13916"/>
    <cellStyle name="40% - Accent6 6 2 3 4" xfId="42942"/>
    <cellStyle name="40% - Accent6 6 2 3_Lcc_inputs" xfId="42943"/>
    <cellStyle name="40% - Accent6 6 2 4" xfId="13917"/>
    <cellStyle name="40% - Accent6 6 2 4 2" xfId="13918"/>
    <cellStyle name="40% - Accent6 6 2 4 2 2" xfId="13919"/>
    <cellStyle name="40% - Accent6 6 2 4 3" xfId="13920"/>
    <cellStyle name="40% - Accent6 6 2 5" xfId="13921"/>
    <cellStyle name="40% - Accent6 6 2 5 2" xfId="13922"/>
    <cellStyle name="40% - Accent6 6 2 6" xfId="13923"/>
    <cellStyle name="40% - Accent6 6 2 7" xfId="42944"/>
    <cellStyle name="40% - Accent6 6 2 8" xfId="42945"/>
    <cellStyle name="40% - Accent6 6 2_Lcc_inputs" xfId="42946"/>
    <cellStyle name="40% - Accent6 6 3" xfId="13924"/>
    <cellStyle name="40% - Accent6 6 3 2" xfId="13925"/>
    <cellStyle name="40% - Accent6 6 3 2 2" xfId="13926"/>
    <cellStyle name="40% - Accent6 6 3 2 2 2" xfId="13927"/>
    <cellStyle name="40% - Accent6 6 3 2 3" xfId="13928"/>
    <cellStyle name="40% - Accent6 6 3 3" xfId="13929"/>
    <cellStyle name="40% - Accent6 6 3 3 2" xfId="13930"/>
    <cellStyle name="40% - Accent6 6 3 3 2 2" xfId="13931"/>
    <cellStyle name="40% - Accent6 6 3 3 3" xfId="13932"/>
    <cellStyle name="40% - Accent6 6 3 4" xfId="13933"/>
    <cellStyle name="40% - Accent6 6 3 4 2" xfId="13934"/>
    <cellStyle name="40% - Accent6 6 3 5" xfId="13935"/>
    <cellStyle name="40% - Accent6 6 3_Lcc_inputs" xfId="42947"/>
    <cellStyle name="40% - Accent6 6 4" xfId="13936"/>
    <cellStyle name="40% - Accent6 6 4 2" xfId="13937"/>
    <cellStyle name="40% - Accent6 6 4 2 2" xfId="13938"/>
    <cellStyle name="40% - Accent6 6 4 2 3" xfId="42948"/>
    <cellStyle name="40% - Accent6 6 4 3" xfId="13939"/>
    <cellStyle name="40% - Accent6 6 4 4" xfId="42949"/>
    <cellStyle name="40% - Accent6 6 4_Lcc_inputs" xfId="42950"/>
    <cellStyle name="40% - Accent6 6 5" xfId="13940"/>
    <cellStyle name="40% - Accent6 6 5 2" xfId="13941"/>
    <cellStyle name="40% - Accent6 6 5 2 2" xfId="13942"/>
    <cellStyle name="40% - Accent6 6 5 3" xfId="13943"/>
    <cellStyle name="40% - Accent6 6 6" xfId="13944"/>
    <cellStyle name="40% - Accent6 6 6 2" xfId="13945"/>
    <cellStyle name="40% - Accent6 6 7" xfId="13946"/>
    <cellStyle name="40% - Accent6 6 8" xfId="42951"/>
    <cellStyle name="40% - Accent6 6 9" xfId="42952"/>
    <cellStyle name="40% - Accent6 6_Lcc_inputs" xfId="42953"/>
    <cellStyle name="40% - Accent6 7" xfId="3101"/>
    <cellStyle name="40% - Accent6 7 2" xfId="3102"/>
    <cellStyle name="40% - Accent6 7 2 2" xfId="13947"/>
    <cellStyle name="40% - Accent6 7 2 2 2" xfId="13948"/>
    <cellStyle name="40% - Accent6 7 2 2 2 2" xfId="13949"/>
    <cellStyle name="40% - Accent6 7 2 2 2 2 2" xfId="13950"/>
    <cellStyle name="40% - Accent6 7 2 2 2 3" xfId="13951"/>
    <cellStyle name="40% - Accent6 7 2 2 3" xfId="13952"/>
    <cellStyle name="40% - Accent6 7 2 2 3 2" xfId="13953"/>
    <cellStyle name="40% - Accent6 7 2 2 3 2 2" xfId="13954"/>
    <cellStyle name="40% - Accent6 7 2 2 3 3" xfId="13955"/>
    <cellStyle name="40% - Accent6 7 2 2 4" xfId="13956"/>
    <cellStyle name="40% - Accent6 7 2 2 4 2" xfId="13957"/>
    <cellStyle name="40% - Accent6 7 2 2 5" xfId="13958"/>
    <cellStyle name="40% - Accent6 7 2 2_Lcc_inputs" xfId="42954"/>
    <cellStyle name="40% - Accent6 7 2 3" xfId="13959"/>
    <cellStyle name="40% - Accent6 7 2 3 2" xfId="13960"/>
    <cellStyle name="40% - Accent6 7 2 3 2 2" xfId="13961"/>
    <cellStyle name="40% - Accent6 7 2 3 2 3" xfId="42955"/>
    <cellStyle name="40% - Accent6 7 2 3 3" xfId="13962"/>
    <cellStyle name="40% - Accent6 7 2 3 4" xfId="42956"/>
    <cellStyle name="40% - Accent6 7 2 3_Lcc_inputs" xfId="42957"/>
    <cellStyle name="40% - Accent6 7 2 4" xfId="13963"/>
    <cellStyle name="40% - Accent6 7 2 4 2" xfId="13964"/>
    <cellStyle name="40% - Accent6 7 2 4 2 2" xfId="13965"/>
    <cellStyle name="40% - Accent6 7 2 4 3" xfId="13966"/>
    <cellStyle name="40% - Accent6 7 2 5" xfId="13967"/>
    <cellStyle name="40% - Accent6 7 2 5 2" xfId="13968"/>
    <cellStyle name="40% - Accent6 7 2 6" xfId="13969"/>
    <cellStyle name="40% - Accent6 7 2 7" xfId="42958"/>
    <cellStyle name="40% - Accent6 7 2 8" xfId="42959"/>
    <cellStyle name="40% - Accent6 7 2_Lcc_inputs" xfId="42960"/>
    <cellStyle name="40% - Accent6 7 3" xfId="13970"/>
    <cellStyle name="40% - Accent6 7 3 2" xfId="13971"/>
    <cellStyle name="40% - Accent6 7 3 2 2" xfId="13972"/>
    <cellStyle name="40% - Accent6 7 3 2 2 2" xfId="13973"/>
    <cellStyle name="40% - Accent6 7 3 2 3" xfId="13974"/>
    <cellStyle name="40% - Accent6 7 3 3" xfId="13975"/>
    <cellStyle name="40% - Accent6 7 3 3 2" xfId="13976"/>
    <cellStyle name="40% - Accent6 7 3 3 2 2" xfId="13977"/>
    <cellStyle name="40% - Accent6 7 3 3 3" xfId="13978"/>
    <cellStyle name="40% - Accent6 7 3 4" xfId="13979"/>
    <cellStyle name="40% - Accent6 7 3 4 2" xfId="13980"/>
    <cellStyle name="40% - Accent6 7 3 5" xfId="13981"/>
    <cellStyle name="40% - Accent6 7 3_Lcc_inputs" xfId="42961"/>
    <cellStyle name="40% - Accent6 7 4" xfId="13982"/>
    <cellStyle name="40% - Accent6 7 4 2" xfId="13983"/>
    <cellStyle name="40% - Accent6 7 4 2 2" xfId="13984"/>
    <cellStyle name="40% - Accent6 7 4 2 3" xfId="42962"/>
    <cellStyle name="40% - Accent6 7 4 3" xfId="13985"/>
    <cellStyle name="40% - Accent6 7 4 4" xfId="42963"/>
    <cellStyle name="40% - Accent6 7 4_Lcc_inputs" xfId="42964"/>
    <cellStyle name="40% - Accent6 7 5" xfId="13986"/>
    <cellStyle name="40% - Accent6 7 5 2" xfId="13987"/>
    <cellStyle name="40% - Accent6 7 5 2 2" xfId="13988"/>
    <cellStyle name="40% - Accent6 7 5 3" xfId="13989"/>
    <cellStyle name="40% - Accent6 7 6" xfId="13990"/>
    <cellStyle name="40% - Accent6 7 6 2" xfId="13991"/>
    <cellStyle name="40% - Accent6 7 7" xfId="13992"/>
    <cellStyle name="40% - Accent6 7 8" xfId="42965"/>
    <cellStyle name="40% - Accent6 7 9" xfId="42966"/>
    <cellStyle name="40% - Accent6 7_Lcc_inputs" xfId="42967"/>
    <cellStyle name="40% - Accent6 8" xfId="3103"/>
    <cellStyle name="40% - Accent6 8 2" xfId="3104"/>
    <cellStyle name="40% - Accent6 8 2 2" xfId="13993"/>
    <cellStyle name="40% - Accent6 8 2 2 2" xfId="13994"/>
    <cellStyle name="40% - Accent6 8 2 2 2 2" xfId="13995"/>
    <cellStyle name="40% - Accent6 8 2 2 3" xfId="13996"/>
    <cellStyle name="40% - Accent6 8 2 3" xfId="13997"/>
    <cellStyle name="40% - Accent6 8 2 3 2" xfId="13998"/>
    <cellStyle name="40% - Accent6 8 2 3 2 2" xfId="13999"/>
    <cellStyle name="40% - Accent6 8 2 3 3" xfId="14000"/>
    <cellStyle name="40% - Accent6 8 2 4" xfId="14001"/>
    <cellStyle name="40% - Accent6 8 2 4 2" xfId="14002"/>
    <cellStyle name="40% - Accent6 8 2 5" xfId="14003"/>
    <cellStyle name="40% - Accent6 8 2_Lcc_inputs" xfId="42968"/>
    <cellStyle name="40% - Accent6 8 3" xfId="14004"/>
    <cellStyle name="40% - Accent6 8 3 2" xfId="14005"/>
    <cellStyle name="40% - Accent6 8 3 2 2" xfId="14006"/>
    <cellStyle name="40% - Accent6 8 3 2 3" xfId="42969"/>
    <cellStyle name="40% - Accent6 8 3 3" xfId="14007"/>
    <cellStyle name="40% - Accent6 8 3 4" xfId="42970"/>
    <cellStyle name="40% - Accent6 8 3_Lcc_inputs" xfId="42971"/>
    <cellStyle name="40% - Accent6 8 4" xfId="14008"/>
    <cellStyle name="40% - Accent6 8 4 2" xfId="14009"/>
    <cellStyle name="40% - Accent6 8 4 2 2" xfId="14010"/>
    <cellStyle name="40% - Accent6 8 4 3" xfId="14011"/>
    <cellStyle name="40% - Accent6 8 5" xfId="14012"/>
    <cellStyle name="40% - Accent6 8 5 2" xfId="14013"/>
    <cellStyle name="40% - Accent6 8 6" xfId="14014"/>
    <cellStyle name="40% - Accent6 8 7" xfId="42972"/>
    <cellStyle name="40% - Accent6 8 8" xfId="42973"/>
    <cellStyle name="40% - Accent6 8_Lcc_inputs" xfId="42974"/>
    <cellStyle name="40% - Accent6 9" xfId="3105"/>
    <cellStyle name="40% - Accent6 9 2" xfId="14015"/>
    <cellStyle name="40% - Accent6 9 2 2" xfId="14016"/>
    <cellStyle name="40% - Accent6 9 2 2 2" xfId="14017"/>
    <cellStyle name="40% - Accent6 9 2 2 3" xfId="42975"/>
    <cellStyle name="40% - Accent6 9 2 3" xfId="14018"/>
    <cellStyle name="40% - Accent6 9 2 4" xfId="42976"/>
    <cellStyle name="40% - Accent6 9 2_Lcc_inputs" xfId="42977"/>
    <cellStyle name="40% - Accent6 9 3" xfId="14019"/>
    <cellStyle name="40% - Accent6 9 3 2" xfId="14020"/>
    <cellStyle name="40% - Accent6 9 3 2 2" xfId="14021"/>
    <cellStyle name="40% - Accent6 9 3 3" xfId="14022"/>
    <cellStyle name="40% - Accent6 9 4" xfId="14023"/>
    <cellStyle name="40% - Accent6 9 4 2" xfId="14024"/>
    <cellStyle name="40% - Accent6 9 5" xfId="14025"/>
    <cellStyle name="40% - Accent6 9 6" xfId="42978"/>
    <cellStyle name="40% - Accent6 9 7" xfId="42979"/>
    <cellStyle name="40% - Accent6 9_Lcc_inputs" xfId="42980"/>
    <cellStyle name="60% - Accent1" xfId="52" builtinId="32" customBuiltin="1"/>
    <cellStyle name="60% - Accent1 2" xfId="93"/>
    <cellStyle name="60% - Accent1 2 2" xfId="693"/>
    <cellStyle name="60% - Accent1 2 2 2" xfId="9362"/>
    <cellStyle name="60% - Accent1 2 3" xfId="694"/>
    <cellStyle name="60% - Accent1 2 4" xfId="9361"/>
    <cellStyle name="60% - Accent1 2 5" xfId="3106"/>
    <cellStyle name="60% - Accent1 3" xfId="3107"/>
    <cellStyle name="60% - Accent1 3 2" xfId="695"/>
    <cellStyle name="60% - Accent1 3 2 2" xfId="9364"/>
    <cellStyle name="60% - Accent1 3 3" xfId="696"/>
    <cellStyle name="60% - Accent1 3 3 2" xfId="9363"/>
    <cellStyle name="60% - Accent1 4" xfId="9365"/>
    <cellStyle name="60% - Accent2" xfId="56" builtinId="36" customBuiltin="1"/>
    <cellStyle name="60% - Accent2 2" xfId="94"/>
    <cellStyle name="60% - Accent2 2 2" xfId="697"/>
    <cellStyle name="60% - Accent2 2 2 2" xfId="9367"/>
    <cellStyle name="60% - Accent2 2 3" xfId="698"/>
    <cellStyle name="60% - Accent2 2 4" xfId="9366"/>
    <cellStyle name="60% - Accent2 3" xfId="3108"/>
    <cellStyle name="60% - Accent2 3 2" xfId="699"/>
    <cellStyle name="60% - Accent2 3 2 2" xfId="9369"/>
    <cellStyle name="60% - Accent2 3 3" xfId="700"/>
    <cellStyle name="60% - Accent2 3 3 2" xfId="9368"/>
    <cellStyle name="60% - Accent2 4" xfId="9370"/>
    <cellStyle name="60% - Accent3" xfId="60" builtinId="40" customBuiltin="1"/>
    <cellStyle name="60% - Accent3 2" xfId="95"/>
    <cellStyle name="60% - Accent3 2 2" xfId="701"/>
    <cellStyle name="60% - Accent3 2 2 2" xfId="9372"/>
    <cellStyle name="60% - Accent3 2 3" xfId="702"/>
    <cellStyle name="60% - Accent3 2 4" xfId="9371"/>
    <cellStyle name="60% - Accent3 2 5" xfId="3109"/>
    <cellStyle name="60% - Accent3 3" xfId="3110"/>
    <cellStyle name="60% - Accent3 3 2" xfId="703"/>
    <cellStyle name="60% - Accent3 3 2 2" xfId="9374"/>
    <cellStyle name="60% - Accent3 3 3" xfId="704"/>
    <cellStyle name="60% - Accent3 3 3 2" xfId="9373"/>
    <cellStyle name="60% - Accent3 4" xfId="9375"/>
    <cellStyle name="60% - Accent4" xfId="64" builtinId="44" customBuiltin="1"/>
    <cellStyle name="60% - Accent4 2" xfId="96"/>
    <cellStyle name="60% - Accent4 2 2" xfId="705"/>
    <cellStyle name="60% - Accent4 2 2 2" xfId="9377"/>
    <cellStyle name="60% - Accent4 2 3" xfId="706"/>
    <cellStyle name="60% - Accent4 2 4" xfId="9376"/>
    <cellStyle name="60% - Accent4 2 5" xfId="3111"/>
    <cellStyle name="60% - Accent4 3" xfId="3112"/>
    <cellStyle name="60% - Accent4 3 2" xfId="707"/>
    <cellStyle name="60% - Accent4 3 2 2" xfId="9379"/>
    <cellStyle name="60% - Accent4 3 3" xfId="708"/>
    <cellStyle name="60% - Accent4 3 3 2" xfId="9378"/>
    <cellStyle name="60% - Accent4 4" xfId="9380"/>
    <cellStyle name="60% - Accent5" xfId="68" builtinId="48" customBuiltin="1"/>
    <cellStyle name="60% - Accent5 2" xfId="97"/>
    <cellStyle name="60% - Accent5 2 2" xfId="709"/>
    <cellStyle name="60% - Accent5 2 2 2" xfId="9382"/>
    <cellStyle name="60% - Accent5 2 3" xfId="710"/>
    <cellStyle name="60% - Accent5 2 4" xfId="9381"/>
    <cellStyle name="60% - Accent5 3" xfId="3113"/>
    <cellStyle name="60% - Accent5 3 2" xfId="711"/>
    <cellStyle name="60% - Accent5 3 2 2" xfId="9384"/>
    <cellStyle name="60% - Accent5 3 3" xfId="712"/>
    <cellStyle name="60% - Accent5 3 3 2" xfId="9383"/>
    <cellStyle name="60% - Accent5 4" xfId="9385"/>
    <cellStyle name="60% - Accent6" xfId="72" builtinId="52" customBuiltin="1"/>
    <cellStyle name="60% - Accent6 2" xfId="98"/>
    <cellStyle name="60% - Accent6 2 2" xfId="713"/>
    <cellStyle name="60% - Accent6 2 2 2" xfId="9387"/>
    <cellStyle name="60% - Accent6 2 3" xfId="714"/>
    <cellStyle name="60% - Accent6 2 4" xfId="9386"/>
    <cellStyle name="60% - Accent6 2 5" xfId="3114"/>
    <cellStyle name="60% - Accent6 3" xfId="3115"/>
    <cellStyle name="60% - Accent6 3 2" xfId="715"/>
    <cellStyle name="60% - Accent6 3 2 2" xfId="9389"/>
    <cellStyle name="60% - Accent6 3 3" xfId="716"/>
    <cellStyle name="60% - Accent6 3 3 2" xfId="9388"/>
    <cellStyle name="60% - Accent6 4" xfId="9390"/>
    <cellStyle name="Accent1" xfId="49" builtinId="29" customBuiltin="1"/>
    <cellStyle name="Accent1 - 20%" xfId="717"/>
    <cellStyle name="Accent1 - 20% 2" xfId="718"/>
    <cellStyle name="Accent1 - 20% 3" xfId="719"/>
    <cellStyle name="Accent1 - 40%" xfId="720"/>
    <cellStyle name="Accent1 - 40% 2" xfId="721"/>
    <cellStyle name="Accent1 - 40% 3" xfId="722"/>
    <cellStyle name="Accent1 - 60%" xfId="723"/>
    <cellStyle name="Accent1 2" xfId="99"/>
    <cellStyle name="Accent1 2 2" xfId="724"/>
    <cellStyle name="Accent1 2 2 2" xfId="9392"/>
    <cellStyle name="Accent1 2 3" xfId="725"/>
    <cellStyle name="Accent1 2 4" xfId="9391"/>
    <cellStyle name="Accent1 2 5" xfId="3116"/>
    <cellStyle name="Accent1 3" xfId="3117"/>
    <cellStyle name="Accent1 3 2" xfId="726"/>
    <cellStyle name="Accent1 3 2 2" xfId="9394"/>
    <cellStyle name="Accent1 3 3" xfId="727"/>
    <cellStyle name="Accent1 3 3 2" xfId="9393"/>
    <cellStyle name="Accent1 4" xfId="9395"/>
    <cellStyle name="Accent2" xfId="53" builtinId="33" customBuiltin="1"/>
    <cellStyle name="Accent2 - 20%" xfId="728"/>
    <cellStyle name="Accent2 - 20% 2" xfId="729"/>
    <cellStyle name="Accent2 - 20% 3" xfId="730"/>
    <cellStyle name="Accent2 - 40%" xfId="731"/>
    <cellStyle name="Accent2 - 40% 2" xfId="732"/>
    <cellStyle name="Accent2 - 40% 3" xfId="733"/>
    <cellStyle name="Accent2 - 60%" xfId="734"/>
    <cellStyle name="Accent2 2" xfId="100"/>
    <cellStyle name="Accent2 2 2" xfId="735"/>
    <cellStyle name="Accent2 2 2 2" xfId="9397"/>
    <cellStyle name="Accent2 2 3" xfId="736"/>
    <cellStyle name="Accent2 2 4" xfId="9396"/>
    <cellStyle name="Accent2 2 5" xfId="3118"/>
    <cellStyle name="Accent2 3" xfId="3119"/>
    <cellStyle name="Accent2 3 2" xfId="737"/>
    <cellStyle name="Accent2 3 2 2" xfId="9399"/>
    <cellStyle name="Accent2 3 3" xfId="738"/>
    <cellStyle name="Accent2 3 3 2" xfId="9398"/>
    <cellStyle name="Accent2 4" xfId="9400"/>
    <cellStyle name="Accent3" xfId="57" builtinId="37" customBuiltin="1"/>
    <cellStyle name="Accent3 - 20%" xfId="739"/>
    <cellStyle name="Accent3 - 20% 2" xfId="740"/>
    <cellStyle name="Accent3 - 20% 3" xfId="741"/>
    <cellStyle name="Accent3 - 40%" xfId="742"/>
    <cellStyle name="Accent3 - 40% 2" xfId="743"/>
    <cellStyle name="Accent3 - 40% 3" xfId="744"/>
    <cellStyle name="Accent3 - 60%" xfId="745"/>
    <cellStyle name="Accent3 2" xfId="101"/>
    <cellStyle name="Accent3 2 2" xfId="746"/>
    <cellStyle name="Accent3 2 2 2" xfId="9402"/>
    <cellStyle name="Accent3 2 3" xfId="747"/>
    <cellStyle name="Accent3 2 4" xfId="9401"/>
    <cellStyle name="Accent3 2 5" xfId="3120"/>
    <cellStyle name="Accent3 3" xfId="3121"/>
    <cellStyle name="Accent3 3 2" xfId="748"/>
    <cellStyle name="Accent3 3 2 2" xfId="9404"/>
    <cellStyle name="Accent3 3 3" xfId="749"/>
    <cellStyle name="Accent3 3 3 2" xfId="9403"/>
    <cellStyle name="Accent3 4" xfId="9405"/>
    <cellStyle name="Accent4" xfId="61" builtinId="41" customBuiltin="1"/>
    <cellStyle name="Accent4 - 20%" xfId="750"/>
    <cellStyle name="Accent4 - 20% 2" xfId="751"/>
    <cellStyle name="Accent4 - 20% 3" xfId="752"/>
    <cellStyle name="Accent4 - 40%" xfId="753"/>
    <cellStyle name="Accent4 - 40% 2" xfId="754"/>
    <cellStyle name="Accent4 - 40% 3" xfId="755"/>
    <cellStyle name="Accent4 - 60%" xfId="756"/>
    <cellStyle name="Accent4 2" xfId="102"/>
    <cellStyle name="Accent4 2 2" xfId="757"/>
    <cellStyle name="Accent4 2 2 2" xfId="9407"/>
    <cellStyle name="Accent4 2 3" xfId="758"/>
    <cellStyle name="Accent4 2 4" xfId="9406"/>
    <cellStyle name="Accent4 2 5" xfId="3122"/>
    <cellStyle name="Accent4 3" xfId="3123"/>
    <cellStyle name="Accent4 3 2" xfId="759"/>
    <cellStyle name="Accent4 3 2 2" xfId="9409"/>
    <cellStyle name="Accent4 3 3" xfId="760"/>
    <cellStyle name="Accent4 3 3 2" xfId="9408"/>
    <cellStyle name="Accent4 4" xfId="9410"/>
    <cellStyle name="Accent5" xfId="65" builtinId="45" customBuiltin="1"/>
    <cellStyle name="Accent5 - 20%" xfId="761"/>
    <cellStyle name="Accent5 - 20% 2" xfId="762"/>
    <cellStyle name="Accent5 - 20% 3" xfId="763"/>
    <cellStyle name="Accent5 - 40%" xfId="764"/>
    <cellStyle name="Accent5 - 40% 2" xfId="765"/>
    <cellStyle name="Accent5 - 40% 3" xfId="766"/>
    <cellStyle name="Accent5 - 60%" xfId="767"/>
    <cellStyle name="Accent5 2" xfId="103"/>
    <cellStyle name="Accent5 2 2" xfId="768"/>
    <cellStyle name="Accent5 2 2 2" xfId="9412"/>
    <cellStyle name="Accent5 2 3" xfId="769"/>
    <cellStyle name="Accent5 2 4" xfId="9411"/>
    <cellStyle name="Accent5 3" xfId="3124"/>
    <cellStyle name="Accent5 3 2" xfId="770"/>
    <cellStyle name="Accent5 3 2 2" xfId="9414"/>
    <cellStyle name="Accent5 3 3" xfId="771"/>
    <cellStyle name="Accent5 3 3 2" xfId="9413"/>
    <cellStyle name="Accent5 4" xfId="9415"/>
    <cellStyle name="Accent6" xfId="69" builtinId="49" customBuiltin="1"/>
    <cellStyle name="Accent6 - 20%" xfId="772"/>
    <cellStyle name="Accent6 - 20% 2" xfId="773"/>
    <cellStyle name="Accent6 - 20% 3" xfId="774"/>
    <cellStyle name="Accent6 - 40%" xfId="775"/>
    <cellStyle name="Accent6 - 40% 2" xfId="776"/>
    <cellStyle name="Accent6 - 40% 3" xfId="777"/>
    <cellStyle name="Accent6 - 60%" xfId="778"/>
    <cellStyle name="Accent6 2" xfId="104"/>
    <cellStyle name="Accent6 2 2" xfId="779"/>
    <cellStyle name="Accent6 2 2 2" xfId="9417"/>
    <cellStyle name="Accent6 2 3" xfId="780"/>
    <cellStyle name="Accent6 2 4" xfId="9416"/>
    <cellStyle name="Accent6 2 5" xfId="3125"/>
    <cellStyle name="Accent6 3" xfId="3126"/>
    <cellStyle name="Accent6 3 2" xfId="781"/>
    <cellStyle name="Accent6 3 2 2" xfId="9419"/>
    <cellStyle name="Accent6 3 3" xfId="782"/>
    <cellStyle name="Accent6 3 3 2" xfId="9418"/>
    <cellStyle name="Accent6 4" xfId="9420"/>
    <cellStyle name="Bad" xfId="38" builtinId="27" customBuiltin="1"/>
    <cellStyle name="Bad 2" xfId="105"/>
    <cellStyle name="Bad 2 2" xfId="783"/>
    <cellStyle name="Bad 2 2 2" xfId="9422"/>
    <cellStyle name="Bad 2 3" xfId="784"/>
    <cellStyle name="Bad 2 4" xfId="9421"/>
    <cellStyle name="Bad 2 5" xfId="3127"/>
    <cellStyle name="Bad 3" xfId="3128"/>
    <cellStyle name="Bad 3 2" xfId="785"/>
    <cellStyle name="Bad 3 2 2" xfId="9424"/>
    <cellStyle name="Bad 3 3" xfId="786"/>
    <cellStyle name="Bad 3 3 2" xfId="9423"/>
    <cellStyle name="Bad 4" xfId="9425"/>
    <cellStyle name="Body: normal cell" xfId="787"/>
    <cellStyle name="BVM NonLink" xfId="244"/>
    <cellStyle name="Calculated Value" xfId="245"/>
    <cellStyle name="Calculated Value 2" xfId="9426"/>
    <cellStyle name="Calculated Value 2 2" xfId="10687"/>
    <cellStyle name="Calculated Value 2 2 2" xfId="42981"/>
    <cellStyle name="Calculated Value 2 3" xfId="42982"/>
    <cellStyle name="Calculated Value 3" xfId="10688"/>
    <cellStyle name="Calculated Value 3 2" xfId="42983"/>
    <cellStyle name="Calculated Value 4" xfId="42984"/>
    <cellStyle name="Calculated Value_Lcc_inputs" xfId="42985"/>
    <cellStyle name="Calculation" xfId="42" builtinId="22" customBuiltin="1"/>
    <cellStyle name="Calculation 2" xfId="106"/>
    <cellStyle name="Calculation 2 2" xfId="522"/>
    <cellStyle name="Calculation 2 2 2" xfId="9428"/>
    <cellStyle name="Calculation 2 2 2 2" xfId="42986"/>
    <cellStyle name="Calculation 2 2 2 2 2" xfId="55369"/>
    <cellStyle name="Calculation 2 2 2 2 3" xfId="55448"/>
    <cellStyle name="Calculation 2 2 2 2 4" xfId="55500"/>
    <cellStyle name="Calculation 2 2 2 3" xfId="55393"/>
    <cellStyle name="Calculation 2 2 2 3 2" xfId="55472"/>
    <cellStyle name="Calculation 2 2 2 3 3" xfId="55524"/>
    <cellStyle name="Calculation 2 2 2 4" xfId="55342"/>
    <cellStyle name="Calculation 2 2 3" xfId="788"/>
    <cellStyle name="Calculation 2 2 3 2" xfId="55354"/>
    <cellStyle name="Calculation 2 2 3 2 2" xfId="55433"/>
    <cellStyle name="Calculation 2 2 3 2 3" xfId="55485"/>
    <cellStyle name="Calculation 2 2 3 3" xfId="55378"/>
    <cellStyle name="Calculation 2 2 3 3 2" xfId="55457"/>
    <cellStyle name="Calculation 2 2 3 3 3" xfId="55509"/>
    <cellStyle name="Calculation 2 2 4" xfId="55363"/>
    <cellStyle name="Calculation 2 2 4 2" xfId="55442"/>
    <cellStyle name="Calculation 2 2 4 3" xfId="55494"/>
    <cellStyle name="Calculation 2 2 5" xfId="55387"/>
    <cellStyle name="Calculation 2 2 5 2" xfId="55466"/>
    <cellStyle name="Calculation 2 2 5 3" xfId="55518"/>
    <cellStyle name="Calculation 2 2_Lcc_inputs" xfId="42987"/>
    <cellStyle name="Calculation 2 3" xfId="523"/>
    <cellStyle name="Calculation 2 3 2" xfId="42988"/>
    <cellStyle name="Calculation 2 3 2 2" xfId="42989"/>
    <cellStyle name="Calculation 2 3 3" xfId="789"/>
    <cellStyle name="Calculation 2 3 4" xfId="55288"/>
    <cellStyle name="Calculation 2 3 5" xfId="55412"/>
    <cellStyle name="Calculation 2 3 6" xfId="55256"/>
    <cellStyle name="Calculation 2 3_Lcc_inputs" xfId="42990"/>
    <cellStyle name="Calculation 2 4" xfId="521"/>
    <cellStyle name="Calculation 2 4 2" xfId="9427"/>
    <cellStyle name="Calculation 2 4 3" xfId="55289"/>
    <cellStyle name="Calculation 2 4 4" xfId="55413"/>
    <cellStyle name="Calculation 2 4 5" xfId="55268"/>
    <cellStyle name="Calculation 2 5" xfId="3129"/>
    <cellStyle name="Calculation 2_Lcc_inputs" xfId="42991"/>
    <cellStyle name="Calculation 3" xfId="3130"/>
    <cellStyle name="Calculation 3 2" xfId="790"/>
    <cellStyle name="Calculation 3 2 2" xfId="9430"/>
    <cellStyle name="Calculation 3 3" xfId="791"/>
    <cellStyle name="Calculation 3 3 2" xfId="42992"/>
    <cellStyle name="Calculation 3 3 3" xfId="9429"/>
    <cellStyle name="Calculation 3_Lcc_inputs" xfId="42993"/>
    <cellStyle name="Calculation 4" xfId="9431"/>
    <cellStyle name="Calculation 4 2" xfId="42994"/>
    <cellStyle name="Calculation 4 2 2" xfId="42995"/>
    <cellStyle name="Calculation 4_Lcc_inputs" xfId="42996"/>
    <cellStyle name="Check Cell" xfId="44" builtinId="23" customBuiltin="1"/>
    <cellStyle name="Check Cell 2" xfId="107"/>
    <cellStyle name="Check Cell 2 2" xfId="792"/>
    <cellStyle name="Check Cell 2 2 2" xfId="10735"/>
    <cellStyle name="Check Cell 2 2 2 2" xfId="14026"/>
    <cellStyle name="Check Cell 2 2 3" xfId="11243"/>
    <cellStyle name="Check Cell 2 2 3 2" xfId="14027"/>
    <cellStyle name="Check Cell 2 2 4" xfId="11246"/>
    <cellStyle name="Check Cell 2 2 5" xfId="9433"/>
    <cellStyle name="Check Cell 2 3" xfId="793"/>
    <cellStyle name="Check Cell 2 3 2" xfId="10734"/>
    <cellStyle name="Check Cell 2 3 2 2" xfId="14028"/>
    <cellStyle name="Check Cell 2 3 3" xfId="11244"/>
    <cellStyle name="Check Cell 2 3 3 2" xfId="14029"/>
    <cellStyle name="Check Cell 2 3 4" xfId="11245"/>
    <cellStyle name="Check Cell 2 4" xfId="9432"/>
    <cellStyle name="Check Cell 2 4 2" xfId="14030"/>
    <cellStyle name="Check Cell 2 5" xfId="10726"/>
    <cellStyle name="Check Cell 2 6" xfId="11242"/>
    <cellStyle name="Check Cell 2 7" xfId="11247"/>
    <cellStyle name="Check Cell 3" xfId="3131"/>
    <cellStyle name="Check Cell 3 2" xfId="794"/>
    <cellStyle name="Check Cell 3 2 2" xfId="9435"/>
    <cellStyle name="Check Cell 3 3" xfId="795"/>
    <cellStyle name="Check Cell 3 3 2" xfId="14031"/>
    <cellStyle name="Check Cell 3 3 3" xfId="10727"/>
    <cellStyle name="Check Cell 3 4" xfId="14032"/>
    <cellStyle name="Check Cell 3 4 2" xfId="14033"/>
    <cellStyle name="Check Cell 3 5" xfId="9434"/>
    <cellStyle name="Check Cell 4" xfId="9436"/>
    <cellStyle name="Check Cell 4 2" xfId="10728"/>
    <cellStyle name="Check Cell 4 2 2" xfId="14034"/>
    <cellStyle name="Check Cell 4 3" xfId="14035"/>
    <cellStyle name="Check Cell 4 3 2" xfId="14036"/>
    <cellStyle name="Comma" xfId="2"/>
    <cellStyle name="Comma [0] 2" xfId="322"/>
    <cellStyle name="Comma [0] 2 2" xfId="796"/>
    <cellStyle name="Comma 10" xfId="504"/>
    <cellStyle name="Comma 10 2" xfId="548"/>
    <cellStyle name="Comma 10 2 2" xfId="3133"/>
    <cellStyle name="Comma 10 2 3" xfId="797"/>
    <cellStyle name="Comma 10 3" xfId="3132"/>
    <cellStyle name="Comma 10 4" xfId="641"/>
    <cellStyle name="Comma 11" xfId="509"/>
    <cellStyle name="Comma 11 2" xfId="3134"/>
    <cellStyle name="Comma 11 2 2" xfId="55326"/>
    <cellStyle name="Comma 11 3" xfId="55152"/>
    <cellStyle name="Comma 11 3 2" xfId="55308"/>
    <cellStyle name="Comma 11 4" xfId="798"/>
    <cellStyle name="Comma 12" xfId="508"/>
    <cellStyle name="Comma 12 2" xfId="3135"/>
    <cellStyle name="Comma 12 3" xfId="55156"/>
    <cellStyle name="Comma 12 4" xfId="799"/>
    <cellStyle name="Comma 13" xfId="507"/>
    <cellStyle name="Comma 13 10" xfId="3136"/>
    <cellStyle name="Comma 13 11" xfId="55153"/>
    <cellStyle name="Comma 13 12" xfId="800"/>
    <cellStyle name="Comma 13 2" xfId="9438"/>
    <cellStyle name="Comma 13 2 2" xfId="11252"/>
    <cellStyle name="Comma 13 2 2 2" xfId="14037"/>
    <cellStyle name="Comma 13 2 2 2 2" xfId="14038"/>
    <cellStyle name="Comma 13 2 2 2 2 2" xfId="14039"/>
    <cellStyle name="Comma 13 2 2 2 3" xfId="14040"/>
    <cellStyle name="Comma 13 2 2 3" xfId="14041"/>
    <cellStyle name="Comma 13 2 2 3 2" xfId="14042"/>
    <cellStyle name="Comma 13 2 2 4" xfId="14043"/>
    <cellStyle name="Comma 13 3" xfId="10742"/>
    <cellStyle name="Comma 13 3 2" xfId="11248"/>
    <cellStyle name="Comma 13 3 2 2" xfId="14044"/>
    <cellStyle name="Comma 13 3 2 2 2" xfId="14045"/>
    <cellStyle name="Comma 13 3 2 2 2 2" xfId="14046"/>
    <cellStyle name="Comma 13 3 2 2 3" xfId="14047"/>
    <cellStyle name="Comma 13 3 2 3" xfId="14048"/>
    <cellStyle name="Comma 13 3 2 3 2" xfId="14049"/>
    <cellStyle name="Comma 13 3 2 3 2 2" xfId="14050"/>
    <cellStyle name="Comma 13 3 2 3 3" xfId="14051"/>
    <cellStyle name="Comma 13 3 2 4" xfId="14052"/>
    <cellStyle name="Comma 13 3 2 4 2" xfId="14053"/>
    <cellStyle name="Comma 13 3 2 5" xfId="14054"/>
    <cellStyle name="Comma 13 3 3" xfId="14055"/>
    <cellStyle name="Comma 13 3 3 2" xfId="14056"/>
    <cellStyle name="Comma 13 3 3 2 2" xfId="14057"/>
    <cellStyle name="Comma 13 3 3 3" xfId="14058"/>
    <cellStyle name="Comma 13 3 4" xfId="14059"/>
    <cellStyle name="Comma 13 3 4 2" xfId="14060"/>
    <cellStyle name="Comma 13 3 4 2 2" xfId="14061"/>
    <cellStyle name="Comma 13 3 4 3" xfId="14062"/>
    <cellStyle name="Comma 13 3 5" xfId="14063"/>
    <cellStyle name="Comma 13 3 5 2" xfId="14064"/>
    <cellStyle name="Comma 13 3 6" xfId="14065"/>
    <cellStyle name="Comma 13 4" xfId="14066"/>
    <cellStyle name="Comma 13 4 2" xfId="14067"/>
    <cellStyle name="Comma 13 4 2 2" xfId="14068"/>
    <cellStyle name="Comma 13 4 2 2 2" xfId="14069"/>
    <cellStyle name="Comma 13 4 2 3" xfId="14070"/>
    <cellStyle name="Comma 13 4 3" xfId="14071"/>
    <cellStyle name="Comma 13 4 3 2" xfId="14072"/>
    <cellStyle name="Comma 13 4 3 2 2" xfId="14073"/>
    <cellStyle name="Comma 13 4 3 3" xfId="14074"/>
    <cellStyle name="Comma 13 4 4" xfId="14075"/>
    <cellStyle name="Comma 13 4 4 2" xfId="14076"/>
    <cellStyle name="Comma 13 4 5" xfId="14077"/>
    <cellStyle name="Comma 13 5" xfId="14078"/>
    <cellStyle name="Comma 13 5 2" xfId="14079"/>
    <cellStyle name="Comma 13 5 2 2" xfId="14080"/>
    <cellStyle name="Comma 13 5 2 2 2" xfId="14081"/>
    <cellStyle name="Comma 13 5 2 3" xfId="14082"/>
    <cellStyle name="Comma 13 5 3" xfId="14083"/>
    <cellStyle name="Comma 13 5 3 2" xfId="14084"/>
    <cellStyle name="Comma 13 5 4" xfId="14085"/>
    <cellStyle name="Comma 13 6" xfId="14086"/>
    <cellStyle name="Comma 13 6 2" xfId="14087"/>
    <cellStyle name="Comma 13 6 3" xfId="42997"/>
    <cellStyle name="Comma 13 7" xfId="14088"/>
    <cellStyle name="Comma 13 7 2" xfId="42998"/>
    <cellStyle name="Comma 13 8" xfId="9437"/>
    <cellStyle name="Comma 13 9" xfId="42999"/>
    <cellStyle name="Comma 14" xfId="511"/>
    <cellStyle name="Comma 14 2" xfId="9439"/>
    <cellStyle name="Comma 14 3" xfId="3137"/>
    <cellStyle name="Comma 14 4" xfId="55155"/>
    <cellStyle name="Comma 14 5" xfId="801"/>
    <cellStyle name="Comma 15" xfId="513"/>
    <cellStyle name="Comma 15 2" xfId="3138"/>
    <cellStyle name="Comma 15 3" xfId="802"/>
    <cellStyle name="Comma 16" xfId="525"/>
    <cellStyle name="Comma 16 2" xfId="3139"/>
    <cellStyle name="Comma 16 3" xfId="803"/>
    <cellStyle name="Comma 17" xfId="530"/>
    <cellStyle name="Comma 17 2" xfId="3140"/>
    <cellStyle name="Comma 17 3" xfId="804"/>
    <cellStyle name="Comma 18" xfId="534"/>
    <cellStyle name="Comma 18 2" xfId="3141"/>
    <cellStyle name="Comma 18 3" xfId="805"/>
    <cellStyle name="Comma 19" xfId="539"/>
    <cellStyle name="Comma 19 2" xfId="3142"/>
    <cellStyle name="Comma 19 3" xfId="806"/>
    <cellStyle name="Comma 19 4" xfId="55272"/>
    <cellStyle name="Comma 2" xfId="5"/>
    <cellStyle name="Comma 2 2" xfId="74"/>
    <cellStyle name="Comma 2 2 10" xfId="807"/>
    <cellStyle name="Comma 2 2 2" xfId="207"/>
    <cellStyle name="Comma 2 2 2 2" xfId="325"/>
    <cellStyle name="Comma 2 2 3" xfId="324"/>
    <cellStyle name="Comma 2 2 3 2" xfId="430"/>
    <cellStyle name="Comma 2 2 3 3" xfId="3143"/>
    <cellStyle name="Comma 2 2 4" xfId="347"/>
    <cellStyle name="Comma 2 2 4 2" xfId="438"/>
    <cellStyle name="Comma 2 2 4 3" xfId="3144"/>
    <cellStyle name="Comma 2 2 5" xfId="367"/>
    <cellStyle name="Comma 2 2 5 2" xfId="458"/>
    <cellStyle name="Comma 2 2 6" xfId="387"/>
    <cellStyle name="Comma 2 2 6 2" xfId="478"/>
    <cellStyle name="Comma 2 2 7" xfId="498"/>
    <cellStyle name="Comma 2 2 8" xfId="310"/>
    <cellStyle name="Comma 2 2 9" xfId="586"/>
    <cellStyle name="Comma 2 2 9 2" xfId="9441"/>
    <cellStyle name="Comma 2 3" xfId="208"/>
    <cellStyle name="Comma 2 3 2" xfId="323"/>
    <cellStyle name="Comma 2 3 3" xfId="3146"/>
    <cellStyle name="Comma 2 3 4" xfId="9442"/>
    <cellStyle name="Comma 2 3 5" xfId="3145"/>
    <cellStyle name="Comma 2 4" xfId="164"/>
    <cellStyle name="Comma 2 4 2" xfId="3147"/>
    <cellStyle name="Comma 2 5" xfId="246"/>
    <cellStyle name="Comma 2 5 2" xfId="9443"/>
    <cellStyle name="Comma 2 6" xfId="163"/>
    <cellStyle name="Comma 2 6 2" xfId="9440"/>
    <cellStyle name="Comma 2 7" xfId="139"/>
    <cellStyle name="Comma 20" xfId="808"/>
    <cellStyle name="Comma 20 2" xfId="9206"/>
    <cellStyle name="Comma 20 3" xfId="55271"/>
    <cellStyle name="Comma 21" xfId="809"/>
    <cellStyle name="Comma 21 2" xfId="55274"/>
    <cellStyle name="Comma 22" xfId="810"/>
    <cellStyle name="Comma 22 2" xfId="55309"/>
    <cellStyle name="Comma 22 3" xfId="55276"/>
    <cellStyle name="Comma 23" xfId="811"/>
    <cellStyle name="Comma 23 2" xfId="55314"/>
    <cellStyle name="Comma 24" xfId="812"/>
    <cellStyle name="Comma 24 2" xfId="55311"/>
    <cellStyle name="Comma 25" xfId="813"/>
    <cellStyle name="Comma 25 2" xfId="55312"/>
    <cellStyle name="Comma 26" xfId="814"/>
    <cellStyle name="Comma 26 2" xfId="55316"/>
    <cellStyle name="Comma 27" xfId="815"/>
    <cellStyle name="Comma 27 2" xfId="55318"/>
    <cellStyle name="Comma 28" xfId="816"/>
    <cellStyle name="Comma 28 2" xfId="55317"/>
    <cellStyle name="Comma 29" xfId="817"/>
    <cellStyle name="Comma 29 2" xfId="55315"/>
    <cellStyle name="Comma 3" xfId="10"/>
    <cellStyle name="Comma 3 10" xfId="587"/>
    <cellStyle name="Comma 3 11" xfId="588"/>
    <cellStyle name="Comma 3 12" xfId="557"/>
    <cellStyle name="Comma 3 2" xfId="150"/>
    <cellStyle name="Comma 3 2 2" xfId="209"/>
    <cellStyle name="Comma 3 2 2 2" xfId="409"/>
    <cellStyle name="Comma 3 2 3" xfId="309"/>
    <cellStyle name="Comma 3 2 4" xfId="178"/>
    <cellStyle name="Comma 3 3" xfId="210"/>
    <cellStyle name="Comma 3 3 2" xfId="431"/>
    <cellStyle name="Comma 3 3 2 2" xfId="3148"/>
    <cellStyle name="Comma 3 3 3" xfId="326"/>
    <cellStyle name="Comma 3 4" xfId="247"/>
    <cellStyle name="Comma 3 4 2" xfId="439"/>
    <cellStyle name="Comma 3 4 2 2" xfId="3149"/>
    <cellStyle name="Comma 3 4 3" xfId="348"/>
    <cellStyle name="Comma 3 4 3 2" xfId="3150"/>
    <cellStyle name="Comma 3 4 3 3" xfId="819"/>
    <cellStyle name="Comma 3 5" xfId="368"/>
    <cellStyle name="Comma 3 5 2" xfId="459"/>
    <cellStyle name="Comma 3 5 3" xfId="820"/>
    <cellStyle name="Comma 3 6" xfId="388"/>
    <cellStyle name="Comma 3 6 2" xfId="479"/>
    <cellStyle name="Comma 3 6 3" xfId="3151"/>
    <cellStyle name="Comma 3 7" xfId="407"/>
    <cellStyle name="Comma 3 8" xfId="499"/>
    <cellStyle name="Comma 3 9" xfId="190"/>
    <cellStyle name="Comma 30" xfId="821"/>
    <cellStyle name="Comma 30 2" xfId="55323"/>
    <cellStyle name="Comma 31" xfId="822"/>
    <cellStyle name="Comma 31 2" xfId="55310"/>
    <cellStyle name="Comma 32" xfId="823"/>
    <cellStyle name="Comma 32 2" xfId="55319"/>
    <cellStyle name="Comma 33" xfId="824"/>
    <cellStyle name="Comma 33 2" xfId="55324"/>
    <cellStyle name="Comma 34" xfId="825"/>
    <cellStyle name="Comma 34 2" xfId="55325"/>
    <cellStyle name="Comma 35" xfId="826"/>
    <cellStyle name="Comma 35 2" xfId="55320"/>
    <cellStyle name="Comma 36" xfId="827"/>
    <cellStyle name="Comma 36 2" xfId="55322"/>
    <cellStyle name="Comma 37" xfId="828"/>
    <cellStyle name="Comma 37 2" xfId="55313"/>
    <cellStyle name="Comma 38" xfId="829"/>
    <cellStyle name="Comma 38 2" xfId="55321"/>
    <cellStyle name="Comma 39" xfId="830"/>
    <cellStyle name="Comma 39 2" xfId="55327"/>
    <cellStyle name="Comma 4" xfId="15"/>
    <cellStyle name="Comma 4 2" xfId="248"/>
    <cellStyle name="Comma 4 2 2" xfId="3152"/>
    <cellStyle name="Comma 4 2 3" xfId="831"/>
    <cellStyle name="Comma 4 3" xfId="9444"/>
    <cellStyle name="Comma 4 4" xfId="2858"/>
    <cellStyle name="Comma 40" xfId="832"/>
    <cellStyle name="Comma 40 2" xfId="55328"/>
    <cellStyle name="Comma 41" xfId="833"/>
    <cellStyle name="Comma 41 2" xfId="55336"/>
    <cellStyle name="Comma 42" xfId="834"/>
    <cellStyle name="Comma 42 2" xfId="55346"/>
    <cellStyle name="Comma 43" xfId="835"/>
    <cellStyle name="Comma 43 2" xfId="55329"/>
    <cellStyle name="Comma 44" xfId="836"/>
    <cellStyle name="Comma 44 2" xfId="55350"/>
    <cellStyle name="Comma 45" xfId="837"/>
    <cellStyle name="Comma 45 2" xfId="55352"/>
    <cellStyle name="Comma 46" xfId="838"/>
    <cellStyle name="Comma 46 2" xfId="55277"/>
    <cellStyle name="Comma 47" xfId="839"/>
    <cellStyle name="Comma 47 2" xfId="55301"/>
    <cellStyle name="Comma 48" xfId="840"/>
    <cellStyle name="Comma 48 2" xfId="55297"/>
    <cellStyle name="Comma 49" xfId="841"/>
    <cellStyle name="Comma 5" xfId="27"/>
    <cellStyle name="Comma 5 2" xfId="78"/>
    <cellStyle name="Comma 5 2 2" xfId="3153"/>
    <cellStyle name="Comma 5 2 3" xfId="589"/>
    <cellStyle name="Comma 5 2 4" xfId="249"/>
    <cellStyle name="Comma 5 3" xfId="124"/>
    <cellStyle name="Comma 5 3 2" xfId="3154"/>
    <cellStyle name="Comma 5 3 3" xfId="842"/>
    <cellStyle name="Comma 5 4" xfId="2865"/>
    <cellStyle name="Comma 5 5" xfId="142"/>
    <cellStyle name="Comma 50" xfId="843"/>
    <cellStyle name="Comma 51" xfId="844"/>
    <cellStyle name="Comma 52" xfId="845"/>
    <cellStyle name="Comma 53" xfId="846"/>
    <cellStyle name="Comma 54" xfId="847"/>
    <cellStyle name="Comma 55" xfId="643"/>
    <cellStyle name="Comma 56" xfId="2832"/>
    <cellStyle name="Comma 57" xfId="2855"/>
    <cellStyle name="Comma 58" xfId="2168"/>
    <cellStyle name="Comma 59" xfId="2856"/>
    <cellStyle name="Comma 6" xfId="135"/>
    <cellStyle name="Comma 6 2" xfId="239"/>
    <cellStyle name="Comma 6 3" xfId="848"/>
    <cellStyle name="Comma 6 3 2" xfId="55305"/>
    <cellStyle name="Comma 60" xfId="852"/>
    <cellStyle name="Comma 61" xfId="2857"/>
    <cellStyle name="Comma 62" xfId="818"/>
    <cellStyle name="Comma 63" xfId="2861"/>
    <cellStyle name="Comma 64" xfId="55080"/>
    <cellStyle name="Comma 65" xfId="55106"/>
    <cellStyle name="Comma 66" xfId="55103"/>
    <cellStyle name="Comma 67" xfId="55105"/>
    <cellStyle name="Comma 68" xfId="55107"/>
    <cellStyle name="Comma 69" xfId="55114"/>
    <cellStyle name="Comma 7" xfId="298"/>
    <cellStyle name="Comma 7 2" xfId="849"/>
    <cellStyle name="Comma 70" xfId="55119"/>
    <cellStyle name="Comma 71" xfId="55118"/>
    <cellStyle name="Comma 72" xfId="55151"/>
    <cellStyle name="Comma 73" xfId="55140"/>
    <cellStyle name="Comma 74" xfId="55202"/>
    <cellStyle name="Comma 75" xfId="55203"/>
    <cellStyle name="Comma 76" xfId="55204"/>
    <cellStyle name="Comma 77" xfId="55205"/>
    <cellStyle name="Comma 78" xfId="55206"/>
    <cellStyle name="Comma 79" xfId="549"/>
    <cellStyle name="Comma 8" xfId="311"/>
    <cellStyle name="Comma 8 2" xfId="543"/>
    <cellStyle name="Comma 8 2 2" xfId="3156"/>
    <cellStyle name="Comma 8 2 3" xfId="850"/>
    <cellStyle name="Comma 8 3" xfId="3155"/>
    <cellStyle name="Comma 80" xfId="55207"/>
    <cellStyle name="Comma 81" xfId="55214"/>
    <cellStyle name="Comma 82" xfId="55211"/>
    <cellStyle name="Comma 83" xfId="55212"/>
    <cellStyle name="Comma 84" xfId="55209"/>
    <cellStyle name="Comma 85" xfId="55222"/>
    <cellStyle name="Comma 86" xfId="55227"/>
    <cellStyle name="Comma 87" xfId="55246"/>
    <cellStyle name="Comma 9" xfId="320"/>
    <cellStyle name="Comma 9 2" xfId="547"/>
    <cellStyle name="Comma 9 2 2" xfId="3158"/>
    <cellStyle name="Comma 9 2 3" xfId="851"/>
    <cellStyle name="Comma 9 3" xfId="3157"/>
    <cellStyle name="Comma 9 4" xfId="556"/>
    <cellStyle name="Cost Premium Value" xfId="250"/>
    <cellStyle name="Cost Premium Value 2" xfId="9446"/>
    <cellStyle name="Cost Premium Value 2 2" xfId="10689"/>
    <cellStyle name="Cost Premium Value 2 2 2" xfId="43000"/>
    <cellStyle name="Cost Premium Value 2 3" xfId="43001"/>
    <cellStyle name="Cost Premium Value 3" xfId="10690"/>
    <cellStyle name="Cost Premium Value 3 2" xfId="43002"/>
    <cellStyle name="Cost Premium Value 4" xfId="9445"/>
    <cellStyle name="Cost Premium Value 5" xfId="3159"/>
    <cellStyle name="Cost Premium Value_Lcc_inputs" xfId="43003"/>
    <cellStyle name="CRE Background" xfId="3160"/>
    <cellStyle name="CRE Calculated" xfId="251"/>
    <cellStyle name="CRE Calculated 2" xfId="252"/>
    <cellStyle name="CRE Calculated 2 2" xfId="10691"/>
    <cellStyle name="CRE Calculated 2 3" xfId="9447"/>
    <cellStyle name="CRE Calculated 3" xfId="10692"/>
    <cellStyle name="CRE Calculated_Lcc_inputs" xfId="43004"/>
    <cellStyle name="CRE HardCoded" xfId="253"/>
    <cellStyle name="CRE Header Sub" xfId="254"/>
    <cellStyle name="CRE Header Top" xfId="255"/>
    <cellStyle name="CRE Info" xfId="256"/>
    <cellStyle name="CRE Info 2" xfId="9448"/>
    <cellStyle name="CRE Info 2 2" xfId="10693"/>
    <cellStyle name="CRE Info 3" xfId="10694"/>
    <cellStyle name="CRE Info_Lcc_inputs" xfId="43005"/>
    <cellStyle name="CRE Input" xfId="257"/>
    <cellStyle name="CRE Input 2" xfId="43006"/>
    <cellStyle name="CRE Input_Lcc_inputs" xfId="43007"/>
    <cellStyle name="CRE Link" xfId="258"/>
    <cellStyle name="CRE Monetary" xfId="259"/>
    <cellStyle name="CRE Monetary 2" xfId="260"/>
    <cellStyle name="CRE NotApplicable" xfId="261"/>
    <cellStyle name="CRE NotApplicable 2" xfId="9449"/>
    <cellStyle name="CRE NotApplicable 2 2" xfId="10695"/>
    <cellStyle name="CRE NotApplicable 3" xfId="10696"/>
    <cellStyle name="CRE NotApplicable_Lcc_inputs" xfId="43008"/>
    <cellStyle name="Currency" xfId="3"/>
    <cellStyle name="Currency 10" xfId="506"/>
    <cellStyle name="Currency 10 2" xfId="3161"/>
    <cellStyle name="Currency 2" xfId="11"/>
    <cellStyle name="Currency 2 2" xfId="175"/>
    <cellStyle name="Currency 2 2 2" xfId="211"/>
    <cellStyle name="Currency 2 2 2 2" xfId="328"/>
    <cellStyle name="Currency 2 2 3" xfId="308"/>
    <cellStyle name="Currency 2 2 4" xfId="590"/>
    <cellStyle name="Currency 2 2 4 2" xfId="9450"/>
    <cellStyle name="Currency 2 2 5" xfId="3162"/>
    <cellStyle name="Currency 2 3" xfId="212"/>
    <cellStyle name="Currency 2 3 2" xfId="327"/>
    <cellStyle name="Currency 2 3 2 2" xfId="3164"/>
    <cellStyle name="Currency 2 3 2 3" xfId="853"/>
    <cellStyle name="Currency 2 3 3" xfId="3163"/>
    <cellStyle name="Currency 2 4" xfId="170"/>
    <cellStyle name="Currency 2 5" xfId="262"/>
    <cellStyle name="Currency 2 6" xfId="558"/>
    <cellStyle name="Currency 3" xfId="19"/>
    <cellStyle name="Currency 3 10" xfId="14089"/>
    <cellStyle name="Currency 3 10 2" xfId="14090"/>
    <cellStyle name="Currency 3 10 2 2" xfId="14091"/>
    <cellStyle name="Currency 3 10 3" xfId="14092"/>
    <cellStyle name="Currency 3 2" xfId="79"/>
    <cellStyle name="Currency 3 2 10" xfId="43009"/>
    <cellStyle name="Currency 3 2 11" xfId="189"/>
    <cellStyle name="Currency 3 2 2" xfId="213"/>
    <cellStyle name="Currency 3 2 2 2" xfId="410"/>
    <cellStyle name="Currency 3 2 2 2 2" xfId="14094"/>
    <cellStyle name="Currency 3 2 2 2 2 2" xfId="14095"/>
    <cellStyle name="Currency 3 2 2 2 2 2 2" xfId="14096"/>
    <cellStyle name="Currency 3 2 2 2 2 3" xfId="14097"/>
    <cellStyle name="Currency 3 2 2 2 3" xfId="14098"/>
    <cellStyle name="Currency 3 2 2 2 3 2" xfId="14099"/>
    <cellStyle name="Currency 3 2 2 2 3 2 2" xfId="14100"/>
    <cellStyle name="Currency 3 2 2 2 3 3" xfId="14101"/>
    <cellStyle name="Currency 3 2 2 2 4" xfId="14102"/>
    <cellStyle name="Currency 3 2 2 2 4 2" xfId="14103"/>
    <cellStyle name="Currency 3 2 2 2 5" xfId="14104"/>
    <cellStyle name="Currency 3 2 2 2 6" xfId="14093"/>
    <cellStyle name="Currency 3 2 2 3" xfId="14105"/>
    <cellStyle name="Currency 3 2 2 3 2" xfId="14106"/>
    <cellStyle name="Currency 3 2 2 3 2 2" xfId="14107"/>
    <cellStyle name="Currency 3 2 2 3 2 3" xfId="43010"/>
    <cellStyle name="Currency 3 2 2 3 3" xfId="14108"/>
    <cellStyle name="Currency 3 2 2 3 4" xfId="43011"/>
    <cellStyle name="Currency 3 2 2 4" xfId="14109"/>
    <cellStyle name="Currency 3 2 2 4 2" xfId="14110"/>
    <cellStyle name="Currency 3 2 2 4 2 2" xfId="14111"/>
    <cellStyle name="Currency 3 2 2 4 3" xfId="14112"/>
    <cellStyle name="Currency 3 2 2 5" xfId="14113"/>
    <cellStyle name="Currency 3 2 2 5 2" xfId="14114"/>
    <cellStyle name="Currency 3 2 2 6" xfId="14115"/>
    <cellStyle name="Currency 3 2 2 7" xfId="9453"/>
    <cellStyle name="Currency 3 2 2 8" xfId="43012"/>
    <cellStyle name="Currency 3 2 3" xfId="307"/>
    <cellStyle name="Currency 3 2 3 2" xfId="14116"/>
    <cellStyle name="Currency 3 2 3 2 2" xfId="14117"/>
    <cellStyle name="Currency 3 2 3 2 2 2" xfId="14118"/>
    <cellStyle name="Currency 3 2 3 2 2 2 2" xfId="14119"/>
    <cellStyle name="Currency 3 2 3 2 2 3" xfId="14120"/>
    <cellStyle name="Currency 3 2 3 2 3" xfId="14121"/>
    <cellStyle name="Currency 3 2 3 2 3 2" xfId="14122"/>
    <cellStyle name="Currency 3 2 3 2 3 2 2" xfId="14123"/>
    <cellStyle name="Currency 3 2 3 2 3 3" xfId="14124"/>
    <cellStyle name="Currency 3 2 3 2 4" xfId="14125"/>
    <cellStyle name="Currency 3 2 3 2 4 2" xfId="14126"/>
    <cellStyle name="Currency 3 2 3 2 5" xfId="14127"/>
    <cellStyle name="Currency 3 2 3 3" xfId="14128"/>
    <cellStyle name="Currency 3 2 3 3 2" xfId="14129"/>
    <cellStyle name="Currency 3 2 3 3 2 2" xfId="14130"/>
    <cellStyle name="Currency 3 2 3 3 3" xfId="14131"/>
    <cellStyle name="Currency 3 2 3 4" xfId="14132"/>
    <cellStyle name="Currency 3 2 3 4 2" xfId="14133"/>
    <cellStyle name="Currency 3 2 3 4 2 2" xfId="14134"/>
    <cellStyle name="Currency 3 2 3 4 3" xfId="14135"/>
    <cellStyle name="Currency 3 2 3 5" xfId="14136"/>
    <cellStyle name="Currency 3 2 3 5 2" xfId="14137"/>
    <cellStyle name="Currency 3 2 3 6" xfId="14138"/>
    <cellStyle name="Currency 3 2 3 7" xfId="10743"/>
    <cellStyle name="Currency 3 2 4" xfId="591"/>
    <cellStyle name="Currency 3 2 4 2" xfId="14140"/>
    <cellStyle name="Currency 3 2 4 2 2" xfId="14141"/>
    <cellStyle name="Currency 3 2 4 2 2 2" xfId="14142"/>
    <cellStyle name="Currency 3 2 4 2 3" xfId="14143"/>
    <cellStyle name="Currency 3 2 4 3" xfId="14144"/>
    <cellStyle name="Currency 3 2 4 3 2" xfId="14145"/>
    <cellStyle name="Currency 3 2 4 3 2 2" xfId="14146"/>
    <cellStyle name="Currency 3 2 4 3 3" xfId="14147"/>
    <cellStyle name="Currency 3 2 4 4" xfId="14148"/>
    <cellStyle name="Currency 3 2 4 4 2" xfId="14149"/>
    <cellStyle name="Currency 3 2 4 5" xfId="14150"/>
    <cellStyle name="Currency 3 2 4 6" xfId="14139"/>
    <cellStyle name="Currency 3 2 5" xfId="14151"/>
    <cellStyle name="Currency 3 2 5 2" xfId="14152"/>
    <cellStyle name="Currency 3 2 5 2 2" xfId="14153"/>
    <cellStyle name="Currency 3 2 5 2 3" xfId="43013"/>
    <cellStyle name="Currency 3 2 5 3" xfId="14154"/>
    <cellStyle name="Currency 3 2 5 4" xfId="43014"/>
    <cellStyle name="Currency 3 2 6" xfId="14155"/>
    <cellStyle name="Currency 3 2 6 2" xfId="14156"/>
    <cellStyle name="Currency 3 2 6 2 2" xfId="14157"/>
    <cellStyle name="Currency 3 2 6 3" xfId="14158"/>
    <cellStyle name="Currency 3 2 7" xfId="14159"/>
    <cellStyle name="Currency 3 2 7 2" xfId="14160"/>
    <cellStyle name="Currency 3 2 8" xfId="14161"/>
    <cellStyle name="Currency 3 2 9" xfId="9452"/>
    <cellStyle name="Currency 3 3" xfId="214"/>
    <cellStyle name="Currency 3 3 2" xfId="329"/>
    <cellStyle name="Currency 3 3 2 2" xfId="14162"/>
    <cellStyle name="Currency 3 3 2 2 2" xfId="14163"/>
    <cellStyle name="Currency 3 3 2 2 2 2" xfId="14164"/>
    <cellStyle name="Currency 3 3 2 2 3" xfId="14165"/>
    <cellStyle name="Currency 3 3 2 3" xfId="14166"/>
    <cellStyle name="Currency 3 3 2 3 2" xfId="14167"/>
    <cellStyle name="Currency 3 3 2 3 2 2" xfId="14168"/>
    <cellStyle name="Currency 3 3 2 3 3" xfId="14169"/>
    <cellStyle name="Currency 3 3 2 4" xfId="14170"/>
    <cellStyle name="Currency 3 3 2 4 2" xfId="14171"/>
    <cellStyle name="Currency 3 3 2 5" xfId="14172"/>
    <cellStyle name="Currency 3 3 3" xfId="14173"/>
    <cellStyle name="Currency 3 3 4" xfId="14174"/>
    <cellStyle name="Currency 3 3 4 2" xfId="14175"/>
    <cellStyle name="Currency 3 3 4 2 2" xfId="14176"/>
    <cellStyle name="Currency 3 3 4 2 3" xfId="43015"/>
    <cellStyle name="Currency 3 3 4 3" xfId="14177"/>
    <cellStyle name="Currency 3 3 4 4" xfId="43016"/>
    <cellStyle name="Currency 3 3 5" xfId="14178"/>
    <cellStyle name="Currency 3 3 5 2" xfId="14179"/>
    <cellStyle name="Currency 3 3 5 2 2" xfId="14180"/>
    <cellStyle name="Currency 3 3 5 3" xfId="14181"/>
    <cellStyle name="Currency 3 3 6" xfId="14182"/>
    <cellStyle name="Currency 3 3 6 2" xfId="14183"/>
    <cellStyle name="Currency 3 3 7" xfId="14184"/>
    <cellStyle name="Currency 3 3 8" xfId="9454"/>
    <cellStyle name="Currency 3 3 9" xfId="43017"/>
    <cellStyle name="Currency 3 4" xfId="263"/>
    <cellStyle name="Currency 3 4 2" xfId="3165"/>
    <cellStyle name="Currency 3 4 2 2" xfId="14185"/>
    <cellStyle name="Currency 3 4 2 2 2" xfId="14186"/>
    <cellStyle name="Currency 3 4 2 2 2 2" xfId="14187"/>
    <cellStyle name="Currency 3 4 2 2 3" xfId="14188"/>
    <cellStyle name="Currency 3 4 2 3" xfId="14189"/>
    <cellStyle name="Currency 3 4 2 3 2" xfId="14190"/>
    <cellStyle name="Currency 3 4 2 3 2 2" xfId="14191"/>
    <cellStyle name="Currency 3 4 2 3 3" xfId="14192"/>
    <cellStyle name="Currency 3 4 2 4" xfId="14193"/>
    <cellStyle name="Currency 3 4 2 4 2" xfId="14194"/>
    <cellStyle name="Currency 3 4 2 5" xfId="14195"/>
    <cellStyle name="Currency 3 4 3" xfId="14196"/>
    <cellStyle name="Currency 3 4 4" xfId="14197"/>
    <cellStyle name="Currency 3 4 4 2" xfId="14198"/>
    <cellStyle name="Currency 3 4 4 2 2" xfId="14199"/>
    <cellStyle name="Currency 3 4 4 2 3" xfId="43018"/>
    <cellStyle name="Currency 3 4 4 3" xfId="14200"/>
    <cellStyle name="Currency 3 4 4 4" xfId="43019"/>
    <cellStyle name="Currency 3 4 5" xfId="14201"/>
    <cellStyle name="Currency 3 4 5 2" xfId="14202"/>
    <cellStyle name="Currency 3 4 5 2 2" xfId="14203"/>
    <cellStyle name="Currency 3 4 5 3" xfId="14204"/>
    <cellStyle name="Currency 3 4 6" xfId="14205"/>
    <cellStyle name="Currency 3 4 6 2" xfId="14206"/>
    <cellStyle name="Currency 3 4 7" xfId="14207"/>
    <cellStyle name="Currency 3 4 8" xfId="9455"/>
    <cellStyle name="Currency 3 4 9" xfId="43020"/>
    <cellStyle name="Currency 3 5" xfId="592"/>
    <cellStyle name="Currency 3 5 2" xfId="10929"/>
    <cellStyle name="Currency 3 5 2 2" xfId="43021"/>
    <cellStyle name="Currency 3 5 3" xfId="9451"/>
    <cellStyle name="Currency 3 5 3 2" xfId="43022"/>
    <cellStyle name="Currency 3 5 3 3" xfId="43023"/>
    <cellStyle name="Currency 3 5 4" xfId="43024"/>
    <cellStyle name="Currency 3 5 4 2" xfId="43025"/>
    <cellStyle name="Currency 3 5 5" xfId="43026"/>
    <cellStyle name="Currency 3 6" xfId="593"/>
    <cellStyle name="Currency 3 6 2" xfId="14208"/>
    <cellStyle name="Currency 3 6 2 2" xfId="14209"/>
    <cellStyle name="Currency 3 6 2 2 2" xfId="14210"/>
    <cellStyle name="Currency 3 6 2 2 3" xfId="43027"/>
    <cellStyle name="Currency 3 6 2 3" xfId="14211"/>
    <cellStyle name="Currency 3 6 2 4" xfId="43028"/>
    <cellStyle name="Currency 3 6 3" xfId="14212"/>
    <cellStyle name="Currency 3 6 3 2" xfId="14213"/>
    <cellStyle name="Currency 3 6 3 2 2" xfId="14214"/>
    <cellStyle name="Currency 3 6 3 3" xfId="14215"/>
    <cellStyle name="Currency 3 6 4" xfId="14216"/>
    <cellStyle name="Currency 3 6 4 2" xfId="14217"/>
    <cellStyle name="Currency 3 6 5" xfId="14218"/>
    <cellStyle name="Currency 3 6 6" xfId="43029"/>
    <cellStyle name="Currency 3 6 7" xfId="43030"/>
    <cellStyle name="Currency 3 6 8" xfId="11047"/>
    <cellStyle name="Currency 3 7" xfId="14219"/>
    <cellStyle name="Currency 3 8" xfId="14220"/>
    <cellStyle name="Currency 3 9" xfId="14221"/>
    <cellStyle name="Currency 3 9 2" xfId="14222"/>
    <cellStyle name="Currency 3 9 2 2" xfId="14223"/>
    <cellStyle name="Currency 3 9 2 3" xfId="43031"/>
    <cellStyle name="Currency 3 9 3" xfId="14224"/>
    <cellStyle name="Currency 3 9 4" xfId="43032"/>
    <cellStyle name="Currency 4" xfId="28"/>
    <cellStyle name="Currency 4 2" xfId="125"/>
    <cellStyle name="Currency 4 2 2" xfId="594"/>
    <cellStyle name="Currency 4 2 3" xfId="264"/>
    <cellStyle name="Currency 4 3" xfId="330"/>
    <cellStyle name="Currency 4 4" xfId="168"/>
    <cellStyle name="Currency 4 5" xfId="9456"/>
    <cellStyle name="Currency 4 6" xfId="143"/>
    <cellStyle name="Currency 5" xfId="236"/>
    <cellStyle name="Currency 5 2" xfId="265"/>
    <cellStyle name="Currency 5 2 2" xfId="3166"/>
    <cellStyle name="Currency 5 2 3" xfId="585"/>
    <cellStyle name="Currency 5 3" xfId="582"/>
    <cellStyle name="Currency 6" xfId="240"/>
    <cellStyle name="Currency 7" xfId="299"/>
    <cellStyle name="Currency 8" xfId="312"/>
    <cellStyle name="Currency 8 2" xfId="544"/>
    <cellStyle name="Currency 8 2 2" xfId="3167"/>
    <cellStyle name="Currency 9" xfId="266"/>
    <cellStyle name="Data Field" xfId="6"/>
    <cellStyle name="Data Field 2" xfId="187"/>
    <cellStyle name="Data Field 2 2" xfId="215"/>
    <cellStyle name="Data Field 2 2 2" xfId="411"/>
    <cellStyle name="Data Field 2 3" xfId="306"/>
    <cellStyle name="Data Field 2 4" xfId="595"/>
    <cellStyle name="Data Field 3" xfId="216"/>
    <cellStyle name="Data Field 3 2" xfId="331"/>
    <cellStyle name="Data Field 4" xfId="241"/>
    <cellStyle name="Data Field 4 2" xfId="3168"/>
    <cellStyle name="Data Field 5" xfId="596"/>
    <cellStyle name="Data Field 6" xfId="597"/>
    <cellStyle name="Data Name" xfId="7"/>
    <cellStyle name="Data Name 2" xfId="16"/>
    <cellStyle name="Data Name 2 2" xfId="598"/>
    <cellStyle name="Data Name 3" xfId="29"/>
    <cellStyle name="Data Name 3 2" xfId="126"/>
    <cellStyle name="Data Name 3 3" xfId="144"/>
    <cellStyle name="Data Name 4" xfId="136"/>
    <cellStyle name="Data Name 4 2" xfId="300"/>
    <cellStyle name="Data Name 4 3" xfId="55306"/>
    <cellStyle name="Data Name 5" xfId="313"/>
    <cellStyle name="Data Name 5 2" xfId="545"/>
    <cellStyle name="Data Name 5 2 2" xfId="3169"/>
    <cellStyle name="Data Name 6" xfId="505"/>
    <cellStyle name="Data Name 6 2" xfId="3170"/>
    <cellStyle name="Date/Time" xfId="20"/>
    <cellStyle name="Emphasis 1" xfId="854"/>
    <cellStyle name="Emphasis 2" xfId="855"/>
    <cellStyle name="Emphasis 3" xfId="856"/>
    <cellStyle name="EPACT05" xfId="267"/>
    <cellStyle name="EPACT05 2" xfId="9457"/>
    <cellStyle name="EPACT05 2 2" xfId="10697"/>
    <cellStyle name="EPACT05 2 2 2" xfId="43033"/>
    <cellStyle name="EPACT05 2 2_Lcc_inputs" xfId="43034"/>
    <cellStyle name="EPACT05 2 3" xfId="43035"/>
    <cellStyle name="EPACT05 2_Lcc_inputs" xfId="43036"/>
    <cellStyle name="EPACT05 3" xfId="10698"/>
    <cellStyle name="EPACT05 3 2" xfId="43037"/>
    <cellStyle name="EPACT05 3_Lcc_inputs" xfId="43038"/>
    <cellStyle name="EPACT05 4" xfId="43039"/>
    <cellStyle name="EPACT05_Lcc_inputs" xfId="43040"/>
    <cellStyle name="Explanatory Text" xfId="47" builtinId="53" customBuiltin="1"/>
    <cellStyle name="Explanatory Text 2" xfId="108"/>
    <cellStyle name="Explanatory Text 2 2" xfId="857"/>
    <cellStyle name="Explanatory Text 2 2 2" xfId="9459"/>
    <cellStyle name="Explanatory Text 2 3" xfId="858"/>
    <cellStyle name="Explanatory Text 2 4" xfId="9458"/>
    <cellStyle name="Explanatory Text 3" xfId="3171"/>
    <cellStyle name="Explanatory Text 3 2" xfId="859"/>
    <cellStyle name="Explanatory Text 3 2 2" xfId="9461"/>
    <cellStyle name="Explanatory Text 3 3" xfId="860"/>
    <cellStyle name="Explanatory Text 3 3 2" xfId="9460"/>
    <cellStyle name="Explanatory Text 4" xfId="9462"/>
    <cellStyle name="Font: Calibri, 9pt regular" xfId="861"/>
    <cellStyle name="Footnotes: all except top row" xfId="862"/>
    <cellStyle name="Footnotes: top row" xfId="863"/>
    <cellStyle name="Good" xfId="37" builtinId="26" customBuiltin="1"/>
    <cellStyle name="Good 2" xfId="109"/>
    <cellStyle name="Good 2 2" xfId="864"/>
    <cellStyle name="Good 2 2 2" xfId="9464"/>
    <cellStyle name="Good 2 3" xfId="865"/>
    <cellStyle name="Good 2 4" xfId="9463"/>
    <cellStyle name="Good 3" xfId="3172"/>
    <cellStyle name="Good 3 2" xfId="866"/>
    <cellStyle name="Good 3 2 2" xfId="9466"/>
    <cellStyle name="Good 3 3" xfId="867"/>
    <cellStyle name="Good 3 3 2" xfId="9465"/>
    <cellStyle name="Good 4" xfId="9467"/>
    <cellStyle name="Header" xfId="268"/>
    <cellStyle name="Header: bottom row" xfId="868"/>
    <cellStyle name="Header: top rows" xfId="869"/>
    <cellStyle name="Heading" xfId="21"/>
    <cellStyle name="Heading 1" xfId="33" builtinId="16" customBuiltin="1"/>
    <cellStyle name="Heading 1 2" xfId="110"/>
    <cellStyle name="Heading 1 2 2" xfId="870"/>
    <cellStyle name="Heading 1 2 2 2" xfId="9469"/>
    <cellStyle name="Heading 1 2 3" xfId="871"/>
    <cellStyle name="Heading 1 2 4" xfId="9468"/>
    <cellStyle name="Heading 1 2 5" xfId="3173"/>
    <cellStyle name="Heading 1 2_Lcc_inputs" xfId="43041"/>
    <cellStyle name="Heading 1 3" xfId="3174"/>
    <cellStyle name="Heading 1 3 2" xfId="872"/>
    <cellStyle name="Heading 1 3 2 2" xfId="9471"/>
    <cellStyle name="Heading 1 3 3" xfId="873"/>
    <cellStyle name="Heading 1 3 3 2" xfId="9470"/>
    <cellStyle name="Heading 1 3_Lcc_inputs" xfId="43042"/>
    <cellStyle name="Heading 1 4" xfId="9472"/>
    <cellStyle name="Heading 2" xfId="34" builtinId="17" customBuiltin="1"/>
    <cellStyle name="Heading 2 2" xfId="22"/>
    <cellStyle name="Heading 2 2 2" xfId="111"/>
    <cellStyle name="Heading 2 2 2 2" xfId="874"/>
    <cellStyle name="Heading 2 2 2 2 2" xfId="9474"/>
    <cellStyle name="Heading 2 2 2 2 2 2" xfId="55362"/>
    <cellStyle name="Heading 2 2 2 2 2 3" xfId="55441"/>
    <cellStyle name="Heading 2 2 2 2 2 4" xfId="55493"/>
    <cellStyle name="Heading 2 2 2 2 3" xfId="55386"/>
    <cellStyle name="Heading 2 2 2 2 3 2" xfId="55465"/>
    <cellStyle name="Heading 2 2 2 2 3 3" xfId="55517"/>
    <cellStyle name="Heading 2 2 2 2 4" xfId="55338"/>
    <cellStyle name="Heading 2 2 2 3" xfId="344"/>
    <cellStyle name="Heading 2 2 2 3 2" xfId="55356"/>
    <cellStyle name="Heading 2 2 2 3 2 2" xfId="55435"/>
    <cellStyle name="Heading 2 2 2 3 2 3" xfId="55487"/>
    <cellStyle name="Heading 2 2 2 3 3" xfId="55380"/>
    <cellStyle name="Heading 2 2 2 3 3 2" xfId="55459"/>
    <cellStyle name="Heading 2 2 2 3 3 3" xfId="55511"/>
    <cellStyle name="Heading 2 2 2 3 4" xfId="55332"/>
    <cellStyle name="Heading 2 2 2 4" xfId="55334"/>
    <cellStyle name="Heading 2 2 2 4 2" xfId="55358"/>
    <cellStyle name="Heading 2 2 2 4 2 2" xfId="55437"/>
    <cellStyle name="Heading 2 2 2 4 2 3" xfId="55489"/>
    <cellStyle name="Heading 2 2 2 4 3" xfId="55382"/>
    <cellStyle name="Heading 2 2 2 4 3 2" xfId="55461"/>
    <cellStyle name="Heading 2 2 2 4 3 3" xfId="55513"/>
    <cellStyle name="Heading 2 2 3" xfId="515"/>
    <cellStyle name="Heading 2 2 3 2" xfId="875"/>
    <cellStyle name="Heading 2 2 3 2 2" xfId="55278"/>
    <cellStyle name="Heading 2 2 3 2 3" xfId="55402"/>
    <cellStyle name="Heading 2 2 3 2 4" xfId="55221"/>
    <cellStyle name="Heading 2 2 3 3" xfId="3175"/>
    <cellStyle name="Heading 2 2 3 3 2" xfId="55292"/>
    <cellStyle name="Heading 2 2 3 3 3" xfId="55416"/>
    <cellStyle name="Heading 2 2 3 3 4" xfId="55244"/>
    <cellStyle name="Heading 2 2 3 4" xfId="599"/>
    <cellStyle name="Heading 2 2 4" xfId="520"/>
    <cellStyle name="Heading 2 2 4 2" xfId="9473"/>
    <cellStyle name="Heading 2 2 4 3" xfId="3176"/>
    <cellStyle name="Heading 2 2 4 4" xfId="560"/>
    <cellStyle name="Heading 2 2 5" xfId="538"/>
    <cellStyle name="Heading 2 2 5 2" xfId="55300"/>
    <cellStyle name="Heading 2 2 5 3" xfId="55423"/>
    <cellStyle name="Heading 2 2 5 4" xfId="55228"/>
    <cellStyle name="Heading 2 2 6" xfId="55287"/>
    <cellStyle name="Heading 2 2 6 2" xfId="55411"/>
    <cellStyle name="Heading 2 2 6 3" xfId="55257"/>
    <cellStyle name="Heading 2 2_Lcc_inputs" xfId="43043"/>
    <cellStyle name="Heading 2 3" xfId="131"/>
    <cellStyle name="Heading 2 3 2" xfId="561"/>
    <cellStyle name="Heading 2 3 2 2" xfId="876"/>
    <cellStyle name="Heading 2 3 2 2 2" xfId="9476"/>
    <cellStyle name="Heading 2 3 3" xfId="877"/>
    <cellStyle name="Heading 2 3 3 2" xfId="9475"/>
    <cellStyle name="Heading 2 3 4" xfId="3177"/>
    <cellStyle name="Heading 2 3_Lcc_inputs" xfId="43044"/>
    <cellStyle name="Heading 2 4" xfId="559"/>
    <cellStyle name="Heading 2 4 2" xfId="3179"/>
    <cellStyle name="Heading 2 4 2 2" xfId="55285"/>
    <cellStyle name="Heading 2 4 2 3" xfId="55409"/>
    <cellStyle name="Heading 2 4 2 4" xfId="55255"/>
    <cellStyle name="Heading 2 4 3" xfId="9477"/>
    <cellStyle name="Heading 2 4 3 2" xfId="55281"/>
    <cellStyle name="Heading 2 4 3 3" xfId="55405"/>
    <cellStyle name="Heading 2 4 3 4" xfId="55267"/>
    <cellStyle name="Heading 2 4 4" xfId="3178"/>
    <cellStyle name="Heading 2 5" xfId="3180"/>
    <cellStyle name="Heading 3" xfId="35" builtinId="18" customBuiltin="1"/>
    <cellStyle name="Heading 3 2" xfId="112"/>
    <cellStyle name="Heading 3 2 2" xfId="878"/>
    <cellStyle name="Heading 3 2 2 2" xfId="9479"/>
    <cellStyle name="Heading 3 2 3" xfId="879"/>
    <cellStyle name="Heading 3 2 3 2" xfId="43045"/>
    <cellStyle name="Heading 3 2 4" xfId="9478"/>
    <cellStyle name="Heading 3 2 5" xfId="3181"/>
    <cellStyle name="Heading 3 2 6" xfId="550"/>
    <cellStyle name="Heading 3 3" xfId="3182"/>
    <cellStyle name="Heading 3 3 2" xfId="880"/>
    <cellStyle name="Heading 3 3 2 2" xfId="9481"/>
    <cellStyle name="Heading 3 3 3" xfId="881"/>
    <cellStyle name="Heading 3 3 3 2" xfId="9480"/>
    <cellStyle name="Heading 3 4" xfId="9482"/>
    <cellStyle name="Heading 3 4 2" xfId="43046"/>
    <cellStyle name="Heading 4" xfId="36" builtinId="19" customBuiltin="1"/>
    <cellStyle name="Heading 4 2" xfId="113"/>
    <cellStyle name="Heading 4 2 2" xfId="882"/>
    <cellStyle name="Heading 4 2 2 2" xfId="9484"/>
    <cellStyle name="Heading 4 2 3" xfId="883"/>
    <cellStyle name="Heading 4 2 4" xfId="9483"/>
    <cellStyle name="Heading 4 2 5" xfId="3183"/>
    <cellStyle name="Heading 4 3" xfId="3184"/>
    <cellStyle name="Heading 4 3 2" xfId="884"/>
    <cellStyle name="Heading 4 3 2 2" xfId="9486"/>
    <cellStyle name="Heading 4 3 3" xfId="885"/>
    <cellStyle name="Heading 4 3 3 2" xfId="9485"/>
    <cellStyle name="Heading 4 4" xfId="9487"/>
    <cellStyle name="Hyperlink" xfId="76" builtinId="8"/>
    <cellStyle name="Hyperlink 2" xfId="166"/>
    <cellStyle name="Hyperlink 2 2" xfId="269"/>
    <cellStyle name="Hyperlink 2 2 2" xfId="332"/>
    <cellStyle name="Hyperlink 2 2 3" xfId="600"/>
    <cellStyle name="Hyperlink 2 2 3 2" xfId="9488"/>
    <cellStyle name="Hyperlink 2 2 4" xfId="562"/>
    <cellStyle name="Hyperlink 2 3" xfId="3185"/>
    <cellStyle name="Hyperlink 3" xfId="206"/>
    <cellStyle name="Hyperlink 3 2" xfId="270"/>
    <cellStyle name="Hyperlink 3 2 2" xfId="3187"/>
    <cellStyle name="Hyperlink 3 2 3" xfId="602"/>
    <cellStyle name="Hyperlink 3 3" xfId="345"/>
    <cellStyle name="Hyperlink 3 4" xfId="3186"/>
    <cellStyle name="Hyperlink 3 5" xfId="601"/>
    <cellStyle name="Hyperlink 4" xfId="231"/>
    <cellStyle name="Hyperlink 4 2" xfId="295"/>
    <cellStyle name="Hyperlink 4 3" xfId="3188"/>
    <cellStyle name="Hyperlink 4 4" xfId="603"/>
    <cellStyle name="Hyperlink 5" xfId="583"/>
    <cellStyle name="Hyperlink 6" xfId="644"/>
    <cellStyle name="Input" xfId="40" builtinId="20" customBuiltin="1"/>
    <cellStyle name="Input 2" xfId="114"/>
    <cellStyle name="Input 2 2" xfId="519"/>
    <cellStyle name="Input 2 2 2" xfId="9490"/>
    <cellStyle name="Input 2 2 2 2" xfId="43047"/>
    <cellStyle name="Input 2 2 2 2 2" xfId="55370"/>
    <cellStyle name="Input 2 2 2 2 3" xfId="55449"/>
    <cellStyle name="Input 2 2 2 2 4" xfId="55501"/>
    <cellStyle name="Input 2 2 2 3" xfId="55394"/>
    <cellStyle name="Input 2 2 2 3 2" xfId="55473"/>
    <cellStyle name="Input 2 2 2 3 3" xfId="55525"/>
    <cellStyle name="Input 2 2 2 4" xfId="55343"/>
    <cellStyle name="Input 2 2 3" xfId="886"/>
    <cellStyle name="Input 2 2 3 2" xfId="55359"/>
    <cellStyle name="Input 2 2 3 2 2" xfId="55438"/>
    <cellStyle name="Input 2 2 3 2 3" xfId="55490"/>
    <cellStyle name="Input 2 2 3 3" xfId="55383"/>
    <cellStyle name="Input 2 2 3 3 2" xfId="55462"/>
    <cellStyle name="Input 2 2 3 3 3" xfId="55514"/>
    <cellStyle name="Input 2 2 4" xfId="55364"/>
    <cellStyle name="Input 2 2 4 2" xfId="55443"/>
    <cellStyle name="Input 2 2 4 3" xfId="55495"/>
    <cellStyle name="Input 2 2 5" xfId="55388"/>
    <cellStyle name="Input 2 2 5 2" xfId="55467"/>
    <cellStyle name="Input 2 2 5 3" xfId="55519"/>
    <cellStyle name="Input 2 2_Lcc_inputs" xfId="43048"/>
    <cellStyle name="Input 2 3" xfId="514"/>
    <cellStyle name="Input 2 3 2" xfId="43049"/>
    <cellStyle name="Input 2 3 2 2" xfId="43050"/>
    <cellStyle name="Input 2 3 3" xfId="887"/>
    <cellStyle name="Input 2 3 4" xfId="55299"/>
    <cellStyle name="Input 2 3 5" xfId="55422"/>
    <cellStyle name="Input 2 3 6" xfId="55229"/>
    <cellStyle name="Input 2 3_Lcc_inputs" xfId="43051"/>
    <cellStyle name="Input 2 4" xfId="517"/>
    <cellStyle name="Input 2 4 2" xfId="9489"/>
    <cellStyle name="Input 2 4 3" xfId="55293"/>
    <cellStyle name="Input 2 4 4" xfId="55417"/>
    <cellStyle name="Input 2 4 5" xfId="55223"/>
    <cellStyle name="Input 2_Lcc_inputs" xfId="43052"/>
    <cellStyle name="Input 3" xfId="3189"/>
    <cellStyle name="Input 3 2" xfId="888"/>
    <cellStyle name="Input 3 2 2" xfId="9492"/>
    <cellStyle name="Input 3 3" xfId="889"/>
    <cellStyle name="Input 3 3 2" xfId="43053"/>
    <cellStyle name="Input 3 3 3" xfId="9491"/>
    <cellStyle name="Input 3_Lcc_inputs" xfId="43054"/>
    <cellStyle name="Input 4" xfId="9493"/>
    <cellStyle name="Input 4 2" xfId="43055"/>
    <cellStyle name="Input 4 2 2" xfId="43056"/>
    <cellStyle name="Input 4_Lcc_inputs" xfId="43057"/>
    <cellStyle name="Linked Cell" xfId="43" builtinId="24" customBuiltin="1"/>
    <cellStyle name="Linked Cell 2" xfId="115"/>
    <cellStyle name="Linked Cell 2 2" xfId="890"/>
    <cellStyle name="Linked Cell 2 2 2" xfId="10931"/>
    <cellStyle name="Linked Cell 2 2 2 2" xfId="10990"/>
    <cellStyle name="Linked Cell 2 2 2 2 2" xfId="43058"/>
    <cellStyle name="Linked Cell 2 2 2 2 2 2" xfId="43059"/>
    <cellStyle name="Linked Cell 2 2 2 2 3" xfId="43060"/>
    <cellStyle name="Linked Cell 2 2 2 2 4" xfId="43061"/>
    <cellStyle name="Linked Cell 2 2 2 2_Lcc_inputs" xfId="43062"/>
    <cellStyle name="Linked Cell 2 2 2 3" xfId="43063"/>
    <cellStyle name="Linked Cell 2 2 2 3 2" xfId="43064"/>
    <cellStyle name="Linked Cell 2 2 2 3 3" xfId="43065"/>
    <cellStyle name="Linked Cell 2 2 2 4" xfId="43066"/>
    <cellStyle name="Linked Cell 2 2 2 4 2" xfId="43067"/>
    <cellStyle name="Linked Cell 2 2 2 5" xfId="43068"/>
    <cellStyle name="Linked Cell 2 2 2 6" xfId="43069"/>
    <cellStyle name="Linked Cell 2 2 3" xfId="10737"/>
    <cellStyle name="Linked Cell 2 2 3 2" xfId="43070"/>
    <cellStyle name="Linked Cell 2 2 4" xfId="9495"/>
    <cellStyle name="Linked Cell 2 2_Lcc_inputs" xfId="43071"/>
    <cellStyle name="Linked Cell 2 3" xfId="891"/>
    <cellStyle name="Linked Cell 2 3 2" xfId="10930"/>
    <cellStyle name="Linked Cell 2 3 2 2" xfId="10989"/>
    <cellStyle name="Linked Cell 2 3 2 2 2" xfId="43072"/>
    <cellStyle name="Linked Cell 2 3 2 2 2 2" xfId="43073"/>
    <cellStyle name="Linked Cell 2 3 2 2 3" xfId="43074"/>
    <cellStyle name="Linked Cell 2 3 2 2 4" xfId="43075"/>
    <cellStyle name="Linked Cell 2 3 2 2_Lcc_inputs" xfId="43076"/>
    <cellStyle name="Linked Cell 2 3 2 3" xfId="43077"/>
    <cellStyle name="Linked Cell 2 3 2 3 2" xfId="43078"/>
    <cellStyle name="Linked Cell 2 3 2 3 3" xfId="43079"/>
    <cellStyle name="Linked Cell 2 3 2 4" xfId="43080"/>
    <cellStyle name="Linked Cell 2 3 2 4 2" xfId="43081"/>
    <cellStyle name="Linked Cell 2 3 2 5" xfId="43082"/>
    <cellStyle name="Linked Cell 2 3 2 6" xfId="43083"/>
    <cellStyle name="Linked Cell 2 3 3" xfId="10736"/>
    <cellStyle name="Linked Cell 2 3 3 2" xfId="43084"/>
    <cellStyle name="Linked Cell 2 3_Lcc_inputs" xfId="43085"/>
    <cellStyle name="Linked Cell 2 4" xfId="9494"/>
    <cellStyle name="Linked Cell 2 4 2" xfId="10744"/>
    <cellStyle name="Linked Cell 2 4 2 2" xfId="43086"/>
    <cellStyle name="Linked Cell 2 4 2 2 2" xfId="43087"/>
    <cellStyle name="Linked Cell 2 4 2 3" xfId="43088"/>
    <cellStyle name="Linked Cell 2 4 2 4" xfId="43089"/>
    <cellStyle name="Linked Cell 2 4 2_Lcc_inputs" xfId="43090"/>
    <cellStyle name="Linked Cell 2 4 3" xfId="10738"/>
    <cellStyle name="Linked Cell 2 4 3 2" xfId="43091"/>
    <cellStyle name="Linked Cell 2 4 3 3" xfId="43092"/>
    <cellStyle name="Linked Cell 2 4 4" xfId="43093"/>
    <cellStyle name="Linked Cell 2 4 4 2" xfId="43094"/>
    <cellStyle name="Linked Cell 2 4 5" xfId="43095"/>
    <cellStyle name="Linked Cell 2 4 6" xfId="43096"/>
    <cellStyle name="Linked Cell 2 5" xfId="10729"/>
    <cellStyle name="Linked Cell 2 5 2" xfId="43097"/>
    <cellStyle name="Linked Cell 2_Lcc_inputs" xfId="43098"/>
    <cellStyle name="Linked Cell 3" xfId="3190"/>
    <cellStyle name="Linked Cell 3 2" xfId="892"/>
    <cellStyle name="Linked Cell 3 2 2" xfId="9497"/>
    <cellStyle name="Linked Cell 3 3" xfId="893"/>
    <cellStyle name="Linked Cell 3 3 2" xfId="10733"/>
    <cellStyle name="Linked Cell 3 3 2 2" xfId="43099"/>
    <cellStyle name="Linked Cell 3 3 3" xfId="43100"/>
    <cellStyle name="Linked Cell 3 3 4" xfId="43101"/>
    <cellStyle name="Linked Cell 3 3 5" xfId="10745"/>
    <cellStyle name="Linked Cell 3 3_Lcc_inputs" xfId="43102"/>
    <cellStyle name="Linked Cell 3 4" xfId="10730"/>
    <cellStyle name="Linked Cell 3 4 2" xfId="43103"/>
    <cellStyle name="Linked Cell 3 4 3" xfId="43104"/>
    <cellStyle name="Linked Cell 3 5" xfId="9496"/>
    <cellStyle name="Linked Cell 3 5 2" xfId="43105"/>
    <cellStyle name="Linked Cell 3 6" xfId="43106"/>
    <cellStyle name="Linked Cell 3_Lcc_inputs" xfId="43107"/>
    <cellStyle name="Linked Cell 4" xfId="9498"/>
    <cellStyle name="Linked Cell 4 2" xfId="10746"/>
    <cellStyle name="Linked Cell 4 2 2" xfId="10725"/>
    <cellStyle name="Linked Cell 4 2 2 2" xfId="43108"/>
    <cellStyle name="Linked Cell 4 2 3" xfId="43109"/>
    <cellStyle name="Linked Cell 4 2 4" xfId="43110"/>
    <cellStyle name="Linked Cell 4 2_Lcc_inputs" xfId="43111"/>
    <cellStyle name="Linked Cell 4 3" xfId="10731"/>
    <cellStyle name="Linked Cell 4 3 2" xfId="43112"/>
    <cellStyle name="Linked Cell 4 3 3" xfId="43113"/>
    <cellStyle name="Linked Cell 4 4" xfId="43114"/>
    <cellStyle name="Linked Cell 4 4 2" xfId="43115"/>
    <cellStyle name="Linked Cell 4 5" xfId="43116"/>
    <cellStyle name="Linked Cell 4_Lcc_inputs" xfId="43117"/>
    <cellStyle name="Neutral" xfId="39" builtinId="28" customBuiltin="1"/>
    <cellStyle name="Neutral 2" xfId="116"/>
    <cellStyle name="Neutral 2 2" xfId="894"/>
    <cellStyle name="Neutral 2 2 2" xfId="9500"/>
    <cellStyle name="Neutral 2 3" xfId="895"/>
    <cellStyle name="Neutral 2 4" xfId="9499"/>
    <cellStyle name="Neutral 2 5" xfId="3191"/>
    <cellStyle name="Neutral 3" xfId="3192"/>
    <cellStyle name="Neutral 3 2" xfId="896"/>
    <cellStyle name="Neutral 3 2 2" xfId="9502"/>
    <cellStyle name="Neutral 3 3" xfId="897"/>
    <cellStyle name="Neutral 3 3 2" xfId="9501"/>
    <cellStyle name="Neutral 4" xfId="9503"/>
    <cellStyle name="Normal" xfId="0" builtinId="0"/>
    <cellStyle name="Normal 10" xfId="184"/>
    <cellStyle name="Normal 10 10" xfId="10791"/>
    <cellStyle name="Normal 10 10 2" xfId="14225"/>
    <cellStyle name="Normal 10 10 2 2" xfId="14226"/>
    <cellStyle name="Normal 10 10 2 2 2" xfId="14227"/>
    <cellStyle name="Normal 10 10 2 2 3" xfId="43118"/>
    <cellStyle name="Normal 10 10 2 3" xfId="14228"/>
    <cellStyle name="Normal 10 10 2 4" xfId="43119"/>
    <cellStyle name="Normal 10 10 2_Lcc_inputs" xfId="43120"/>
    <cellStyle name="Normal 10 10 3" xfId="14229"/>
    <cellStyle name="Normal 10 10 3 2" xfId="14230"/>
    <cellStyle name="Normal 10 10 3 2 2" xfId="14231"/>
    <cellStyle name="Normal 10 10 3 3" xfId="14232"/>
    <cellStyle name="Normal 10 10 4" xfId="14233"/>
    <cellStyle name="Normal 10 10 4 2" xfId="14234"/>
    <cellStyle name="Normal 10 10 5" xfId="14235"/>
    <cellStyle name="Normal 10 10 6" xfId="43121"/>
    <cellStyle name="Normal 10 10 7" xfId="43122"/>
    <cellStyle name="Normal 10 10_Lcc_inputs" xfId="43123"/>
    <cellStyle name="Normal 10 11" xfId="14236"/>
    <cellStyle name="Normal 10 11 2" xfId="14237"/>
    <cellStyle name="Normal 10 11 2 2" xfId="14238"/>
    <cellStyle name="Normal 10 11 2 3" xfId="43124"/>
    <cellStyle name="Normal 10 11 3" xfId="14239"/>
    <cellStyle name="Normal 10 11 3 2" xfId="43125"/>
    <cellStyle name="Normal 10 11 4" xfId="43126"/>
    <cellStyle name="Normal 10 11 5" xfId="43127"/>
    <cellStyle name="Normal 10 11_Lcc_inputs" xfId="43128"/>
    <cellStyle name="Normal 10 12" xfId="14240"/>
    <cellStyle name="Normal 10 12 2" xfId="14241"/>
    <cellStyle name="Normal 10 12 2 2" xfId="14242"/>
    <cellStyle name="Normal 10 12 2 3" xfId="43129"/>
    <cellStyle name="Normal 10 12 3" xfId="14243"/>
    <cellStyle name="Normal 10 12 4" xfId="43130"/>
    <cellStyle name="Normal 10 12_Lcc_inputs" xfId="43131"/>
    <cellStyle name="Normal 10 13" xfId="14244"/>
    <cellStyle name="Normal 10 13 2" xfId="14245"/>
    <cellStyle name="Normal 10 13 3" xfId="43132"/>
    <cellStyle name="Normal 10 14" xfId="14246"/>
    <cellStyle name="Normal 10 14 2" xfId="43133"/>
    <cellStyle name="Normal 10 15" xfId="43134"/>
    <cellStyle name="Normal 10 16" xfId="43135"/>
    <cellStyle name="Normal 10 17" xfId="55082"/>
    <cellStyle name="Normal 10 18" xfId="55144"/>
    <cellStyle name="Normal 10 19" xfId="55172"/>
    <cellStyle name="Normal 10 2" xfId="271"/>
    <cellStyle name="Normal 10 2 10" xfId="43136"/>
    <cellStyle name="Normal 10 2 11" xfId="3193"/>
    <cellStyle name="Normal 10 2 12" xfId="604"/>
    <cellStyle name="Normal 10 2 2" xfId="899"/>
    <cellStyle name="Normal 10 2 2 10" xfId="3194"/>
    <cellStyle name="Normal 10 2 2 2" xfId="9507"/>
    <cellStyle name="Normal 10 2 2 3" xfId="11048"/>
    <cellStyle name="Normal 10 2 2 3 2" xfId="14247"/>
    <cellStyle name="Normal 10 2 2 3 2 2" xfId="14248"/>
    <cellStyle name="Normal 10 2 2 3 2 2 2" xfId="14249"/>
    <cellStyle name="Normal 10 2 2 3 2 2 3" xfId="43137"/>
    <cellStyle name="Normal 10 2 2 3 2 3" xfId="14250"/>
    <cellStyle name="Normal 10 2 2 3 2 4" xfId="43138"/>
    <cellStyle name="Normal 10 2 2 3 2_Lcc_inputs" xfId="43139"/>
    <cellStyle name="Normal 10 2 2 3 3" xfId="14251"/>
    <cellStyle name="Normal 10 2 2 3 3 2" xfId="14252"/>
    <cellStyle name="Normal 10 2 2 3 3 2 2" xfId="14253"/>
    <cellStyle name="Normal 10 2 2 3 3 3" xfId="14254"/>
    <cellStyle name="Normal 10 2 2 3 4" xfId="14255"/>
    <cellStyle name="Normal 10 2 2 3 4 2" xfId="14256"/>
    <cellStyle name="Normal 10 2 2 3 5" xfId="14257"/>
    <cellStyle name="Normal 10 2 2 3 6" xfId="43140"/>
    <cellStyle name="Normal 10 2 2 3 7" xfId="43141"/>
    <cellStyle name="Normal 10 2 2 3_Lcc_inputs" xfId="43142"/>
    <cellStyle name="Normal 10 2 2 4" xfId="11049"/>
    <cellStyle name="Normal 10 2 2 4 2" xfId="14258"/>
    <cellStyle name="Normal 10 2 2 4 2 2" xfId="14259"/>
    <cellStyle name="Normal 10 2 2 4 2 3" xfId="43143"/>
    <cellStyle name="Normal 10 2 2 4 3" xfId="14260"/>
    <cellStyle name="Normal 10 2 2 4 3 2" xfId="43144"/>
    <cellStyle name="Normal 10 2 2 4 4" xfId="43145"/>
    <cellStyle name="Normal 10 2 2 4 5" xfId="43146"/>
    <cellStyle name="Normal 10 2 2 4_Lcc_inputs" xfId="43147"/>
    <cellStyle name="Normal 10 2 2 5" xfId="14261"/>
    <cellStyle name="Normal 10 2 2 5 2" xfId="14262"/>
    <cellStyle name="Normal 10 2 2 5 2 2" xfId="14263"/>
    <cellStyle name="Normal 10 2 2 5 2 3" xfId="43148"/>
    <cellStyle name="Normal 10 2 2 5 3" xfId="14264"/>
    <cellStyle name="Normal 10 2 2 5 4" xfId="43149"/>
    <cellStyle name="Normal 10 2 2 5_Lcc_inputs" xfId="43150"/>
    <cellStyle name="Normal 10 2 2 6" xfId="14265"/>
    <cellStyle name="Normal 10 2 2 6 2" xfId="14266"/>
    <cellStyle name="Normal 10 2 2 6 3" xfId="43151"/>
    <cellStyle name="Normal 10 2 2 7" xfId="14267"/>
    <cellStyle name="Normal 10 2 2 7 2" xfId="43152"/>
    <cellStyle name="Normal 10 2 2 8" xfId="9506"/>
    <cellStyle name="Normal 10 2 2 9" xfId="43153"/>
    <cellStyle name="Normal 10 2 2_Lcc_inputs" xfId="43154"/>
    <cellStyle name="Normal 10 2 3" xfId="9508"/>
    <cellStyle name="Normal 10 2 4" xfId="9509"/>
    <cellStyle name="Normal 10 2 4 2" xfId="14268"/>
    <cellStyle name="Normal 10 2 4 2 2" xfId="14269"/>
    <cellStyle name="Normal 10 2 4 2 2 2" xfId="14270"/>
    <cellStyle name="Normal 10 2 4 2 2 2 2" xfId="14271"/>
    <cellStyle name="Normal 10 2 4 2 2 3" xfId="14272"/>
    <cellStyle name="Normal 10 2 4 2 3" xfId="14273"/>
    <cellStyle name="Normal 10 2 4 2 3 2" xfId="14274"/>
    <cellStyle name="Normal 10 2 4 2 3 2 2" xfId="14275"/>
    <cellStyle name="Normal 10 2 4 2 3 3" xfId="14276"/>
    <cellStyle name="Normal 10 2 4 2 4" xfId="14277"/>
    <cellStyle name="Normal 10 2 4 2 4 2" xfId="14278"/>
    <cellStyle name="Normal 10 2 4 2 5" xfId="14279"/>
    <cellStyle name="Normal 10 2 4 2_Lcc_inputs" xfId="43155"/>
    <cellStyle name="Normal 10 2 4 3" xfId="14280"/>
    <cellStyle name="Normal 10 2 4 3 2" xfId="14281"/>
    <cellStyle name="Normal 10 2 4 3 2 2" xfId="14282"/>
    <cellStyle name="Normal 10 2 4 3 2 3" xfId="43156"/>
    <cellStyle name="Normal 10 2 4 3 3" xfId="14283"/>
    <cellStyle name="Normal 10 2 4 3 4" xfId="43157"/>
    <cellStyle name="Normal 10 2 4 3_Lcc_inputs" xfId="43158"/>
    <cellStyle name="Normal 10 2 4 4" xfId="14284"/>
    <cellStyle name="Normal 10 2 4 4 2" xfId="14285"/>
    <cellStyle name="Normal 10 2 4 4 2 2" xfId="14286"/>
    <cellStyle name="Normal 10 2 4 4 3" xfId="14287"/>
    <cellStyle name="Normal 10 2 4 5" xfId="14288"/>
    <cellStyle name="Normal 10 2 4 5 2" xfId="14289"/>
    <cellStyle name="Normal 10 2 4 6" xfId="14290"/>
    <cellStyle name="Normal 10 2 4 7" xfId="43159"/>
    <cellStyle name="Normal 10 2 4 8" xfId="43160"/>
    <cellStyle name="Normal 10 2 4_Lcc_inputs" xfId="43161"/>
    <cellStyle name="Normal 10 2 5" xfId="9505"/>
    <cellStyle name="Normal 10 2 5 2" xfId="14291"/>
    <cellStyle name="Normal 10 2 5 2 2" xfId="14292"/>
    <cellStyle name="Normal 10 2 5 2 2 2" xfId="14293"/>
    <cellStyle name="Normal 10 2 5 2 2 2 2" xfId="14294"/>
    <cellStyle name="Normal 10 2 5 2 2 3" xfId="14295"/>
    <cellStyle name="Normal 10 2 5 2 3" xfId="14296"/>
    <cellStyle name="Normal 10 2 5 2 3 2" xfId="14297"/>
    <cellStyle name="Normal 10 2 5 2 3 2 2" xfId="14298"/>
    <cellStyle name="Normal 10 2 5 2 3 3" xfId="14299"/>
    <cellStyle name="Normal 10 2 5 2 4" xfId="14300"/>
    <cellStyle name="Normal 10 2 5 2 4 2" xfId="14301"/>
    <cellStyle name="Normal 10 2 5 2 5" xfId="14302"/>
    <cellStyle name="Normal 10 2 5 2_Lcc_inputs" xfId="43162"/>
    <cellStyle name="Normal 10 2 5 3" xfId="14303"/>
    <cellStyle name="Normal 10 2 5 3 2" xfId="14304"/>
    <cellStyle name="Normal 10 2 5 3 2 2" xfId="14305"/>
    <cellStyle name="Normal 10 2 5 3 2 3" xfId="43163"/>
    <cellStyle name="Normal 10 2 5 3 3" xfId="14306"/>
    <cellStyle name="Normal 10 2 5 3 4" xfId="43164"/>
    <cellStyle name="Normal 10 2 5 3_Lcc_inputs" xfId="43165"/>
    <cellStyle name="Normal 10 2 5 4" xfId="14307"/>
    <cellStyle name="Normal 10 2 5 4 2" xfId="14308"/>
    <cellStyle name="Normal 10 2 5 4 2 2" xfId="14309"/>
    <cellStyle name="Normal 10 2 5 4 3" xfId="14310"/>
    <cellStyle name="Normal 10 2 5 5" xfId="14311"/>
    <cellStyle name="Normal 10 2 5 5 2" xfId="14312"/>
    <cellStyle name="Normal 10 2 5 6" xfId="14313"/>
    <cellStyle name="Normal 10 2 5 7" xfId="43166"/>
    <cellStyle name="Normal 10 2 5 8" xfId="43167"/>
    <cellStyle name="Normal 10 2 5_Lcc_inputs" xfId="43168"/>
    <cellStyle name="Normal 10 2 6" xfId="14314"/>
    <cellStyle name="Normal 10 2 6 2" xfId="14315"/>
    <cellStyle name="Normal 10 2 6 2 2" xfId="14316"/>
    <cellStyle name="Normal 10 2 6 2 2 2" xfId="14317"/>
    <cellStyle name="Normal 10 2 6 2 2 3" xfId="43169"/>
    <cellStyle name="Normal 10 2 6 2 3" xfId="14318"/>
    <cellStyle name="Normal 10 2 6 2 4" xfId="43170"/>
    <cellStyle name="Normal 10 2 6 2_Lcc_inputs" xfId="43171"/>
    <cellStyle name="Normal 10 2 6 3" xfId="14319"/>
    <cellStyle name="Normal 10 2 6 3 2" xfId="14320"/>
    <cellStyle name="Normal 10 2 6 3 2 2" xfId="14321"/>
    <cellStyle name="Normal 10 2 6 3 3" xfId="14322"/>
    <cellStyle name="Normal 10 2 6 4" xfId="14323"/>
    <cellStyle name="Normal 10 2 6 4 2" xfId="14324"/>
    <cellStyle name="Normal 10 2 6 5" xfId="14325"/>
    <cellStyle name="Normal 10 2 6 6" xfId="43172"/>
    <cellStyle name="Normal 10 2 6 7" xfId="43173"/>
    <cellStyle name="Normal 10 2 6_Lcc_inputs" xfId="43174"/>
    <cellStyle name="Normal 10 2 7" xfId="14326"/>
    <cellStyle name="Normal 10 2 7 2" xfId="14327"/>
    <cellStyle name="Normal 10 2 7 3" xfId="43175"/>
    <cellStyle name="Normal 10 2 8" xfId="14328"/>
    <cellStyle name="Normal 10 2 8 2" xfId="43176"/>
    <cellStyle name="Normal 10 2 9" xfId="43177"/>
    <cellStyle name="Normal 10 2 9 2" xfId="43178"/>
    <cellStyle name="Normal 10 2_Lcc_inputs" xfId="43179"/>
    <cellStyle name="Normal 10 20" xfId="55142"/>
    <cellStyle name="Normal 10 21" xfId="55173"/>
    <cellStyle name="Normal 10 22" xfId="55141"/>
    <cellStyle name="Normal 10 23" xfId="55174"/>
    <cellStyle name="Normal 10 3" xfId="900"/>
    <cellStyle name="Normal 10 3 2" xfId="3196"/>
    <cellStyle name="Normal 10 3 2 2" xfId="9511"/>
    <cellStyle name="Normal 10 3 2 2 2" xfId="14329"/>
    <cellStyle name="Normal 10 3 2 2 2 2" xfId="14330"/>
    <cellStyle name="Normal 10 3 2 2 2 2 2" xfId="14331"/>
    <cellStyle name="Normal 10 3 2 2 2 2 2 2" xfId="14332"/>
    <cellStyle name="Normal 10 3 2 2 2 2 3" xfId="14333"/>
    <cellStyle name="Normal 10 3 2 2 2 3" xfId="14334"/>
    <cellStyle name="Normal 10 3 2 2 2 3 2" xfId="14335"/>
    <cellStyle name="Normal 10 3 2 2 2 3 2 2" xfId="14336"/>
    <cellStyle name="Normal 10 3 2 2 2 3 3" xfId="14337"/>
    <cellStyle name="Normal 10 3 2 2 2 4" xfId="14338"/>
    <cellStyle name="Normal 10 3 2 2 2 4 2" xfId="14339"/>
    <cellStyle name="Normal 10 3 2 2 2 5" xfId="14340"/>
    <cellStyle name="Normal 10 3 2 2 2_Lcc_inputs" xfId="43180"/>
    <cellStyle name="Normal 10 3 2 2 3" xfId="14341"/>
    <cellStyle name="Normal 10 3 2 2 3 2" xfId="14342"/>
    <cellStyle name="Normal 10 3 2 2 3 2 2" xfId="14343"/>
    <cellStyle name="Normal 10 3 2 2 3 2 3" xfId="43181"/>
    <cellStyle name="Normal 10 3 2 2 3 3" xfId="14344"/>
    <cellStyle name="Normal 10 3 2 2 3 4" xfId="43182"/>
    <cellStyle name="Normal 10 3 2 2 3_Lcc_inputs" xfId="43183"/>
    <cellStyle name="Normal 10 3 2 2 4" xfId="14345"/>
    <cellStyle name="Normal 10 3 2 2 4 2" xfId="14346"/>
    <cellStyle name="Normal 10 3 2 2 4 2 2" xfId="14347"/>
    <cellStyle name="Normal 10 3 2 2 4 3" xfId="14348"/>
    <cellStyle name="Normal 10 3 2 2 5" xfId="14349"/>
    <cellStyle name="Normal 10 3 2 2 5 2" xfId="14350"/>
    <cellStyle name="Normal 10 3 2 2 6" xfId="14351"/>
    <cellStyle name="Normal 10 3 2 2 7" xfId="43184"/>
    <cellStyle name="Normal 10 3 2 2 8" xfId="43185"/>
    <cellStyle name="Normal 10 3 2 2_Lcc_inputs" xfId="43186"/>
    <cellStyle name="Normal 10 3 2 3" xfId="14352"/>
    <cellStyle name="Normal 10 3 2 3 2" xfId="14353"/>
    <cellStyle name="Normal 10 3 2 3 2 2" xfId="14354"/>
    <cellStyle name="Normal 10 3 2 3 2 2 2" xfId="14355"/>
    <cellStyle name="Normal 10 3 2 3 2 3" xfId="14356"/>
    <cellStyle name="Normal 10 3 2 3 3" xfId="14357"/>
    <cellStyle name="Normal 10 3 2 3 3 2" xfId="14358"/>
    <cellStyle name="Normal 10 3 2 3 3 2 2" xfId="14359"/>
    <cellStyle name="Normal 10 3 2 3 3 3" xfId="14360"/>
    <cellStyle name="Normal 10 3 2 3 4" xfId="14361"/>
    <cellStyle name="Normal 10 3 2 3 4 2" xfId="14362"/>
    <cellStyle name="Normal 10 3 2 3 5" xfId="14363"/>
    <cellStyle name="Normal 10 3 2 3_Lcc_inputs" xfId="43187"/>
    <cellStyle name="Normal 10 3 2 4" xfId="14364"/>
    <cellStyle name="Normal 10 3 2 4 2" xfId="14365"/>
    <cellStyle name="Normal 10 3 2 4 2 2" xfId="14366"/>
    <cellStyle name="Normal 10 3 2 4 2 3" xfId="43188"/>
    <cellStyle name="Normal 10 3 2 4 3" xfId="14367"/>
    <cellStyle name="Normal 10 3 2 4 4" xfId="43189"/>
    <cellStyle name="Normal 10 3 2 4_Lcc_inputs" xfId="43190"/>
    <cellStyle name="Normal 10 3 2 5" xfId="14368"/>
    <cellStyle name="Normal 10 3 2 5 2" xfId="14369"/>
    <cellStyle name="Normal 10 3 2 5 2 2" xfId="14370"/>
    <cellStyle name="Normal 10 3 2 5 3" xfId="14371"/>
    <cellStyle name="Normal 10 3 2 6" xfId="14372"/>
    <cellStyle name="Normal 10 3 2 6 2" xfId="14373"/>
    <cellStyle name="Normal 10 3 2 7" xfId="14374"/>
    <cellStyle name="Normal 10 3 2 8" xfId="9510"/>
    <cellStyle name="Normal 10 3 2 9" xfId="43191"/>
    <cellStyle name="Normal 10 3 2_Lcc_inputs" xfId="43192"/>
    <cellStyle name="Normal 10 3 3" xfId="9512"/>
    <cellStyle name="Normal 10 3 3 2" xfId="14375"/>
    <cellStyle name="Normal 10 3 3 2 2" xfId="14376"/>
    <cellStyle name="Normal 10 3 3 2 2 2" xfId="14377"/>
    <cellStyle name="Normal 10 3 3 2 2 2 2" xfId="14378"/>
    <cellStyle name="Normal 10 3 3 2 2 3" xfId="14379"/>
    <cellStyle name="Normal 10 3 3 2 3" xfId="14380"/>
    <cellStyle name="Normal 10 3 3 2 3 2" xfId="14381"/>
    <cellStyle name="Normal 10 3 3 2 3 2 2" xfId="14382"/>
    <cellStyle name="Normal 10 3 3 2 3 3" xfId="14383"/>
    <cellStyle name="Normal 10 3 3 2 4" xfId="14384"/>
    <cellStyle name="Normal 10 3 3 2 4 2" xfId="14385"/>
    <cellStyle name="Normal 10 3 3 2 5" xfId="14386"/>
    <cellStyle name="Normal 10 3 3 2_Lcc_inputs" xfId="43193"/>
    <cellStyle name="Normal 10 3 3 3" xfId="14387"/>
    <cellStyle name="Normal 10 3 3 3 2" xfId="14388"/>
    <cellStyle name="Normal 10 3 3 3 2 2" xfId="14389"/>
    <cellStyle name="Normal 10 3 3 3 2 3" xfId="43194"/>
    <cellStyle name="Normal 10 3 3 3 3" xfId="14390"/>
    <cellStyle name="Normal 10 3 3 3 4" xfId="43195"/>
    <cellStyle name="Normal 10 3 3 3_Lcc_inputs" xfId="43196"/>
    <cellStyle name="Normal 10 3 3 4" xfId="14391"/>
    <cellStyle name="Normal 10 3 3 4 2" xfId="14392"/>
    <cellStyle name="Normal 10 3 3 4 2 2" xfId="14393"/>
    <cellStyle name="Normal 10 3 3 4 3" xfId="14394"/>
    <cellStyle name="Normal 10 3 3 5" xfId="14395"/>
    <cellStyle name="Normal 10 3 3 5 2" xfId="14396"/>
    <cellStyle name="Normal 10 3 3 6" xfId="14397"/>
    <cellStyle name="Normal 10 3 3 7" xfId="43197"/>
    <cellStyle name="Normal 10 3 3 8" xfId="43198"/>
    <cellStyle name="Normal 10 3 3_Lcc_inputs" xfId="43199"/>
    <cellStyle name="Normal 10 3 4" xfId="10869"/>
    <cellStyle name="Normal 10 3 4 2" xfId="14398"/>
    <cellStyle name="Normal 10 3 4 2 2" xfId="43200"/>
    <cellStyle name="Normal 10 3 4 3" xfId="43201"/>
    <cellStyle name="Normal 10 3 4 3 2" xfId="43202"/>
    <cellStyle name="Normal 10 3 4 3 3" xfId="43203"/>
    <cellStyle name="Normal 10 3 4 4" xfId="43204"/>
    <cellStyle name="Normal 10 3 4 4 2" xfId="43205"/>
    <cellStyle name="Normal 10 3 4 5" xfId="43206"/>
    <cellStyle name="Normal 10 3 4_Lcc_inputs" xfId="43207"/>
    <cellStyle name="Normal 10 3 5" xfId="11050"/>
    <cellStyle name="Normal 10 3 5 2" xfId="14399"/>
    <cellStyle name="Normal 10 3 5 2 2" xfId="14400"/>
    <cellStyle name="Normal 10 3 5 2 2 2" xfId="14401"/>
    <cellStyle name="Normal 10 3 5 2 2 3" xfId="43208"/>
    <cellStyle name="Normal 10 3 5 2 3" xfId="14402"/>
    <cellStyle name="Normal 10 3 5 2 4" xfId="43209"/>
    <cellStyle name="Normal 10 3 5 2_Lcc_inputs" xfId="43210"/>
    <cellStyle name="Normal 10 3 5 3" xfId="14403"/>
    <cellStyle name="Normal 10 3 5 3 2" xfId="14404"/>
    <cellStyle name="Normal 10 3 5 3 2 2" xfId="14405"/>
    <cellStyle name="Normal 10 3 5 3 3" xfId="14406"/>
    <cellStyle name="Normal 10 3 5 4" xfId="14407"/>
    <cellStyle name="Normal 10 3 5 4 2" xfId="14408"/>
    <cellStyle name="Normal 10 3 5 5" xfId="14409"/>
    <cellStyle name="Normal 10 3 5 6" xfId="43211"/>
    <cellStyle name="Normal 10 3 5 7" xfId="43212"/>
    <cellStyle name="Normal 10 3 5_Lcc_inputs" xfId="43213"/>
    <cellStyle name="Normal 10 3 6" xfId="14410"/>
    <cellStyle name="Normal 10 3 7" xfId="14411"/>
    <cellStyle name="Normal 10 3 7 2" xfId="14412"/>
    <cellStyle name="Normal 10 3 7 2 2" xfId="14413"/>
    <cellStyle name="Normal 10 3 7 2 3" xfId="43214"/>
    <cellStyle name="Normal 10 3 7 3" xfId="14414"/>
    <cellStyle name="Normal 10 3 7 4" xfId="43215"/>
    <cellStyle name="Normal 10 3 7_Lcc_inputs" xfId="43216"/>
    <cellStyle name="Normal 10 3 8" xfId="14415"/>
    <cellStyle name="Normal 10 3 8 2" xfId="14416"/>
    <cellStyle name="Normal 10 3 8 2 2" xfId="14417"/>
    <cellStyle name="Normal 10 3 8 3" xfId="14418"/>
    <cellStyle name="Normal 10 3 9" xfId="3195"/>
    <cellStyle name="Normal 10 4" xfId="898"/>
    <cellStyle name="Normal 10 4 10" xfId="3197"/>
    <cellStyle name="Normal 10 4 2" xfId="3198"/>
    <cellStyle name="Normal 10 4 2 2" xfId="14419"/>
    <cellStyle name="Normal 10 4 2 2 2" xfId="14420"/>
    <cellStyle name="Normal 10 4 2 2 2 2" xfId="14421"/>
    <cellStyle name="Normal 10 4 2 2 2 2 2" xfId="14422"/>
    <cellStyle name="Normal 10 4 2 2 2 3" xfId="14423"/>
    <cellStyle name="Normal 10 4 2 2 3" xfId="14424"/>
    <cellStyle name="Normal 10 4 2 2 3 2" xfId="14425"/>
    <cellStyle name="Normal 10 4 2 2 3 2 2" xfId="14426"/>
    <cellStyle name="Normal 10 4 2 2 3 3" xfId="14427"/>
    <cellStyle name="Normal 10 4 2 2 4" xfId="14428"/>
    <cellStyle name="Normal 10 4 2 2 4 2" xfId="14429"/>
    <cellStyle name="Normal 10 4 2 2 5" xfId="14430"/>
    <cellStyle name="Normal 10 4 2 2_Lcc_inputs" xfId="43217"/>
    <cellStyle name="Normal 10 4 2 3" xfId="14431"/>
    <cellStyle name="Normal 10 4 2 3 2" xfId="14432"/>
    <cellStyle name="Normal 10 4 2 3 2 2" xfId="14433"/>
    <cellStyle name="Normal 10 4 2 3 2 3" xfId="43218"/>
    <cellStyle name="Normal 10 4 2 3 3" xfId="14434"/>
    <cellStyle name="Normal 10 4 2 3 4" xfId="43219"/>
    <cellStyle name="Normal 10 4 2 3_Lcc_inputs" xfId="43220"/>
    <cellStyle name="Normal 10 4 2 4" xfId="14435"/>
    <cellStyle name="Normal 10 4 2 4 2" xfId="14436"/>
    <cellStyle name="Normal 10 4 2 4 2 2" xfId="14437"/>
    <cellStyle name="Normal 10 4 2 4 3" xfId="14438"/>
    <cellStyle name="Normal 10 4 2 5" xfId="14439"/>
    <cellStyle name="Normal 10 4 2 5 2" xfId="14440"/>
    <cellStyle name="Normal 10 4 2 6" xfId="14441"/>
    <cellStyle name="Normal 10 4 2 7" xfId="9514"/>
    <cellStyle name="Normal 10 4 2 8" xfId="43221"/>
    <cellStyle name="Normal 10 4 2_Lcc_inputs" xfId="43222"/>
    <cellStyle name="Normal 10 4 3" xfId="9513"/>
    <cellStyle name="Normal 10 4 3 2" xfId="14442"/>
    <cellStyle name="Normal 10 4 3 2 2" xfId="14443"/>
    <cellStyle name="Normal 10 4 3 2 2 2" xfId="14444"/>
    <cellStyle name="Normal 10 4 3 2 2 3" xfId="43223"/>
    <cellStyle name="Normal 10 4 3 2 3" xfId="14445"/>
    <cellStyle name="Normal 10 4 3 2 4" xfId="43224"/>
    <cellStyle name="Normal 10 4 3 2_Lcc_inputs" xfId="43225"/>
    <cellStyle name="Normal 10 4 3 3" xfId="14446"/>
    <cellStyle name="Normal 10 4 3 3 2" xfId="14447"/>
    <cellStyle name="Normal 10 4 3 3 2 2" xfId="14448"/>
    <cellStyle name="Normal 10 4 3 3 3" xfId="14449"/>
    <cellStyle name="Normal 10 4 3 4" xfId="14450"/>
    <cellStyle name="Normal 10 4 3 4 2" xfId="14451"/>
    <cellStyle name="Normal 10 4 3 5" xfId="14452"/>
    <cellStyle name="Normal 10 4 3 6" xfId="43226"/>
    <cellStyle name="Normal 10 4 3 7" xfId="43227"/>
    <cellStyle name="Normal 10 4 3_Lcc_inputs" xfId="43228"/>
    <cellStyle name="Normal 10 4 4" xfId="11051"/>
    <cellStyle name="Normal 10 4 4 2" xfId="14453"/>
    <cellStyle name="Normal 10 4 4 2 2" xfId="14454"/>
    <cellStyle name="Normal 10 4 4 2 3" xfId="43229"/>
    <cellStyle name="Normal 10 4 4 3" xfId="14455"/>
    <cellStyle name="Normal 10 4 4 3 2" xfId="43230"/>
    <cellStyle name="Normal 10 4 4 4" xfId="43231"/>
    <cellStyle name="Normal 10 4 4 5" xfId="43232"/>
    <cellStyle name="Normal 10 4 4_Lcc_inputs" xfId="43233"/>
    <cellStyle name="Normal 10 4 5" xfId="14456"/>
    <cellStyle name="Normal 10 4 5 2" xfId="14457"/>
    <cellStyle name="Normal 10 4 5 2 2" xfId="14458"/>
    <cellStyle name="Normal 10 4 5 2 3" xfId="43234"/>
    <cellStyle name="Normal 10 4 5 3" xfId="14459"/>
    <cellStyle name="Normal 10 4 5 4" xfId="43235"/>
    <cellStyle name="Normal 10 4 5_Lcc_inputs" xfId="43236"/>
    <cellStyle name="Normal 10 4 6" xfId="14460"/>
    <cellStyle name="Normal 10 4 6 2" xfId="14461"/>
    <cellStyle name="Normal 10 4 6 3" xfId="43237"/>
    <cellStyle name="Normal 10 4 7" xfId="14462"/>
    <cellStyle name="Normal 10 4 7 2" xfId="43238"/>
    <cellStyle name="Normal 10 4 8" xfId="43239"/>
    <cellStyle name="Normal 10 4 9" xfId="43240"/>
    <cellStyle name="Normal 10 4_Lcc_inputs" xfId="43241"/>
    <cellStyle name="Normal 10 5" xfId="3199"/>
    <cellStyle name="Normal 10 5 2" xfId="9516"/>
    <cellStyle name="Normal 10 5 2 2" xfId="14463"/>
    <cellStyle name="Normal 10 5 2 2 2" xfId="14464"/>
    <cellStyle name="Normal 10 5 2 2 2 2" xfId="14465"/>
    <cellStyle name="Normal 10 5 2 2 2 2 2" xfId="14466"/>
    <cellStyle name="Normal 10 5 2 2 2 3" xfId="14467"/>
    <cellStyle name="Normal 10 5 2 2 3" xfId="14468"/>
    <cellStyle name="Normal 10 5 2 2 3 2" xfId="14469"/>
    <cellStyle name="Normal 10 5 2 2 3 2 2" xfId="14470"/>
    <cellStyle name="Normal 10 5 2 2 3 3" xfId="14471"/>
    <cellStyle name="Normal 10 5 2 2 4" xfId="14472"/>
    <cellStyle name="Normal 10 5 2 2 4 2" xfId="14473"/>
    <cellStyle name="Normal 10 5 2 2 5" xfId="14474"/>
    <cellStyle name="Normal 10 5 2 2_Lcc_inputs" xfId="43242"/>
    <cellStyle name="Normal 10 5 2 3" xfId="14475"/>
    <cellStyle name="Normal 10 5 2 3 2" xfId="14476"/>
    <cellStyle name="Normal 10 5 2 3 2 2" xfId="14477"/>
    <cellStyle name="Normal 10 5 2 3 2 3" xfId="43243"/>
    <cellStyle name="Normal 10 5 2 3 3" xfId="14478"/>
    <cellStyle name="Normal 10 5 2 3 4" xfId="43244"/>
    <cellStyle name="Normal 10 5 2 3_Lcc_inputs" xfId="43245"/>
    <cellStyle name="Normal 10 5 2 4" xfId="14479"/>
    <cellStyle name="Normal 10 5 2 4 2" xfId="14480"/>
    <cellStyle name="Normal 10 5 2 4 2 2" xfId="14481"/>
    <cellStyle name="Normal 10 5 2 4 3" xfId="14482"/>
    <cellStyle name="Normal 10 5 2 5" xfId="14483"/>
    <cellStyle name="Normal 10 5 2 5 2" xfId="14484"/>
    <cellStyle name="Normal 10 5 2 6" xfId="14485"/>
    <cellStyle name="Normal 10 5 2 7" xfId="43246"/>
    <cellStyle name="Normal 10 5 2 8" xfId="43247"/>
    <cellStyle name="Normal 10 5 2_Lcc_inputs" xfId="43248"/>
    <cellStyle name="Normal 10 5 3" xfId="14486"/>
    <cellStyle name="Normal 10 5 3 2" xfId="14487"/>
    <cellStyle name="Normal 10 5 3 2 2" xfId="14488"/>
    <cellStyle name="Normal 10 5 3 2 2 2" xfId="14489"/>
    <cellStyle name="Normal 10 5 3 2 3" xfId="14490"/>
    <cellStyle name="Normal 10 5 3 3" xfId="14491"/>
    <cellStyle name="Normal 10 5 3 3 2" xfId="14492"/>
    <cellStyle name="Normal 10 5 3 3 2 2" xfId="14493"/>
    <cellStyle name="Normal 10 5 3 3 3" xfId="14494"/>
    <cellStyle name="Normal 10 5 3 4" xfId="14495"/>
    <cellStyle name="Normal 10 5 3 4 2" xfId="14496"/>
    <cellStyle name="Normal 10 5 3 5" xfId="14497"/>
    <cellStyle name="Normal 10 5 3_Lcc_inputs" xfId="43249"/>
    <cellStyle name="Normal 10 5 4" xfId="14498"/>
    <cellStyle name="Normal 10 5 4 2" xfId="14499"/>
    <cellStyle name="Normal 10 5 4 2 2" xfId="14500"/>
    <cellStyle name="Normal 10 5 4 2 3" xfId="43250"/>
    <cellStyle name="Normal 10 5 4 3" xfId="14501"/>
    <cellStyle name="Normal 10 5 4 4" xfId="43251"/>
    <cellStyle name="Normal 10 5 4_Lcc_inputs" xfId="43252"/>
    <cellStyle name="Normal 10 5 5" xfId="14502"/>
    <cellStyle name="Normal 10 5 5 2" xfId="14503"/>
    <cellStyle name="Normal 10 5 5 2 2" xfId="14504"/>
    <cellStyle name="Normal 10 5 5 3" xfId="14505"/>
    <cellStyle name="Normal 10 5 6" xfId="14506"/>
    <cellStyle name="Normal 10 5 6 2" xfId="14507"/>
    <cellStyle name="Normal 10 5 7" xfId="14508"/>
    <cellStyle name="Normal 10 5 8" xfId="9515"/>
    <cellStyle name="Normal 10 5 9" xfId="43253"/>
    <cellStyle name="Normal 10 5_Lcc_inputs" xfId="43254"/>
    <cellStyle name="Normal 10 6" xfId="9517"/>
    <cellStyle name="Normal 10 6 2" xfId="9518"/>
    <cellStyle name="Normal 10 6 2 2" xfId="14509"/>
    <cellStyle name="Normal 10 6 2 2 2" xfId="14510"/>
    <cellStyle name="Normal 10 6 2 2 2 2" xfId="14511"/>
    <cellStyle name="Normal 10 6 2 2 2 2 2" xfId="14512"/>
    <cellStyle name="Normal 10 6 2 2 2 3" xfId="14513"/>
    <cellStyle name="Normal 10 6 2 2 3" xfId="14514"/>
    <cellStyle name="Normal 10 6 2 2 3 2" xfId="14515"/>
    <cellStyle name="Normal 10 6 2 2 3 2 2" xfId="14516"/>
    <cellStyle name="Normal 10 6 2 2 3 3" xfId="14517"/>
    <cellStyle name="Normal 10 6 2 2 4" xfId="14518"/>
    <cellStyle name="Normal 10 6 2 2 4 2" xfId="14519"/>
    <cellStyle name="Normal 10 6 2 2 5" xfId="14520"/>
    <cellStyle name="Normal 10 6 2 2_Lcc_inputs" xfId="43255"/>
    <cellStyle name="Normal 10 6 2 3" xfId="14521"/>
    <cellStyle name="Normal 10 6 2 3 2" xfId="14522"/>
    <cellStyle name="Normal 10 6 2 3 2 2" xfId="14523"/>
    <cellStyle name="Normal 10 6 2 3 2 3" xfId="43256"/>
    <cellStyle name="Normal 10 6 2 3 3" xfId="14524"/>
    <cellStyle name="Normal 10 6 2 3 4" xfId="43257"/>
    <cellStyle name="Normal 10 6 2 3_Lcc_inputs" xfId="43258"/>
    <cellStyle name="Normal 10 6 2 4" xfId="14525"/>
    <cellStyle name="Normal 10 6 2 4 2" xfId="14526"/>
    <cellStyle name="Normal 10 6 2 4 2 2" xfId="14527"/>
    <cellStyle name="Normal 10 6 2 4 3" xfId="14528"/>
    <cellStyle name="Normal 10 6 2 5" xfId="14529"/>
    <cellStyle name="Normal 10 6 2 5 2" xfId="14530"/>
    <cellStyle name="Normal 10 6 2 6" xfId="14531"/>
    <cellStyle name="Normal 10 6 2 7" xfId="43259"/>
    <cellStyle name="Normal 10 6 2 8" xfId="43260"/>
    <cellStyle name="Normal 10 6 2_Lcc_inputs" xfId="43261"/>
    <cellStyle name="Normal 10 6 3" xfId="14532"/>
    <cellStyle name="Normal 10 6 3 2" xfId="14533"/>
    <cellStyle name="Normal 10 6 3 2 2" xfId="14534"/>
    <cellStyle name="Normal 10 6 3 2 2 2" xfId="14535"/>
    <cellStyle name="Normal 10 6 3 2 3" xfId="14536"/>
    <cellStyle name="Normal 10 6 3 3" xfId="14537"/>
    <cellStyle name="Normal 10 6 3 3 2" xfId="14538"/>
    <cellStyle name="Normal 10 6 3 3 2 2" xfId="14539"/>
    <cellStyle name="Normal 10 6 3 3 3" xfId="14540"/>
    <cellStyle name="Normal 10 6 3 4" xfId="14541"/>
    <cellStyle name="Normal 10 6 3 4 2" xfId="14542"/>
    <cellStyle name="Normal 10 6 3 5" xfId="14543"/>
    <cellStyle name="Normal 10 6 3_Lcc_inputs" xfId="43262"/>
    <cellStyle name="Normal 10 6 4" xfId="14544"/>
    <cellStyle name="Normal 10 6 4 2" xfId="14545"/>
    <cellStyle name="Normal 10 6 4 2 2" xfId="14546"/>
    <cellStyle name="Normal 10 6 4 2 3" xfId="43263"/>
    <cellStyle name="Normal 10 6 4 3" xfId="14547"/>
    <cellStyle name="Normal 10 6 4 4" xfId="43264"/>
    <cellStyle name="Normal 10 6 4_Lcc_inputs" xfId="43265"/>
    <cellStyle name="Normal 10 6 5" xfId="14548"/>
    <cellStyle name="Normal 10 6 5 2" xfId="14549"/>
    <cellStyle name="Normal 10 6 5 2 2" xfId="14550"/>
    <cellStyle name="Normal 10 6 5 3" xfId="14551"/>
    <cellStyle name="Normal 10 6 6" xfId="14552"/>
    <cellStyle name="Normal 10 6 6 2" xfId="14553"/>
    <cellStyle name="Normal 10 6 7" xfId="14554"/>
    <cellStyle name="Normal 10 6 8" xfId="43266"/>
    <cellStyle name="Normal 10 6 9" xfId="43267"/>
    <cellStyle name="Normal 10 6_Lcc_inputs" xfId="43268"/>
    <cellStyle name="Normal 10 7" xfId="9519"/>
    <cellStyle name="Normal 10 7 2" xfId="9520"/>
    <cellStyle name="Normal 10 7 2 2" xfId="14555"/>
    <cellStyle name="Normal 10 7 2 2 2" xfId="14556"/>
    <cellStyle name="Normal 10 7 2 2 2 2" xfId="14557"/>
    <cellStyle name="Normal 10 7 2 2 2 2 2" xfId="14558"/>
    <cellStyle name="Normal 10 7 2 2 2 3" xfId="14559"/>
    <cellStyle name="Normal 10 7 2 2 3" xfId="14560"/>
    <cellStyle name="Normal 10 7 2 2 3 2" xfId="14561"/>
    <cellStyle name="Normal 10 7 2 2 3 2 2" xfId="14562"/>
    <cellStyle name="Normal 10 7 2 2 3 3" xfId="14563"/>
    <cellStyle name="Normal 10 7 2 2 4" xfId="14564"/>
    <cellStyle name="Normal 10 7 2 2 4 2" xfId="14565"/>
    <cellStyle name="Normal 10 7 2 2 5" xfId="14566"/>
    <cellStyle name="Normal 10 7 2 2_Lcc_inputs" xfId="43269"/>
    <cellStyle name="Normal 10 7 2 3" xfId="14567"/>
    <cellStyle name="Normal 10 7 2 3 2" xfId="14568"/>
    <cellStyle name="Normal 10 7 2 3 2 2" xfId="14569"/>
    <cellStyle name="Normal 10 7 2 3 2 3" xfId="43270"/>
    <cellStyle name="Normal 10 7 2 3 3" xfId="14570"/>
    <cellStyle name="Normal 10 7 2 3 4" xfId="43271"/>
    <cellStyle name="Normal 10 7 2 3_Lcc_inputs" xfId="43272"/>
    <cellStyle name="Normal 10 7 2 4" xfId="14571"/>
    <cellStyle name="Normal 10 7 2 4 2" xfId="14572"/>
    <cellStyle name="Normal 10 7 2 4 2 2" xfId="14573"/>
    <cellStyle name="Normal 10 7 2 4 3" xfId="14574"/>
    <cellStyle name="Normal 10 7 2 5" xfId="14575"/>
    <cellStyle name="Normal 10 7 2 5 2" xfId="14576"/>
    <cellStyle name="Normal 10 7 2 6" xfId="14577"/>
    <cellStyle name="Normal 10 7 2 7" xfId="43273"/>
    <cellStyle name="Normal 10 7 2 8" xfId="43274"/>
    <cellStyle name="Normal 10 7 2_Lcc_inputs" xfId="43275"/>
    <cellStyle name="Normal 10 7 3" xfId="14578"/>
    <cellStyle name="Normal 10 7 3 2" xfId="14579"/>
    <cellStyle name="Normal 10 7 3 2 2" xfId="14580"/>
    <cellStyle name="Normal 10 7 3 2 2 2" xfId="14581"/>
    <cellStyle name="Normal 10 7 3 2 3" xfId="14582"/>
    <cellStyle name="Normal 10 7 3 3" xfId="14583"/>
    <cellStyle name="Normal 10 7 3 3 2" xfId="14584"/>
    <cellStyle name="Normal 10 7 3 3 2 2" xfId="14585"/>
    <cellStyle name="Normal 10 7 3 3 3" xfId="14586"/>
    <cellStyle name="Normal 10 7 3 4" xfId="14587"/>
    <cellStyle name="Normal 10 7 3 4 2" xfId="14588"/>
    <cellStyle name="Normal 10 7 3 5" xfId="14589"/>
    <cellStyle name="Normal 10 7 3_Lcc_inputs" xfId="43276"/>
    <cellStyle name="Normal 10 7 4" xfId="14590"/>
    <cellStyle name="Normal 10 7 4 2" xfId="14591"/>
    <cellStyle name="Normal 10 7 4 2 2" xfId="14592"/>
    <cellStyle name="Normal 10 7 4 2 3" xfId="43277"/>
    <cellStyle name="Normal 10 7 4 3" xfId="14593"/>
    <cellStyle name="Normal 10 7 4 4" xfId="43278"/>
    <cellStyle name="Normal 10 7 4_Lcc_inputs" xfId="43279"/>
    <cellStyle name="Normal 10 7 5" xfId="14594"/>
    <cellStyle name="Normal 10 7 5 2" xfId="14595"/>
    <cellStyle name="Normal 10 7 5 2 2" xfId="14596"/>
    <cellStyle name="Normal 10 7 5 3" xfId="14597"/>
    <cellStyle name="Normal 10 7 6" xfId="14598"/>
    <cellStyle name="Normal 10 7 6 2" xfId="14599"/>
    <cellStyle name="Normal 10 7 7" xfId="14600"/>
    <cellStyle name="Normal 10 7 8" xfId="43280"/>
    <cellStyle name="Normal 10 7 9" xfId="43281"/>
    <cellStyle name="Normal 10 7_Lcc_inputs" xfId="43282"/>
    <cellStyle name="Normal 10 8" xfId="9521"/>
    <cellStyle name="Normal 10 8 2" xfId="14601"/>
    <cellStyle name="Normal 10 8 2 2" xfId="14602"/>
    <cellStyle name="Normal 10 8 2 2 2" xfId="14603"/>
    <cellStyle name="Normal 10 8 2 2 2 2" xfId="14604"/>
    <cellStyle name="Normal 10 8 2 2 3" xfId="14605"/>
    <cellStyle name="Normal 10 8 2 3" xfId="14606"/>
    <cellStyle name="Normal 10 8 2 3 2" xfId="14607"/>
    <cellStyle name="Normal 10 8 2 3 2 2" xfId="14608"/>
    <cellStyle name="Normal 10 8 2 3 3" xfId="14609"/>
    <cellStyle name="Normal 10 8 2 4" xfId="14610"/>
    <cellStyle name="Normal 10 8 2 4 2" xfId="14611"/>
    <cellStyle name="Normal 10 8 2 5" xfId="14612"/>
    <cellStyle name="Normal 10 8 2_Lcc_inputs" xfId="43283"/>
    <cellStyle name="Normal 10 8 3" xfId="14613"/>
    <cellStyle name="Normal 10 8 3 2" xfId="14614"/>
    <cellStyle name="Normal 10 8 3 2 2" xfId="14615"/>
    <cellStyle name="Normal 10 8 3 2 3" xfId="43284"/>
    <cellStyle name="Normal 10 8 3 3" xfId="14616"/>
    <cellStyle name="Normal 10 8 3 4" xfId="43285"/>
    <cellStyle name="Normal 10 8 3_Lcc_inputs" xfId="43286"/>
    <cellStyle name="Normal 10 8 4" xfId="14617"/>
    <cellStyle name="Normal 10 8 4 2" xfId="14618"/>
    <cellStyle name="Normal 10 8 4 2 2" xfId="14619"/>
    <cellStyle name="Normal 10 8 4 3" xfId="14620"/>
    <cellStyle name="Normal 10 8 5" xfId="14621"/>
    <cellStyle name="Normal 10 8 5 2" xfId="14622"/>
    <cellStyle name="Normal 10 8 6" xfId="14623"/>
    <cellStyle name="Normal 10 8 7" xfId="43287"/>
    <cellStyle name="Normal 10 8 8" xfId="43288"/>
    <cellStyle name="Normal 10 8_Lcc_inputs" xfId="43289"/>
    <cellStyle name="Normal 10 9" xfId="9504"/>
    <cellStyle name="Normal 10 9 2" xfId="14624"/>
    <cellStyle name="Normal 10 9 2 2" xfId="14625"/>
    <cellStyle name="Normal 10 9 2 2 2" xfId="14626"/>
    <cellStyle name="Normal 10 9 2 2 2 2" xfId="14627"/>
    <cellStyle name="Normal 10 9 2 2 3" xfId="14628"/>
    <cellStyle name="Normal 10 9 2 3" xfId="14629"/>
    <cellStyle name="Normal 10 9 2 3 2" xfId="14630"/>
    <cellStyle name="Normal 10 9 2 3 2 2" xfId="14631"/>
    <cellStyle name="Normal 10 9 2 3 3" xfId="14632"/>
    <cellStyle name="Normal 10 9 2 4" xfId="14633"/>
    <cellStyle name="Normal 10 9 2 4 2" xfId="14634"/>
    <cellStyle name="Normal 10 9 2 5" xfId="14635"/>
    <cellStyle name="Normal 10 9 2_Lcc_inputs" xfId="43290"/>
    <cellStyle name="Normal 10 9 3" xfId="14636"/>
    <cellStyle name="Normal 10 9 3 2" xfId="14637"/>
    <cellStyle name="Normal 10 9 3 2 2" xfId="14638"/>
    <cellStyle name="Normal 10 9 3 2 3" xfId="43291"/>
    <cellStyle name="Normal 10 9 3 3" xfId="14639"/>
    <cellStyle name="Normal 10 9 3 4" xfId="43292"/>
    <cellStyle name="Normal 10 9 3_Lcc_inputs" xfId="43293"/>
    <cellStyle name="Normal 10 9 4" xfId="14640"/>
    <cellStyle name="Normal 10 9 4 2" xfId="14641"/>
    <cellStyle name="Normal 10 9 4 2 2" xfId="14642"/>
    <cellStyle name="Normal 10 9 4 3" xfId="14643"/>
    <cellStyle name="Normal 10 9 5" xfId="14644"/>
    <cellStyle name="Normal 10 9 5 2" xfId="14645"/>
    <cellStyle name="Normal 10 9 6" xfId="14646"/>
    <cellStyle name="Normal 10 9 7" xfId="43294"/>
    <cellStyle name="Normal 10 9 8" xfId="43295"/>
    <cellStyle name="Normal 10 9_Lcc_inputs" xfId="43296"/>
    <cellStyle name="Normal 10_Lcc_inputs" xfId="43297"/>
    <cellStyle name="Normal 100" xfId="10720"/>
    <cellStyle name="Normal 100 2" xfId="41690"/>
    <cellStyle name="Normal 101" xfId="10721"/>
    <cellStyle name="Normal 101 2" xfId="41691"/>
    <cellStyle name="Normal 102" xfId="10722"/>
    <cellStyle name="Normal 102 2" xfId="41692"/>
    <cellStyle name="Normal 103" xfId="10723"/>
    <cellStyle name="Normal 103 2" xfId="41693"/>
    <cellStyle name="Normal 104" xfId="10724"/>
    <cellStyle name="Normal 104 2" xfId="41695"/>
    <cellStyle name="Normal 105" xfId="10732"/>
    <cellStyle name="Normal 105 2" xfId="41696"/>
    <cellStyle name="Normal 106" xfId="14647"/>
    <cellStyle name="Normal 107" xfId="14648"/>
    <cellStyle name="Normal 108" xfId="14649"/>
    <cellStyle name="Normal 109" xfId="14650"/>
    <cellStyle name="Normal 11" xfId="181"/>
    <cellStyle name="Normal 11 10" xfId="10792"/>
    <cellStyle name="Normal 11 10 2" xfId="14651"/>
    <cellStyle name="Normal 11 10 2 2" xfId="14652"/>
    <cellStyle name="Normal 11 10 2 2 2" xfId="14653"/>
    <cellStyle name="Normal 11 10 2 2 3" xfId="43298"/>
    <cellStyle name="Normal 11 10 2 3" xfId="14654"/>
    <cellStyle name="Normal 11 10 2 4" xfId="43299"/>
    <cellStyle name="Normal 11 10 2_Lcc_inputs" xfId="43300"/>
    <cellStyle name="Normal 11 10 3" xfId="14655"/>
    <cellStyle name="Normal 11 10 3 2" xfId="14656"/>
    <cellStyle name="Normal 11 10 3 2 2" xfId="14657"/>
    <cellStyle name="Normal 11 10 3 3" xfId="14658"/>
    <cellStyle name="Normal 11 10 4" xfId="14659"/>
    <cellStyle name="Normal 11 10 4 2" xfId="14660"/>
    <cellStyle name="Normal 11 10 5" xfId="14661"/>
    <cellStyle name="Normal 11 10 6" xfId="43301"/>
    <cellStyle name="Normal 11 10 7" xfId="43302"/>
    <cellStyle name="Normal 11 10_Lcc_inputs" xfId="43303"/>
    <cellStyle name="Normal 11 11" xfId="14662"/>
    <cellStyle name="Normal 11 11 2" xfId="14663"/>
    <cellStyle name="Normal 11 11 2 2" xfId="14664"/>
    <cellStyle name="Normal 11 11 2 3" xfId="43304"/>
    <cellStyle name="Normal 11 11 3" xfId="14665"/>
    <cellStyle name="Normal 11 11 3 2" xfId="43305"/>
    <cellStyle name="Normal 11 11 4" xfId="43306"/>
    <cellStyle name="Normal 11 11 5" xfId="43307"/>
    <cellStyle name="Normal 11 11_Lcc_inputs" xfId="43308"/>
    <cellStyle name="Normal 11 12" xfId="14666"/>
    <cellStyle name="Normal 11 12 2" xfId="14667"/>
    <cellStyle name="Normal 11 12 2 2" xfId="14668"/>
    <cellStyle name="Normal 11 12 2 3" xfId="43309"/>
    <cellStyle name="Normal 11 12 3" xfId="14669"/>
    <cellStyle name="Normal 11 12 4" xfId="43310"/>
    <cellStyle name="Normal 11 12_Lcc_inputs" xfId="43311"/>
    <cellStyle name="Normal 11 13" xfId="14670"/>
    <cellStyle name="Normal 11 13 2" xfId="14671"/>
    <cellStyle name="Normal 11 13 3" xfId="43312"/>
    <cellStyle name="Normal 11 14" xfId="14672"/>
    <cellStyle name="Normal 11 14 2" xfId="43313"/>
    <cellStyle name="Normal 11 15" xfId="43314"/>
    <cellStyle name="Normal 11 16" xfId="43315"/>
    <cellStyle name="Normal 11 2" xfId="272"/>
    <cellStyle name="Normal 11 2 10" xfId="43316"/>
    <cellStyle name="Normal 11 2 11" xfId="3200"/>
    <cellStyle name="Normal 11 2 12" xfId="605"/>
    <cellStyle name="Normal 11 2 2" xfId="9524"/>
    <cellStyle name="Normal 11 2 2 2" xfId="9525"/>
    <cellStyle name="Normal 11 2 2 3" xfId="11052"/>
    <cellStyle name="Normal 11 2 2 3 2" xfId="14673"/>
    <cellStyle name="Normal 11 2 2 3 2 2" xfId="14674"/>
    <cellStyle name="Normal 11 2 2 3 2 2 2" xfId="14675"/>
    <cellStyle name="Normal 11 2 2 3 2 2 3" xfId="43317"/>
    <cellStyle name="Normal 11 2 2 3 2 3" xfId="14676"/>
    <cellStyle name="Normal 11 2 2 3 2 4" xfId="43318"/>
    <cellStyle name="Normal 11 2 2 3 2_Lcc_inputs" xfId="43319"/>
    <cellStyle name="Normal 11 2 2 3 3" xfId="14677"/>
    <cellStyle name="Normal 11 2 2 3 3 2" xfId="14678"/>
    <cellStyle name="Normal 11 2 2 3 3 2 2" xfId="14679"/>
    <cellStyle name="Normal 11 2 2 3 3 3" xfId="14680"/>
    <cellStyle name="Normal 11 2 2 3 4" xfId="14681"/>
    <cellStyle name="Normal 11 2 2 3 4 2" xfId="14682"/>
    <cellStyle name="Normal 11 2 2 3 5" xfId="14683"/>
    <cellStyle name="Normal 11 2 2 3 6" xfId="43320"/>
    <cellStyle name="Normal 11 2 2 3 7" xfId="43321"/>
    <cellStyle name="Normal 11 2 2 3_Lcc_inputs" xfId="43322"/>
    <cellStyle name="Normal 11 2 2 4" xfId="11053"/>
    <cellStyle name="Normal 11 2 2 4 2" xfId="14684"/>
    <cellStyle name="Normal 11 2 2 4 2 2" xfId="14685"/>
    <cellStyle name="Normal 11 2 2 4 2 3" xfId="43323"/>
    <cellStyle name="Normal 11 2 2 4 3" xfId="14686"/>
    <cellStyle name="Normal 11 2 2 4 3 2" xfId="43324"/>
    <cellStyle name="Normal 11 2 2 4 4" xfId="43325"/>
    <cellStyle name="Normal 11 2 2 4 5" xfId="43326"/>
    <cellStyle name="Normal 11 2 2 4_Lcc_inputs" xfId="43327"/>
    <cellStyle name="Normal 11 2 2 5" xfId="14687"/>
    <cellStyle name="Normal 11 2 2 5 2" xfId="14688"/>
    <cellStyle name="Normal 11 2 2 5 2 2" xfId="14689"/>
    <cellStyle name="Normal 11 2 2 5 2 3" xfId="43328"/>
    <cellStyle name="Normal 11 2 2 5 3" xfId="14690"/>
    <cellStyle name="Normal 11 2 2 5 4" xfId="43329"/>
    <cellStyle name="Normal 11 2 2 5_Lcc_inputs" xfId="43330"/>
    <cellStyle name="Normal 11 2 2 6" xfId="14691"/>
    <cellStyle name="Normal 11 2 2 6 2" xfId="14692"/>
    <cellStyle name="Normal 11 2 2 6 3" xfId="43331"/>
    <cellStyle name="Normal 11 2 2 7" xfId="14693"/>
    <cellStyle name="Normal 11 2 2 7 2" xfId="43332"/>
    <cellStyle name="Normal 11 2 2 8" xfId="43333"/>
    <cellStyle name="Normal 11 2 2 9" xfId="43334"/>
    <cellStyle name="Normal 11 2 2_Lcc_inputs" xfId="43335"/>
    <cellStyle name="Normal 11 2 3" xfId="9526"/>
    <cellStyle name="Normal 11 2 4" xfId="9527"/>
    <cellStyle name="Normal 11 2 4 2" xfId="14694"/>
    <cellStyle name="Normal 11 2 4 2 2" xfId="14695"/>
    <cellStyle name="Normal 11 2 4 2 2 2" xfId="14696"/>
    <cellStyle name="Normal 11 2 4 2 2 2 2" xfId="14697"/>
    <cellStyle name="Normal 11 2 4 2 2 3" xfId="14698"/>
    <cellStyle name="Normal 11 2 4 2 3" xfId="14699"/>
    <cellStyle name="Normal 11 2 4 2 3 2" xfId="14700"/>
    <cellStyle name="Normal 11 2 4 2 3 2 2" xfId="14701"/>
    <cellStyle name="Normal 11 2 4 2 3 3" xfId="14702"/>
    <cellStyle name="Normal 11 2 4 2 4" xfId="14703"/>
    <cellStyle name="Normal 11 2 4 2 4 2" xfId="14704"/>
    <cellStyle name="Normal 11 2 4 2 5" xfId="14705"/>
    <cellStyle name="Normal 11 2 4 2_Lcc_inputs" xfId="43336"/>
    <cellStyle name="Normal 11 2 4 3" xfId="14706"/>
    <cellStyle name="Normal 11 2 4 3 2" xfId="14707"/>
    <cellStyle name="Normal 11 2 4 3 2 2" xfId="14708"/>
    <cellStyle name="Normal 11 2 4 3 2 3" xfId="43337"/>
    <cellStyle name="Normal 11 2 4 3 3" xfId="14709"/>
    <cellStyle name="Normal 11 2 4 3 4" xfId="43338"/>
    <cellStyle name="Normal 11 2 4 3_Lcc_inputs" xfId="43339"/>
    <cellStyle name="Normal 11 2 4 4" xfId="14710"/>
    <cellStyle name="Normal 11 2 4 4 2" xfId="14711"/>
    <cellStyle name="Normal 11 2 4 4 2 2" xfId="14712"/>
    <cellStyle name="Normal 11 2 4 4 3" xfId="14713"/>
    <cellStyle name="Normal 11 2 4 5" xfId="14714"/>
    <cellStyle name="Normal 11 2 4 5 2" xfId="14715"/>
    <cellStyle name="Normal 11 2 4 6" xfId="14716"/>
    <cellStyle name="Normal 11 2 4 7" xfId="43340"/>
    <cellStyle name="Normal 11 2 4 8" xfId="43341"/>
    <cellStyle name="Normal 11 2 4_Lcc_inputs" xfId="43342"/>
    <cellStyle name="Normal 11 2 5" xfId="9523"/>
    <cellStyle name="Normal 11 2 5 2" xfId="14717"/>
    <cellStyle name="Normal 11 2 5 2 2" xfId="14718"/>
    <cellStyle name="Normal 11 2 5 2 2 2" xfId="14719"/>
    <cellStyle name="Normal 11 2 5 2 2 2 2" xfId="14720"/>
    <cellStyle name="Normal 11 2 5 2 2 3" xfId="14721"/>
    <cellStyle name="Normal 11 2 5 2 3" xfId="14722"/>
    <cellStyle name="Normal 11 2 5 2 3 2" xfId="14723"/>
    <cellStyle name="Normal 11 2 5 2 3 2 2" xfId="14724"/>
    <cellStyle name="Normal 11 2 5 2 3 3" xfId="14725"/>
    <cellStyle name="Normal 11 2 5 2 4" xfId="14726"/>
    <cellStyle name="Normal 11 2 5 2 4 2" xfId="14727"/>
    <cellStyle name="Normal 11 2 5 2 5" xfId="14728"/>
    <cellStyle name="Normal 11 2 5 2_Lcc_inputs" xfId="43343"/>
    <cellStyle name="Normal 11 2 5 3" xfId="14729"/>
    <cellStyle name="Normal 11 2 5 3 2" xfId="14730"/>
    <cellStyle name="Normal 11 2 5 3 2 2" xfId="14731"/>
    <cellStyle name="Normal 11 2 5 3 2 3" xfId="43344"/>
    <cellStyle name="Normal 11 2 5 3 3" xfId="14732"/>
    <cellStyle name="Normal 11 2 5 3 4" xfId="43345"/>
    <cellStyle name="Normal 11 2 5 3_Lcc_inputs" xfId="43346"/>
    <cellStyle name="Normal 11 2 5 4" xfId="14733"/>
    <cellStyle name="Normal 11 2 5 4 2" xfId="14734"/>
    <cellStyle name="Normal 11 2 5 4 2 2" xfId="14735"/>
    <cellStyle name="Normal 11 2 5 4 3" xfId="14736"/>
    <cellStyle name="Normal 11 2 5 5" xfId="14737"/>
    <cellStyle name="Normal 11 2 5 5 2" xfId="14738"/>
    <cellStyle name="Normal 11 2 5 6" xfId="14739"/>
    <cellStyle name="Normal 11 2 5 7" xfId="43347"/>
    <cellStyle name="Normal 11 2 5 8" xfId="43348"/>
    <cellStyle name="Normal 11 2 5_Lcc_inputs" xfId="43349"/>
    <cellStyle name="Normal 11 2 6" xfId="14740"/>
    <cellStyle name="Normal 11 2 6 2" xfId="14741"/>
    <cellStyle name="Normal 11 2 6 2 2" xfId="14742"/>
    <cellStyle name="Normal 11 2 6 2 2 2" xfId="14743"/>
    <cellStyle name="Normal 11 2 6 2 2 3" xfId="43350"/>
    <cellStyle name="Normal 11 2 6 2 3" xfId="14744"/>
    <cellStyle name="Normal 11 2 6 2 4" xfId="43351"/>
    <cellStyle name="Normal 11 2 6 2_Lcc_inputs" xfId="43352"/>
    <cellStyle name="Normal 11 2 6 3" xfId="14745"/>
    <cellStyle name="Normal 11 2 6 3 2" xfId="14746"/>
    <cellStyle name="Normal 11 2 6 3 2 2" xfId="14747"/>
    <cellStyle name="Normal 11 2 6 3 3" xfId="14748"/>
    <cellStyle name="Normal 11 2 6 4" xfId="14749"/>
    <cellStyle name="Normal 11 2 6 4 2" xfId="14750"/>
    <cellStyle name="Normal 11 2 6 5" xfId="14751"/>
    <cellStyle name="Normal 11 2 6 6" xfId="43353"/>
    <cellStyle name="Normal 11 2 6 7" xfId="43354"/>
    <cellStyle name="Normal 11 2 6_Lcc_inputs" xfId="43355"/>
    <cellStyle name="Normal 11 2 7" xfId="14752"/>
    <cellStyle name="Normal 11 2 7 2" xfId="14753"/>
    <cellStyle name="Normal 11 2 7 3" xfId="43356"/>
    <cellStyle name="Normal 11 2 8" xfId="14754"/>
    <cellStyle name="Normal 11 2 8 2" xfId="43357"/>
    <cellStyle name="Normal 11 2 9" xfId="43358"/>
    <cellStyle name="Normal 11 2 9 2" xfId="43359"/>
    <cellStyle name="Normal 11 2_Lcc_inputs" xfId="43360"/>
    <cellStyle name="Normal 11 3" xfId="9209"/>
    <cellStyle name="Normal 11 3 2" xfId="9528"/>
    <cellStyle name="Normal 11 3 2 2" xfId="9529"/>
    <cellStyle name="Normal 11 3 2 2 2" xfId="14755"/>
    <cellStyle name="Normal 11 3 2 2 2 2" xfId="14756"/>
    <cellStyle name="Normal 11 3 2 2 2 2 2" xfId="14757"/>
    <cellStyle name="Normal 11 3 2 2 2 2 2 2" xfId="14758"/>
    <cellStyle name="Normal 11 3 2 2 2 2 3" xfId="14759"/>
    <cellStyle name="Normal 11 3 2 2 2 3" xfId="14760"/>
    <cellStyle name="Normal 11 3 2 2 2 3 2" xfId="14761"/>
    <cellStyle name="Normal 11 3 2 2 2 3 2 2" xfId="14762"/>
    <cellStyle name="Normal 11 3 2 2 2 3 3" xfId="14763"/>
    <cellStyle name="Normal 11 3 2 2 2 4" xfId="14764"/>
    <cellStyle name="Normal 11 3 2 2 2 4 2" xfId="14765"/>
    <cellStyle name="Normal 11 3 2 2 2 5" xfId="14766"/>
    <cellStyle name="Normal 11 3 2 2 2_Lcc_inputs" xfId="43361"/>
    <cellStyle name="Normal 11 3 2 2 3" xfId="14767"/>
    <cellStyle name="Normal 11 3 2 2 3 2" xfId="14768"/>
    <cellStyle name="Normal 11 3 2 2 3 2 2" xfId="14769"/>
    <cellStyle name="Normal 11 3 2 2 3 2 3" xfId="43362"/>
    <cellStyle name="Normal 11 3 2 2 3 3" xfId="14770"/>
    <cellStyle name="Normal 11 3 2 2 3 4" xfId="43363"/>
    <cellStyle name="Normal 11 3 2 2 3_Lcc_inputs" xfId="43364"/>
    <cellStyle name="Normal 11 3 2 2 4" xfId="14771"/>
    <cellStyle name="Normal 11 3 2 2 4 2" xfId="14772"/>
    <cellStyle name="Normal 11 3 2 2 4 2 2" xfId="14773"/>
    <cellStyle name="Normal 11 3 2 2 4 3" xfId="14774"/>
    <cellStyle name="Normal 11 3 2 2 5" xfId="14775"/>
    <cellStyle name="Normal 11 3 2 2 5 2" xfId="14776"/>
    <cellStyle name="Normal 11 3 2 2 6" xfId="14777"/>
    <cellStyle name="Normal 11 3 2 2 7" xfId="43365"/>
    <cellStyle name="Normal 11 3 2 2 8" xfId="43366"/>
    <cellStyle name="Normal 11 3 2 2_Lcc_inputs" xfId="43367"/>
    <cellStyle name="Normal 11 3 2 3" xfId="14778"/>
    <cellStyle name="Normal 11 3 2 3 2" xfId="14779"/>
    <cellStyle name="Normal 11 3 2 3 2 2" xfId="14780"/>
    <cellStyle name="Normal 11 3 2 3 2 2 2" xfId="14781"/>
    <cellStyle name="Normal 11 3 2 3 2 3" xfId="14782"/>
    <cellStyle name="Normal 11 3 2 3 3" xfId="14783"/>
    <cellStyle name="Normal 11 3 2 3 3 2" xfId="14784"/>
    <cellStyle name="Normal 11 3 2 3 3 2 2" xfId="14785"/>
    <cellStyle name="Normal 11 3 2 3 3 3" xfId="14786"/>
    <cellStyle name="Normal 11 3 2 3 4" xfId="14787"/>
    <cellStyle name="Normal 11 3 2 3 4 2" xfId="14788"/>
    <cellStyle name="Normal 11 3 2 3 5" xfId="14789"/>
    <cellStyle name="Normal 11 3 2 3_Lcc_inputs" xfId="43368"/>
    <cellStyle name="Normal 11 3 2 4" xfId="14790"/>
    <cellStyle name="Normal 11 3 2 4 2" xfId="14791"/>
    <cellStyle name="Normal 11 3 2 4 2 2" xfId="14792"/>
    <cellStyle name="Normal 11 3 2 4 2 3" xfId="43369"/>
    <cellStyle name="Normal 11 3 2 4 3" xfId="14793"/>
    <cellStyle name="Normal 11 3 2 4 4" xfId="43370"/>
    <cellStyle name="Normal 11 3 2 4_Lcc_inputs" xfId="43371"/>
    <cellStyle name="Normal 11 3 2 5" xfId="14794"/>
    <cellStyle name="Normal 11 3 2 5 2" xfId="14795"/>
    <cellStyle name="Normal 11 3 2 5 2 2" xfId="14796"/>
    <cellStyle name="Normal 11 3 2 5 3" xfId="14797"/>
    <cellStyle name="Normal 11 3 2 6" xfId="14798"/>
    <cellStyle name="Normal 11 3 2 6 2" xfId="14799"/>
    <cellStyle name="Normal 11 3 2 7" xfId="14800"/>
    <cellStyle name="Normal 11 3 2 8" xfId="43372"/>
    <cellStyle name="Normal 11 3 2 9" xfId="43373"/>
    <cellStyle name="Normal 11 3 2_Lcc_inputs" xfId="43374"/>
    <cellStyle name="Normal 11 3 3" xfId="9530"/>
    <cellStyle name="Normal 11 3 3 2" xfId="14801"/>
    <cellStyle name="Normal 11 3 3 2 2" xfId="14802"/>
    <cellStyle name="Normal 11 3 3 2 2 2" xfId="14803"/>
    <cellStyle name="Normal 11 3 3 2 2 2 2" xfId="14804"/>
    <cellStyle name="Normal 11 3 3 2 2 3" xfId="14805"/>
    <cellStyle name="Normal 11 3 3 2 3" xfId="14806"/>
    <cellStyle name="Normal 11 3 3 2 3 2" xfId="14807"/>
    <cellStyle name="Normal 11 3 3 2 3 2 2" xfId="14808"/>
    <cellStyle name="Normal 11 3 3 2 3 3" xfId="14809"/>
    <cellStyle name="Normal 11 3 3 2 4" xfId="14810"/>
    <cellStyle name="Normal 11 3 3 2 4 2" xfId="14811"/>
    <cellStyle name="Normal 11 3 3 2 5" xfId="14812"/>
    <cellStyle name="Normal 11 3 3 2_Lcc_inputs" xfId="43375"/>
    <cellStyle name="Normal 11 3 3 3" xfId="14813"/>
    <cellStyle name="Normal 11 3 3 3 2" xfId="14814"/>
    <cellStyle name="Normal 11 3 3 3 2 2" xfId="14815"/>
    <cellStyle name="Normal 11 3 3 3 2 3" xfId="43376"/>
    <cellStyle name="Normal 11 3 3 3 3" xfId="14816"/>
    <cellStyle name="Normal 11 3 3 3 4" xfId="43377"/>
    <cellStyle name="Normal 11 3 3 3_Lcc_inputs" xfId="43378"/>
    <cellStyle name="Normal 11 3 3 4" xfId="14817"/>
    <cellStyle name="Normal 11 3 3 4 2" xfId="14818"/>
    <cellStyle name="Normal 11 3 3 4 2 2" xfId="14819"/>
    <cellStyle name="Normal 11 3 3 4 3" xfId="14820"/>
    <cellStyle name="Normal 11 3 3 5" xfId="14821"/>
    <cellStyle name="Normal 11 3 3 5 2" xfId="14822"/>
    <cellStyle name="Normal 11 3 3 6" xfId="14823"/>
    <cellStyle name="Normal 11 3 3 7" xfId="43379"/>
    <cellStyle name="Normal 11 3 3 8" xfId="43380"/>
    <cellStyle name="Normal 11 3 3_Lcc_inputs" xfId="43381"/>
    <cellStyle name="Normal 11 3 4" xfId="10870"/>
    <cellStyle name="Normal 11 3 4 2" xfId="14824"/>
    <cellStyle name="Normal 11 3 4 2 2" xfId="43382"/>
    <cellStyle name="Normal 11 3 4 3" xfId="43383"/>
    <cellStyle name="Normal 11 3 4 3 2" xfId="43384"/>
    <cellStyle name="Normal 11 3 4 3 3" xfId="43385"/>
    <cellStyle name="Normal 11 3 4 4" xfId="43386"/>
    <cellStyle name="Normal 11 3 4 4 2" xfId="43387"/>
    <cellStyle name="Normal 11 3 4 5" xfId="43388"/>
    <cellStyle name="Normal 11 3 4_Lcc_inputs" xfId="43389"/>
    <cellStyle name="Normal 11 3 5" xfId="11054"/>
    <cellStyle name="Normal 11 3 5 2" xfId="14825"/>
    <cellStyle name="Normal 11 3 5 2 2" xfId="14826"/>
    <cellStyle name="Normal 11 3 5 2 2 2" xfId="14827"/>
    <cellStyle name="Normal 11 3 5 2 2 3" xfId="43390"/>
    <cellStyle name="Normal 11 3 5 2 3" xfId="14828"/>
    <cellStyle name="Normal 11 3 5 2 4" xfId="43391"/>
    <cellStyle name="Normal 11 3 5 2_Lcc_inputs" xfId="43392"/>
    <cellStyle name="Normal 11 3 5 3" xfId="14829"/>
    <cellStyle name="Normal 11 3 5 3 2" xfId="14830"/>
    <cellStyle name="Normal 11 3 5 3 2 2" xfId="14831"/>
    <cellStyle name="Normal 11 3 5 3 3" xfId="14832"/>
    <cellStyle name="Normal 11 3 5 4" xfId="14833"/>
    <cellStyle name="Normal 11 3 5 4 2" xfId="14834"/>
    <cellStyle name="Normal 11 3 5 5" xfId="14835"/>
    <cellStyle name="Normal 11 3 5 6" xfId="43393"/>
    <cellStyle name="Normal 11 3 5 7" xfId="43394"/>
    <cellStyle name="Normal 11 3 5_Lcc_inputs" xfId="43395"/>
    <cellStyle name="Normal 11 3 6" xfId="14836"/>
    <cellStyle name="Normal 11 3 7" xfId="14837"/>
    <cellStyle name="Normal 11 3 7 2" xfId="14838"/>
    <cellStyle name="Normal 11 3 7 2 2" xfId="14839"/>
    <cellStyle name="Normal 11 3 7 2 3" xfId="43396"/>
    <cellStyle name="Normal 11 3 7 3" xfId="14840"/>
    <cellStyle name="Normal 11 3 7 4" xfId="43397"/>
    <cellStyle name="Normal 11 3 7_Lcc_inputs" xfId="43398"/>
    <cellStyle name="Normal 11 3 8" xfId="14841"/>
    <cellStyle name="Normal 11 3 8 2" xfId="14842"/>
    <cellStyle name="Normal 11 3 8 2 2" xfId="14843"/>
    <cellStyle name="Normal 11 3 8 3" xfId="14844"/>
    <cellStyle name="Normal 11 4" xfId="9210"/>
    <cellStyle name="Normal 11 4 2" xfId="9532"/>
    <cellStyle name="Normal 11 4 2 2" xfId="14845"/>
    <cellStyle name="Normal 11 4 2 2 2" xfId="14846"/>
    <cellStyle name="Normal 11 4 2 2 2 2" xfId="14847"/>
    <cellStyle name="Normal 11 4 2 2 2 2 2" xfId="14848"/>
    <cellStyle name="Normal 11 4 2 2 2 3" xfId="14849"/>
    <cellStyle name="Normal 11 4 2 2 3" xfId="14850"/>
    <cellStyle name="Normal 11 4 2 2 3 2" xfId="14851"/>
    <cellStyle name="Normal 11 4 2 2 3 2 2" xfId="14852"/>
    <cellStyle name="Normal 11 4 2 2 3 3" xfId="14853"/>
    <cellStyle name="Normal 11 4 2 2 4" xfId="14854"/>
    <cellStyle name="Normal 11 4 2 2 4 2" xfId="14855"/>
    <cellStyle name="Normal 11 4 2 2 5" xfId="14856"/>
    <cellStyle name="Normal 11 4 2 2_Lcc_inputs" xfId="43399"/>
    <cellStyle name="Normal 11 4 2 3" xfId="14857"/>
    <cellStyle name="Normal 11 4 2 3 2" xfId="14858"/>
    <cellStyle name="Normal 11 4 2 3 2 2" xfId="14859"/>
    <cellStyle name="Normal 11 4 2 3 2 3" xfId="43400"/>
    <cellStyle name="Normal 11 4 2 3 3" xfId="14860"/>
    <cellStyle name="Normal 11 4 2 3 4" xfId="43401"/>
    <cellStyle name="Normal 11 4 2 3_Lcc_inputs" xfId="43402"/>
    <cellStyle name="Normal 11 4 2 4" xfId="14861"/>
    <cellStyle name="Normal 11 4 2 4 2" xfId="14862"/>
    <cellStyle name="Normal 11 4 2 4 2 2" xfId="14863"/>
    <cellStyle name="Normal 11 4 2 4 3" xfId="14864"/>
    <cellStyle name="Normal 11 4 2 5" xfId="14865"/>
    <cellStyle name="Normal 11 4 2 5 2" xfId="14866"/>
    <cellStyle name="Normal 11 4 2 6" xfId="14867"/>
    <cellStyle name="Normal 11 4 2 7" xfId="43403"/>
    <cellStyle name="Normal 11 4 2 8" xfId="43404"/>
    <cellStyle name="Normal 11 4 2_Lcc_inputs" xfId="43405"/>
    <cellStyle name="Normal 11 4 3" xfId="9531"/>
    <cellStyle name="Normal 11 4 3 2" xfId="14868"/>
    <cellStyle name="Normal 11 4 3 2 2" xfId="14869"/>
    <cellStyle name="Normal 11 4 3 2 2 2" xfId="14870"/>
    <cellStyle name="Normal 11 4 3 2 2 3" xfId="43406"/>
    <cellStyle name="Normal 11 4 3 2 3" xfId="14871"/>
    <cellStyle name="Normal 11 4 3 2 4" xfId="43407"/>
    <cellStyle name="Normal 11 4 3 2_Lcc_inputs" xfId="43408"/>
    <cellStyle name="Normal 11 4 3 3" xfId="14872"/>
    <cellStyle name="Normal 11 4 3 3 2" xfId="14873"/>
    <cellStyle name="Normal 11 4 3 3 2 2" xfId="14874"/>
    <cellStyle name="Normal 11 4 3 3 3" xfId="14875"/>
    <cellStyle name="Normal 11 4 3 4" xfId="14876"/>
    <cellStyle name="Normal 11 4 3 4 2" xfId="14877"/>
    <cellStyle name="Normal 11 4 3 5" xfId="14878"/>
    <cellStyle name="Normal 11 4 3 6" xfId="43409"/>
    <cellStyle name="Normal 11 4 3 7" xfId="43410"/>
    <cellStyle name="Normal 11 4 3_Lcc_inputs" xfId="43411"/>
    <cellStyle name="Normal 11 4 4" xfId="11055"/>
    <cellStyle name="Normal 11 4 4 2" xfId="14879"/>
    <cellStyle name="Normal 11 4 4 2 2" xfId="14880"/>
    <cellStyle name="Normal 11 4 4 2 3" xfId="43412"/>
    <cellStyle name="Normal 11 4 4 3" xfId="14881"/>
    <cellStyle name="Normal 11 4 4 3 2" xfId="43413"/>
    <cellStyle name="Normal 11 4 4 4" xfId="43414"/>
    <cellStyle name="Normal 11 4 4 5" xfId="43415"/>
    <cellStyle name="Normal 11 4 4_Lcc_inputs" xfId="43416"/>
    <cellStyle name="Normal 11 4 5" xfId="14882"/>
    <cellStyle name="Normal 11 4 5 2" xfId="14883"/>
    <cellStyle name="Normal 11 4 5 2 2" xfId="14884"/>
    <cellStyle name="Normal 11 4 5 2 3" xfId="43417"/>
    <cellStyle name="Normal 11 4 5 3" xfId="14885"/>
    <cellStyle name="Normal 11 4 5 4" xfId="43418"/>
    <cellStyle name="Normal 11 4 5_Lcc_inputs" xfId="43419"/>
    <cellStyle name="Normal 11 4 6" xfId="14886"/>
    <cellStyle name="Normal 11 4 6 2" xfId="14887"/>
    <cellStyle name="Normal 11 4 6 3" xfId="43420"/>
    <cellStyle name="Normal 11 4 7" xfId="14888"/>
    <cellStyle name="Normal 11 4 7 2" xfId="43421"/>
    <cellStyle name="Normal 11 4 8" xfId="43422"/>
    <cellStyle name="Normal 11 4 9" xfId="43423"/>
    <cellStyle name="Normal 11 4_Lcc_inputs" xfId="43424"/>
    <cellStyle name="Normal 11 5" xfId="9533"/>
    <cellStyle name="Normal 11 5 2" xfId="9534"/>
    <cellStyle name="Normal 11 5 2 2" xfId="14889"/>
    <cellStyle name="Normal 11 5 2 2 2" xfId="14890"/>
    <cellStyle name="Normal 11 5 2 2 2 2" xfId="14891"/>
    <cellStyle name="Normal 11 5 2 2 2 2 2" xfId="14892"/>
    <cellStyle name="Normal 11 5 2 2 2 3" xfId="14893"/>
    <cellStyle name="Normal 11 5 2 2 3" xfId="14894"/>
    <cellStyle name="Normal 11 5 2 2 3 2" xfId="14895"/>
    <cellStyle name="Normal 11 5 2 2 3 2 2" xfId="14896"/>
    <cellStyle name="Normal 11 5 2 2 3 3" xfId="14897"/>
    <cellStyle name="Normal 11 5 2 2 4" xfId="14898"/>
    <cellStyle name="Normal 11 5 2 2 4 2" xfId="14899"/>
    <cellStyle name="Normal 11 5 2 2 5" xfId="14900"/>
    <cellStyle name="Normal 11 5 2 2_Lcc_inputs" xfId="43425"/>
    <cellStyle name="Normal 11 5 2 3" xfId="14901"/>
    <cellStyle name="Normal 11 5 2 3 2" xfId="14902"/>
    <cellStyle name="Normal 11 5 2 3 2 2" xfId="14903"/>
    <cellStyle name="Normal 11 5 2 3 2 3" xfId="43426"/>
    <cellStyle name="Normal 11 5 2 3 3" xfId="14904"/>
    <cellStyle name="Normal 11 5 2 3 4" xfId="43427"/>
    <cellStyle name="Normal 11 5 2 3_Lcc_inputs" xfId="43428"/>
    <cellStyle name="Normal 11 5 2 4" xfId="14905"/>
    <cellStyle name="Normal 11 5 2 4 2" xfId="14906"/>
    <cellStyle name="Normal 11 5 2 4 2 2" xfId="14907"/>
    <cellStyle name="Normal 11 5 2 4 3" xfId="14908"/>
    <cellStyle name="Normal 11 5 2 5" xfId="14909"/>
    <cellStyle name="Normal 11 5 2 5 2" xfId="14910"/>
    <cellStyle name="Normal 11 5 2 6" xfId="14911"/>
    <cellStyle name="Normal 11 5 2 7" xfId="43429"/>
    <cellStyle name="Normal 11 5 2 8" xfId="43430"/>
    <cellStyle name="Normal 11 5 2_Lcc_inputs" xfId="43431"/>
    <cellStyle name="Normal 11 5 3" xfId="14912"/>
    <cellStyle name="Normal 11 5 3 2" xfId="14913"/>
    <cellStyle name="Normal 11 5 3 2 2" xfId="14914"/>
    <cellStyle name="Normal 11 5 3 2 2 2" xfId="14915"/>
    <cellStyle name="Normal 11 5 3 2 3" xfId="14916"/>
    <cellStyle name="Normal 11 5 3 3" xfId="14917"/>
    <cellStyle name="Normal 11 5 3 3 2" xfId="14918"/>
    <cellStyle name="Normal 11 5 3 3 2 2" xfId="14919"/>
    <cellStyle name="Normal 11 5 3 3 3" xfId="14920"/>
    <cellStyle name="Normal 11 5 3 4" xfId="14921"/>
    <cellStyle name="Normal 11 5 3 4 2" xfId="14922"/>
    <cellStyle name="Normal 11 5 3 5" xfId="14923"/>
    <cellStyle name="Normal 11 5 3_Lcc_inputs" xfId="43432"/>
    <cellStyle name="Normal 11 5 4" xfId="14924"/>
    <cellStyle name="Normal 11 5 4 2" xfId="14925"/>
    <cellStyle name="Normal 11 5 4 2 2" xfId="14926"/>
    <cellStyle name="Normal 11 5 4 2 3" xfId="43433"/>
    <cellStyle name="Normal 11 5 4 3" xfId="14927"/>
    <cellStyle name="Normal 11 5 4 4" xfId="43434"/>
    <cellStyle name="Normal 11 5 4_Lcc_inputs" xfId="43435"/>
    <cellStyle name="Normal 11 5 5" xfId="14928"/>
    <cellStyle name="Normal 11 5 5 2" xfId="14929"/>
    <cellStyle name="Normal 11 5 5 2 2" xfId="14930"/>
    <cellStyle name="Normal 11 5 5 3" xfId="14931"/>
    <cellStyle name="Normal 11 5 6" xfId="14932"/>
    <cellStyle name="Normal 11 5 6 2" xfId="14933"/>
    <cellStyle name="Normal 11 5 7" xfId="14934"/>
    <cellStyle name="Normal 11 5 8" xfId="43436"/>
    <cellStyle name="Normal 11 5 9" xfId="43437"/>
    <cellStyle name="Normal 11 5_Lcc_inputs" xfId="43438"/>
    <cellStyle name="Normal 11 6" xfId="9535"/>
    <cellStyle name="Normal 11 6 2" xfId="9536"/>
    <cellStyle name="Normal 11 6 2 2" xfId="14935"/>
    <cellStyle name="Normal 11 6 2 2 2" xfId="14936"/>
    <cellStyle name="Normal 11 6 2 2 2 2" xfId="14937"/>
    <cellStyle name="Normal 11 6 2 2 2 2 2" xfId="14938"/>
    <cellStyle name="Normal 11 6 2 2 2 3" xfId="14939"/>
    <cellStyle name="Normal 11 6 2 2 3" xfId="14940"/>
    <cellStyle name="Normal 11 6 2 2 3 2" xfId="14941"/>
    <cellStyle name="Normal 11 6 2 2 3 2 2" xfId="14942"/>
    <cellStyle name="Normal 11 6 2 2 3 3" xfId="14943"/>
    <cellStyle name="Normal 11 6 2 2 4" xfId="14944"/>
    <cellStyle name="Normal 11 6 2 2 4 2" xfId="14945"/>
    <cellStyle name="Normal 11 6 2 2 5" xfId="14946"/>
    <cellStyle name="Normal 11 6 2 2_Lcc_inputs" xfId="43439"/>
    <cellStyle name="Normal 11 6 2 3" xfId="14947"/>
    <cellStyle name="Normal 11 6 2 3 2" xfId="14948"/>
    <cellStyle name="Normal 11 6 2 3 2 2" xfId="14949"/>
    <cellStyle name="Normal 11 6 2 3 2 3" xfId="43440"/>
    <cellStyle name="Normal 11 6 2 3 3" xfId="14950"/>
    <cellStyle name="Normal 11 6 2 3 4" xfId="43441"/>
    <cellStyle name="Normal 11 6 2 3_Lcc_inputs" xfId="43442"/>
    <cellStyle name="Normal 11 6 2 4" xfId="14951"/>
    <cellStyle name="Normal 11 6 2 4 2" xfId="14952"/>
    <cellStyle name="Normal 11 6 2 4 2 2" xfId="14953"/>
    <cellStyle name="Normal 11 6 2 4 3" xfId="14954"/>
    <cellStyle name="Normal 11 6 2 5" xfId="14955"/>
    <cellStyle name="Normal 11 6 2 5 2" xfId="14956"/>
    <cellStyle name="Normal 11 6 2 6" xfId="14957"/>
    <cellStyle name="Normal 11 6 2 7" xfId="43443"/>
    <cellStyle name="Normal 11 6 2 8" xfId="43444"/>
    <cellStyle name="Normal 11 6 2_Lcc_inputs" xfId="43445"/>
    <cellStyle name="Normal 11 6 3" xfId="14958"/>
    <cellStyle name="Normal 11 6 3 2" xfId="14959"/>
    <cellStyle name="Normal 11 6 3 2 2" xfId="14960"/>
    <cellStyle name="Normal 11 6 3 2 2 2" xfId="14961"/>
    <cellStyle name="Normal 11 6 3 2 3" xfId="14962"/>
    <cellStyle name="Normal 11 6 3 3" xfId="14963"/>
    <cellStyle name="Normal 11 6 3 3 2" xfId="14964"/>
    <cellStyle name="Normal 11 6 3 3 2 2" xfId="14965"/>
    <cellStyle name="Normal 11 6 3 3 3" xfId="14966"/>
    <cellStyle name="Normal 11 6 3 4" xfId="14967"/>
    <cellStyle name="Normal 11 6 3 4 2" xfId="14968"/>
    <cellStyle name="Normal 11 6 3 5" xfId="14969"/>
    <cellStyle name="Normal 11 6 3_Lcc_inputs" xfId="43446"/>
    <cellStyle name="Normal 11 6 4" xfId="14970"/>
    <cellStyle name="Normal 11 6 4 2" xfId="14971"/>
    <cellStyle name="Normal 11 6 4 2 2" xfId="14972"/>
    <cellStyle name="Normal 11 6 4 2 3" xfId="43447"/>
    <cellStyle name="Normal 11 6 4 3" xfId="14973"/>
    <cellStyle name="Normal 11 6 4 4" xfId="43448"/>
    <cellStyle name="Normal 11 6 4_Lcc_inputs" xfId="43449"/>
    <cellStyle name="Normal 11 6 5" xfId="14974"/>
    <cellStyle name="Normal 11 6 5 2" xfId="14975"/>
    <cellStyle name="Normal 11 6 5 2 2" xfId="14976"/>
    <cellStyle name="Normal 11 6 5 3" xfId="14977"/>
    <cellStyle name="Normal 11 6 6" xfId="14978"/>
    <cellStyle name="Normal 11 6 6 2" xfId="14979"/>
    <cellStyle name="Normal 11 6 7" xfId="14980"/>
    <cellStyle name="Normal 11 6 8" xfId="43450"/>
    <cellStyle name="Normal 11 6 9" xfId="43451"/>
    <cellStyle name="Normal 11 6_Lcc_inputs" xfId="43452"/>
    <cellStyle name="Normal 11 7" xfId="9537"/>
    <cellStyle name="Normal 11 7 2" xfId="9538"/>
    <cellStyle name="Normal 11 7 2 2" xfId="14981"/>
    <cellStyle name="Normal 11 7 2 2 2" xfId="14982"/>
    <cellStyle name="Normal 11 7 2 2 2 2" xfId="14983"/>
    <cellStyle name="Normal 11 7 2 2 2 2 2" xfId="14984"/>
    <cellStyle name="Normal 11 7 2 2 2 3" xfId="14985"/>
    <cellStyle name="Normal 11 7 2 2 3" xfId="14986"/>
    <cellStyle name="Normal 11 7 2 2 3 2" xfId="14987"/>
    <cellStyle name="Normal 11 7 2 2 3 2 2" xfId="14988"/>
    <cellStyle name="Normal 11 7 2 2 3 3" xfId="14989"/>
    <cellStyle name="Normal 11 7 2 2 4" xfId="14990"/>
    <cellStyle name="Normal 11 7 2 2 4 2" xfId="14991"/>
    <cellStyle name="Normal 11 7 2 2 5" xfId="14992"/>
    <cellStyle name="Normal 11 7 2 2_Lcc_inputs" xfId="43453"/>
    <cellStyle name="Normal 11 7 2 3" xfId="14993"/>
    <cellStyle name="Normal 11 7 2 3 2" xfId="14994"/>
    <cellStyle name="Normal 11 7 2 3 2 2" xfId="14995"/>
    <cellStyle name="Normal 11 7 2 3 2 3" xfId="43454"/>
    <cellStyle name="Normal 11 7 2 3 3" xfId="14996"/>
    <cellStyle name="Normal 11 7 2 3 4" xfId="43455"/>
    <cellStyle name="Normal 11 7 2 3_Lcc_inputs" xfId="43456"/>
    <cellStyle name="Normal 11 7 2 4" xfId="14997"/>
    <cellStyle name="Normal 11 7 2 4 2" xfId="14998"/>
    <cellStyle name="Normal 11 7 2 4 2 2" xfId="14999"/>
    <cellStyle name="Normal 11 7 2 4 3" xfId="15000"/>
    <cellStyle name="Normal 11 7 2 5" xfId="15001"/>
    <cellStyle name="Normal 11 7 2 5 2" xfId="15002"/>
    <cellStyle name="Normal 11 7 2 6" xfId="15003"/>
    <cellStyle name="Normal 11 7 2 7" xfId="43457"/>
    <cellStyle name="Normal 11 7 2 8" xfId="43458"/>
    <cellStyle name="Normal 11 7 2_Lcc_inputs" xfId="43459"/>
    <cellStyle name="Normal 11 7 3" xfId="15004"/>
    <cellStyle name="Normal 11 7 3 2" xfId="15005"/>
    <cellStyle name="Normal 11 7 3 2 2" xfId="15006"/>
    <cellStyle name="Normal 11 7 3 2 2 2" xfId="15007"/>
    <cellStyle name="Normal 11 7 3 2 3" xfId="15008"/>
    <cellStyle name="Normal 11 7 3 3" xfId="15009"/>
    <cellStyle name="Normal 11 7 3 3 2" xfId="15010"/>
    <cellStyle name="Normal 11 7 3 3 2 2" xfId="15011"/>
    <cellStyle name="Normal 11 7 3 3 3" xfId="15012"/>
    <cellStyle name="Normal 11 7 3 4" xfId="15013"/>
    <cellStyle name="Normal 11 7 3 4 2" xfId="15014"/>
    <cellStyle name="Normal 11 7 3 5" xfId="15015"/>
    <cellStyle name="Normal 11 7 3_Lcc_inputs" xfId="43460"/>
    <cellStyle name="Normal 11 7 4" xfId="15016"/>
    <cellStyle name="Normal 11 7 4 2" xfId="15017"/>
    <cellStyle name="Normal 11 7 4 2 2" xfId="15018"/>
    <cellStyle name="Normal 11 7 4 2 3" xfId="43461"/>
    <cellStyle name="Normal 11 7 4 3" xfId="15019"/>
    <cellStyle name="Normal 11 7 4 4" xfId="43462"/>
    <cellStyle name="Normal 11 7 4_Lcc_inputs" xfId="43463"/>
    <cellStyle name="Normal 11 7 5" xfId="15020"/>
    <cellStyle name="Normal 11 7 5 2" xfId="15021"/>
    <cellStyle name="Normal 11 7 5 2 2" xfId="15022"/>
    <cellStyle name="Normal 11 7 5 3" xfId="15023"/>
    <cellStyle name="Normal 11 7 6" xfId="15024"/>
    <cellStyle name="Normal 11 7 6 2" xfId="15025"/>
    <cellStyle name="Normal 11 7 7" xfId="15026"/>
    <cellStyle name="Normal 11 7 8" xfId="43464"/>
    <cellStyle name="Normal 11 7 9" xfId="43465"/>
    <cellStyle name="Normal 11 7_Lcc_inputs" xfId="43466"/>
    <cellStyle name="Normal 11 8" xfId="9539"/>
    <cellStyle name="Normal 11 8 2" xfId="15027"/>
    <cellStyle name="Normal 11 8 2 2" xfId="15028"/>
    <cellStyle name="Normal 11 8 2 2 2" xfId="15029"/>
    <cellStyle name="Normal 11 8 2 2 2 2" xfId="15030"/>
    <cellStyle name="Normal 11 8 2 2 3" xfId="15031"/>
    <cellStyle name="Normal 11 8 2 3" xfId="15032"/>
    <cellStyle name="Normal 11 8 2 3 2" xfId="15033"/>
    <cellStyle name="Normal 11 8 2 3 2 2" xfId="15034"/>
    <cellStyle name="Normal 11 8 2 3 3" xfId="15035"/>
    <cellStyle name="Normal 11 8 2 4" xfId="15036"/>
    <cellStyle name="Normal 11 8 2 4 2" xfId="15037"/>
    <cellStyle name="Normal 11 8 2 5" xfId="15038"/>
    <cellStyle name="Normal 11 8 2_Lcc_inputs" xfId="43467"/>
    <cellStyle name="Normal 11 8 3" xfId="15039"/>
    <cellStyle name="Normal 11 8 3 2" xfId="15040"/>
    <cellStyle name="Normal 11 8 3 2 2" xfId="15041"/>
    <cellStyle name="Normal 11 8 3 2 3" xfId="43468"/>
    <cellStyle name="Normal 11 8 3 3" xfId="15042"/>
    <cellStyle name="Normal 11 8 3 4" xfId="43469"/>
    <cellStyle name="Normal 11 8 3_Lcc_inputs" xfId="43470"/>
    <cellStyle name="Normal 11 8 4" xfId="15043"/>
    <cellStyle name="Normal 11 8 4 2" xfId="15044"/>
    <cellStyle name="Normal 11 8 4 2 2" xfId="15045"/>
    <cellStyle name="Normal 11 8 4 3" xfId="15046"/>
    <cellStyle name="Normal 11 8 5" xfId="15047"/>
    <cellStyle name="Normal 11 8 5 2" xfId="15048"/>
    <cellStyle name="Normal 11 8 6" xfId="15049"/>
    <cellStyle name="Normal 11 8 7" xfId="43471"/>
    <cellStyle name="Normal 11 8 8" xfId="43472"/>
    <cellStyle name="Normal 11 8_Lcc_inputs" xfId="43473"/>
    <cellStyle name="Normal 11 9" xfId="9522"/>
    <cellStyle name="Normal 11 9 2" xfId="15050"/>
    <cellStyle name="Normal 11 9 2 2" xfId="15051"/>
    <cellStyle name="Normal 11 9 2 2 2" xfId="15052"/>
    <cellStyle name="Normal 11 9 2 2 2 2" xfId="15053"/>
    <cellStyle name="Normal 11 9 2 2 3" xfId="15054"/>
    <cellStyle name="Normal 11 9 2 3" xfId="15055"/>
    <cellStyle name="Normal 11 9 2 3 2" xfId="15056"/>
    <cellStyle name="Normal 11 9 2 3 2 2" xfId="15057"/>
    <cellStyle name="Normal 11 9 2 3 3" xfId="15058"/>
    <cellStyle name="Normal 11 9 2 4" xfId="15059"/>
    <cellStyle name="Normal 11 9 2 4 2" xfId="15060"/>
    <cellStyle name="Normal 11 9 2 5" xfId="15061"/>
    <cellStyle name="Normal 11 9 2_Lcc_inputs" xfId="43474"/>
    <cellStyle name="Normal 11 9 3" xfId="15062"/>
    <cellStyle name="Normal 11 9 3 2" xfId="15063"/>
    <cellStyle name="Normal 11 9 3 2 2" xfId="15064"/>
    <cellStyle name="Normal 11 9 3 2 3" xfId="43475"/>
    <cellStyle name="Normal 11 9 3 3" xfId="15065"/>
    <cellStyle name="Normal 11 9 3 4" xfId="43476"/>
    <cellStyle name="Normal 11 9 3_Lcc_inputs" xfId="43477"/>
    <cellStyle name="Normal 11 9 4" xfId="15066"/>
    <cellStyle name="Normal 11 9 4 2" xfId="15067"/>
    <cellStyle name="Normal 11 9 4 2 2" xfId="15068"/>
    <cellStyle name="Normal 11 9 4 3" xfId="15069"/>
    <cellStyle name="Normal 11 9 5" xfId="15070"/>
    <cellStyle name="Normal 11 9 5 2" xfId="15071"/>
    <cellStyle name="Normal 11 9 6" xfId="15072"/>
    <cellStyle name="Normal 11 9 7" xfId="43478"/>
    <cellStyle name="Normal 11 9 8" xfId="43479"/>
    <cellStyle name="Normal 11 9_Lcc_inputs" xfId="43480"/>
    <cellStyle name="Normal 11_Lcc_inputs" xfId="43481"/>
    <cellStyle name="Normal 110" xfId="15073"/>
    <cellStyle name="Normal 111" xfId="55102"/>
    <cellStyle name="Normal 112" xfId="41678"/>
    <cellStyle name="Normal 12" xfId="177"/>
    <cellStyle name="Normal 12 10" xfId="10793"/>
    <cellStyle name="Normal 12 10 2" xfId="15074"/>
    <cellStyle name="Normal 12 10 2 2" xfId="15075"/>
    <cellStyle name="Normal 12 10 2 2 2" xfId="15076"/>
    <cellStyle name="Normal 12 10 2 2 3" xfId="43482"/>
    <cellStyle name="Normal 12 10 2 3" xfId="15077"/>
    <cellStyle name="Normal 12 10 2 4" xfId="43483"/>
    <cellStyle name="Normal 12 10 2_Lcc_inputs" xfId="43484"/>
    <cellStyle name="Normal 12 10 3" xfId="15078"/>
    <cellStyle name="Normal 12 10 3 2" xfId="15079"/>
    <cellStyle name="Normal 12 10 3 2 2" xfId="15080"/>
    <cellStyle name="Normal 12 10 3 3" xfId="15081"/>
    <cellStyle name="Normal 12 10 4" xfId="15082"/>
    <cellStyle name="Normal 12 10 4 2" xfId="15083"/>
    <cellStyle name="Normal 12 10 5" xfId="15084"/>
    <cellStyle name="Normal 12 10 6" xfId="43485"/>
    <cellStyle name="Normal 12 10 7" xfId="43486"/>
    <cellStyle name="Normal 12 10_Lcc_inputs" xfId="43487"/>
    <cellStyle name="Normal 12 11" xfId="15085"/>
    <cellStyle name="Normal 12 11 2" xfId="15086"/>
    <cellStyle name="Normal 12 11 2 2" xfId="15087"/>
    <cellStyle name="Normal 12 11 2 3" xfId="43488"/>
    <cellStyle name="Normal 12 11 3" xfId="15088"/>
    <cellStyle name="Normal 12 11 3 2" xfId="43489"/>
    <cellStyle name="Normal 12 11 4" xfId="43490"/>
    <cellStyle name="Normal 12 11 5" xfId="43491"/>
    <cellStyle name="Normal 12 11_Lcc_inputs" xfId="43492"/>
    <cellStyle name="Normal 12 12" xfId="15089"/>
    <cellStyle name="Normal 12 12 2" xfId="15090"/>
    <cellStyle name="Normal 12 12 2 2" xfId="15091"/>
    <cellStyle name="Normal 12 12 2 3" xfId="43493"/>
    <cellStyle name="Normal 12 12 3" xfId="15092"/>
    <cellStyle name="Normal 12 12 4" xfId="43494"/>
    <cellStyle name="Normal 12 12_Lcc_inputs" xfId="43495"/>
    <cellStyle name="Normal 12 13" xfId="15093"/>
    <cellStyle name="Normal 12 13 2" xfId="15094"/>
    <cellStyle name="Normal 12 13 3" xfId="43496"/>
    <cellStyle name="Normal 12 14" xfId="15095"/>
    <cellStyle name="Normal 12 14 2" xfId="43497"/>
    <cellStyle name="Normal 12 15" xfId="43498"/>
    <cellStyle name="Normal 12 16" xfId="43499"/>
    <cellStyle name="Normal 12 2" xfId="273"/>
    <cellStyle name="Normal 12 2 10" xfId="43500"/>
    <cellStyle name="Normal 12 2 11" xfId="3201"/>
    <cellStyle name="Normal 12 2 12" xfId="606"/>
    <cellStyle name="Normal 12 2 2" xfId="3202"/>
    <cellStyle name="Normal 12 2 2 2" xfId="9543"/>
    <cellStyle name="Normal 12 2 2 3" xfId="11056"/>
    <cellStyle name="Normal 12 2 2 3 2" xfId="15096"/>
    <cellStyle name="Normal 12 2 2 3 2 2" xfId="15097"/>
    <cellStyle name="Normal 12 2 2 3 2 2 2" xfId="15098"/>
    <cellStyle name="Normal 12 2 2 3 2 2 3" xfId="43501"/>
    <cellStyle name="Normal 12 2 2 3 2 3" xfId="15099"/>
    <cellStyle name="Normal 12 2 2 3 2 4" xfId="43502"/>
    <cellStyle name="Normal 12 2 2 3 2_Lcc_inputs" xfId="43503"/>
    <cellStyle name="Normal 12 2 2 3 3" xfId="15100"/>
    <cellStyle name="Normal 12 2 2 3 3 2" xfId="15101"/>
    <cellStyle name="Normal 12 2 2 3 3 2 2" xfId="15102"/>
    <cellStyle name="Normal 12 2 2 3 3 3" xfId="15103"/>
    <cellStyle name="Normal 12 2 2 3 4" xfId="15104"/>
    <cellStyle name="Normal 12 2 2 3 4 2" xfId="15105"/>
    <cellStyle name="Normal 12 2 2 3 5" xfId="15106"/>
    <cellStyle name="Normal 12 2 2 3 6" xfId="43504"/>
    <cellStyle name="Normal 12 2 2 3 7" xfId="43505"/>
    <cellStyle name="Normal 12 2 2 3_Lcc_inputs" xfId="43506"/>
    <cellStyle name="Normal 12 2 2 4" xfId="11057"/>
    <cellStyle name="Normal 12 2 2 4 2" xfId="15107"/>
    <cellStyle name="Normal 12 2 2 4 2 2" xfId="15108"/>
    <cellStyle name="Normal 12 2 2 4 2 3" xfId="43507"/>
    <cellStyle name="Normal 12 2 2 4 3" xfId="15109"/>
    <cellStyle name="Normal 12 2 2 4 3 2" xfId="43508"/>
    <cellStyle name="Normal 12 2 2 4 4" xfId="43509"/>
    <cellStyle name="Normal 12 2 2 4 5" xfId="43510"/>
    <cellStyle name="Normal 12 2 2 4_Lcc_inputs" xfId="43511"/>
    <cellStyle name="Normal 12 2 2 5" xfId="15110"/>
    <cellStyle name="Normal 12 2 2 5 2" xfId="15111"/>
    <cellStyle name="Normal 12 2 2 5 2 2" xfId="15112"/>
    <cellStyle name="Normal 12 2 2 5 2 3" xfId="43512"/>
    <cellStyle name="Normal 12 2 2 5 3" xfId="15113"/>
    <cellStyle name="Normal 12 2 2 5 4" xfId="43513"/>
    <cellStyle name="Normal 12 2 2 5_Lcc_inputs" xfId="43514"/>
    <cellStyle name="Normal 12 2 2 6" xfId="15114"/>
    <cellStyle name="Normal 12 2 2 6 2" xfId="15115"/>
    <cellStyle name="Normal 12 2 2 6 3" xfId="43515"/>
    <cellStyle name="Normal 12 2 2 7" xfId="15116"/>
    <cellStyle name="Normal 12 2 2 7 2" xfId="43516"/>
    <cellStyle name="Normal 12 2 2 8" xfId="9542"/>
    <cellStyle name="Normal 12 2 2 9" xfId="43517"/>
    <cellStyle name="Normal 12 2 2_Lcc_inputs" xfId="43518"/>
    <cellStyle name="Normal 12 2 3" xfId="9544"/>
    <cellStyle name="Normal 12 2 4" xfId="9545"/>
    <cellStyle name="Normal 12 2 4 2" xfId="15117"/>
    <cellStyle name="Normal 12 2 4 2 2" xfId="15118"/>
    <cellStyle name="Normal 12 2 4 2 2 2" xfId="15119"/>
    <cellStyle name="Normal 12 2 4 2 2 2 2" xfId="15120"/>
    <cellStyle name="Normal 12 2 4 2 2 3" xfId="15121"/>
    <cellStyle name="Normal 12 2 4 2 3" xfId="15122"/>
    <cellStyle name="Normal 12 2 4 2 3 2" xfId="15123"/>
    <cellStyle name="Normal 12 2 4 2 3 2 2" xfId="15124"/>
    <cellStyle name="Normal 12 2 4 2 3 3" xfId="15125"/>
    <cellStyle name="Normal 12 2 4 2 4" xfId="15126"/>
    <cellStyle name="Normal 12 2 4 2 4 2" xfId="15127"/>
    <cellStyle name="Normal 12 2 4 2 5" xfId="15128"/>
    <cellStyle name="Normal 12 2 4 2_Lcc_inputs" xfId="43519"/>
    <cellStyle name="Normal 12 2 4 3" xfId="15129"/>
    <cellStyle name="Normal 12 2 4 3 2" xfId="15130"/>
    <cellStyle name="Normal 12 2 4 3 2 2" xfId="15131"/>
    <cellStyle name="Normal 12 2 4 3 2 3" xfId="43520"/>
    <cellStyle name="Normal 12 2 4 3 3" xfId="15132"/>
    <cellStyle name="Normal 12 2 4 3 4" xfId="43521"/>
    <cellStyle name="Normal 12 2 4 3_Lcc_inputs" xfId="43522"/>
    <cellStyle name="Normal 12 2 4 4" xfId="15133"/>
    <cellStyle name="Normal 12 2 4 4 2" xfId="15134"/>
    <cellStyle name="Normal 12 2 4 4 2 2" xfId="15135"/>
    <cellStyle name="Normal 12 2 4 4 3" xfId="15136"/>
    <cellStyle name="Normal 12 2 4 5" xfId="15137"/>
    <cellStyle name="Normal 12 2 4 5 2" xfId="15138"/>
    <cellStyle name="Normal 12 2 4 6" xfId="15139"/>
    <cellStyle name="Normal 12 2 4 7" xfId="43523"/>
    <cellStyle name="Normal 12 2 4 8" xfId="43524"/>
    <cellStyle name="Normal 12 2 4_Lcc_inputs" xfId="43525"/>
    <cellStyle name="Normal 12 2 5" xfId="9541"/>
    <cellStyle name="Normal 12 2 5 2" xfId="15140"/>
    <cellStyle name="Normal 12 2 5 2 2" xfId="15141"/>
    <cellStyle name="Normal 12 2 5 2 2 2" xfId="15142"/>
    <cellStyle name="Normal 12 2 5 2 2 2 2" xfId="15143"/>
    <cellStyle name="Normal 12 2 5 2 2 3" xfId="15144"/>
    <cellStyle name="Normal 12 2 5 2 3" xfId="15145"/>
    <cellStyle name="Normal 12 2 5 2 3 2" xfId="15146"/>
    <cellStyle name="Normal 12 2 5 2 3 2 2" xfId="15147"/>
    <cellStyle name="Normal 12 2 5 2 3 3" xfId="15148"/>
    <cellStyle name="Normal 12 2 5 2 4" xfId="15149"/>
    <cellStyle name="Normal 12 2 5 2 4 2" xfId="15150"/>
    <cellStyle name="Normal 12 2 5 2 5" xfId="15151"/>
    <cellStyle name="Normal 12 2 5 2_Lcc_inputs" xfId="43526"/>
    <cellStyle name="Normal 12 2 5 3" xfId="15152"/>
    <cellStyle name="Normal 12 2 5 3 2" xfId="15153"/>
    <cellStyle name="Normal 12 2 5 3 2 2" xfId="15154"/>
    <cellStyle name="Normal 12 2 5 3 2 3" xfId="43527"/>
    <cellStyle name="Normal 12 2 5 3 3" xfId="15155"/>
    <cellStyle name="Normal 12 2 5 3 4" xfId="43528"/>
    <cellStyle name="Normal 12 2 5 3_Lcc_inputs" xfId="43529"/>
    <cellStyle name="Normal 12 2 5 4" xfId="15156"/>
    <cellStyle name="Normal 12 2 5 4 2" xfId="15157"/>
    <cellStyle name="Normal 12 2 5 4 2 2" xfId="15158"/>
    <cellStyle name="Normal 12 2 5 4 3" xfId="15159"/>
    <cellStyle name="Normal 12 2 5 5" xfId="15160"/>
    <cellStyle name="Normal 12 2 5 5 2" xfId="15161"/>
    <cellStyle name="Normal 12 2 5 6" xfId="15162"/>
    <cellStyle name="Normal 12 2 5 7" xfId="43530"/>
    <cellStyle name="Normal 12 2 5 8" xfId="43531"/>
    <cellStyle name="Normal 12 2 5_Lcc_inputs" xfId="43532"/>
    <cellStyle name="Normal 12 2 6" xfId="15163"/>
    <cellStyle name="Normal 12 2 6 2" xfId="15164"/>
    <cellStyle name="Normal 12 2 6 2 2" xfId="15165"/>
    <cellStyle name="Normal 12 2 6 2 2 2" xfId="15166"/>
    <cellStyle name="Normal 12 2 6 2 2 3" xfId="43533"/>
    <cellStyle name="Normal 12 2 6 2 3" xfId="15167"/>
    <cellStyle name="Normal 12 2 6 2 4" xfId="43534"/>
    <cellStyle name="Normal 12 2 6 2_Lcc_inputs" xfId="43535"/>
    <cellStyle name="Normal 12 2 6 3" xfId="15168"/>
    <cellStyle name="Normal 12 2 6 3 2" xfId="15169"/>
    <cellStyle name="Normal 12 2 6 3 2 2" xfId="15170"/>
    <cellStyle name="Normal 12 2 6 3 3" xfId="15171"/>
    <cellStyle name="Normal 12 2 6 4" xfId="15172"/>
    <cellStyle name="Normal 12 2 6 4 2" xfId="15173"/>
    <cellStyle name="Normal 12 2 6 5" xfId="15174"/>
    <cellStyle name="Normal 12 2 6 6" xfId="43536"/>
    <cellStyle name="Normal 12 2 6 7" xfId="43537"/>
    <cellStyle name="Normal 12 2 6_Lcc_inputs" xfId="43538"/>
    <cellStyle name="Normal 12 2 7" xfId="15175"/>
    <cellStyle name="Normal 12 2 7 2" xfId="15176"/>
    <cellStyle name="Normal 12 2 7 3" xfId="43539"/>
    <cellStyle name="Normal 12 2 8" xfId="15177"/>
    <cellStyle name="Normal 12 2 8 2" xfId="43540"/>
    <cellStyle name="Normal 12 2 9" xfId="43541"/>
    <cellStyle name="Normal 12 2 9 2" xfId="43542"/>
    <cellStyle name="Normal 12 2_Lcc_inputs" xfId="43543"/>
    <cellStyle name="Normal 12 3" xfId="3203"/>
    <cellStyle name="Normal 12 3 2" xfId="9546"/>
    <cellStyle name="Normal 12 3 2 2" xfId="9547"/>
    <cellStyle name="Normal 12 3 2 2 2" xfId="15178"/>
    <cellStyle name="Normal 12 3 2 2 2 2" xfId="15179"/>
    <cellStyle name="Normal 12 3 2 2 2 2 2" xfId="15180"/>
    <cellStyle name="Normal 12 3 2 2 2 2 2 2" xfId="15181"/>
    <cellStyle name="Normal 12 3 2 2 2 2 3" xfId="15182"/>
    <cellStyle name="Normal 12 3 2 2 2 3" xfId="15183"/>
    <cellStyle name="Normal 12 3 2 2 2 3 2" xfId="15184"/>
    <cellStyle name="Normal 12 3 2 2 2 3 2 2" xfId="15185"/>
    <cellStyle name="Normal 12 3 2 2 2 3 3" xfId="15186"/>
    <cellStyle name="Normal 12 3 2 2 2 4" xfId="15187"/>
    <cellStyle name="Normal 12 3 2 2 2 4 2" xfId="15188"/>
    <cellStyle name="Normal 12 3 2 2 2 5" xfId="15189"/>
    <cellStyle name="Normal 12 3 2 2 2_Lcc_inputs" xfId="43544"/>
    <cellStyle name="Normal 12 3 2 2 3" xfId="15190"/>
    <cellStyle name="Normal 12 3 2 2 3 2" xfId="15191"/>
    <cellStyle name="Normal 12 3 2 2 3 2 2" xfId="15192"/>
    <cellStyle name="Normal 12 3 2 2 3 2 3" xfId="43545"/>
    <cellStyle name="Normal 12 3 2 2 3 3" xfId="15193"/>
    <cellStyle name="Normal 12 3 2 2 3 4" xfId="43546"/>
    <cellStyle name="Normal 12 3 2 2 3_Lcc_inputs" xfId="43547"/>
    <cellStyle name="Normal 12 3 2 2 4" xfId="15194"/>
    <cellStyle name="Normal 12 3 2 2 4 2" xfId="15195"/>
    <cellStyle name="Normal 12 3 2 2 4 2 2" xfId="15196"/>
    <cellStyle name="Normal 12 3 2 2 4 3" xfId="15197"/>
    <cellStyle name="Normal 12 3 2 2 5" xfId="15198"/>
    <cellStyle name="Normal 12 3 2 2 5 2" xfId="15199"/>
    <cellStyle name="Normal 12 3 2 2 6" xfId="15200"/>
    <cellStyle name="Normal 12 3 2 2 7" xfId="43548"/>
    <cellStyle name="Normal 12 3 2 2 8" xfId="43549"/>
    <cellStyle name="Normal 12 3 2 2_Lcc_inputs" xfId="43550"/>
    <cellStyle name="Normal 12 3 2 3" xfId="15201"/>
    <cellStyle name="Normal 12 3 2 3 2" xfId="15202"/>
    <cellStyle name="Normal 12 3 2 3 2 2" xfId="15203"/>
    <cellStyle name="Normal 12 3 2 3 2 2 2" xfId="15204"/>
    <cellStyle name="Normal 12 3 2 3 2 3" xfId="15205"/>
    <cellStyle name="Normal 12 3 2 3 3" xfId="15206"/>
    <cellStyle name="Normal 12 3 2 3 3 2" xfId="15207"/>
    <cellStyle name="Normal 12 3 2 3 3 2 2" xfId="15208"/>
    <cellStyle name="Normal 12 3 2 3 3 3" xfId="15209"/>
    <cellStyle name="Normal 12 3 2 3 4" xfId="15210"/>
    <cellStyle name="Normal 12 3 2 3 4 2" xfId="15211"/>
    <cellStyle name="Normal 12 3 2 3 5" xfId="15212"/>
    <cellStyle name="Normal 12 3 2 3_Lcc_inputs" xfId="43551"/>
    <cellStyle name="Normal 12 3 2 4" xfId="15213"/>
    <cellStyle name="Normal 12 3 2 4 2" xfId="15214"/>
    <cellStyle name="Normal 12 3 2 4 2 2" xfId="15215"/>
    <cellStyle name="Normal 12 3 2 4 2 3" xfId="43552"/>
    <cellStyle name="Normal 12 3 2 4 3" xfId="15216"/>
    <cellStyle name="Normal 12 3 2 4 4" xfId="43553"/>
    <cellStyle name="Normal 12 3 2 4_Lcc_inputs" xfId="43554"/>
    <cellStyle name="Normal 12 3 2 5" xfId="15217"/>
    <cellStyle name="Normal 12 3 2 5 2" xfId="15218"/>
    <cellStyle name="Normal 12 3 2 5 2 2" xfId="15219"/>
    <cellStyle name="Normal 12 3 2 5 3" xfId="15220"/>
    <cellStyle name="Normal 12 3 2 6" xfId="15221"/>
    <cellStyle name="Normal 12 3 2 6 2" xfId="15222"/>
    <cellStyle name="Normal 12 3 2 7" xfId="15223"/>
    <cellStyle name="Normal 12 3 2 8" xfId="43555"/>
    <cellStyle name="Normal 12 3 2 9" xfId="43556"/>
    <cellStyle name="Normal 12 3 2_Lcc_inputs" xfId="43557"/>
    <cellStyle name="Normal 12 3 3" xfId="9548"/>
    <cellStyle name="Normal 12 3 3 2" xfId="15224"/>
    <cellStyle name="Normal 12 3 3 2 2" xfId="15225"/>
    <cellStyle name="Normal 12 3 3 2 2 2" xfId="15226"/>
    <cellStyle name="Normal 12 3 3 2 2 2 2" xfId="15227"/>
    <cellStyle name="Normal 12 3 3 2 2 3" xfId="15228"/>
    <cellStyle name="Normal 12 3 3 2 3" xfId="15229"/>
    <cellStyle name="Normal 12 3 3 2 3 2" xfId="15230"/>
    <cellStyle name="Normal 12 3 3 2 3 2 2" xfId="15231"/>
    <cellStyle name="Normal 12 3 3 2 3 3" xfId="15232"/>
    <cellStyle name="Normal 12 3 3 2 4" xfId="15233"/>
    <cellStyle name="Normal 12 3 3 2 4 2" xfId="15234"/>
    <cellStyle name="Normal 12 3 3 2 5" xfId="15235"/>
    <cellStyle name="Normal 12 3 3 2_Lcc_inputs" xfId="43558"/>
    <cellStyle name="Normal 12 3 3 3" xfId="15236"/>
    <cellStyle name="Normal 12 3 3 3 2" xfId="15237"/>
    <cellStyle name="Normal 12 3 3 3 2 2" xfId="15238"/>
    <cellStyle name="Normal 12 3 3 3 2 3" xfId="43559"/>
    <cellStyle name="Normal 12 3 3 3 3" xfId="15239"/>
    <cellStyle name="Normal 12 3 3 3 4" xfId="43560"/>
    <cellStyle name="Normal 12 3 3 3_Lcc_inputs" xfId="43561"/>
    <cellStyle name="Normal 12 3 3 4" xfId="15240"/>
    <cellStyle name="Normal 12 3 3 4 2" xfId="15241"/>
    <cellStyle name="Normal 12 3 3 4 2 2" xfId="15242"/>
    <cellStyle name="Normal 12 3 3 4 3" xfId="15243"/>
    <cellStyle name="Normal 12 3 3 5" xfId="15244"/>
    <cellStyle name="Normal 12 3 3 5 2" xfId="15245"/>
    <cellStyle name="Normal 12 3 3 6" xfId="15246"/>
    <cellStyle name="Normal 12 3 3 7" xfId="43562"/>
    <cellStyle name="Normal 12 3 3 8" xfId="43563"/>
    <cellStyle name="Normal 12 3 3_Lcc_inputs" xfId="43564"/>
    <cellStyle name="Normal 12 3 4" xfId="10871"/>
    <cellStyle name="Normal 12 3 4 2" xfId="15247"/>
    <cellStyle name="Normal 12 3 4 2 2" xfId="43565"/>
    <cellStyle name="Normal 12 3 4 3" xfId="43566"/>
    <cellStyle name="Normal 12 3 4 3 2" xfId="43567"/>
    <cellStyle name="Normal 12 3 4 3 3" xfId="43568"/>
    <cellStyle name="Normal 12 3 4 4" xfId="43569"/>
    <cellStyle name="Normal 12 3 4 4 2" xfId="43570"/>
    <cellStyle name="Normal 12 3 4 5" xfId="43571"/>
    <cellStyle name="Normal 12 3 4_Lcc_inputs" xfId="43572"/>
    <cellStyle name="Normal 12 3 5" xfId="11058"/>
    <cellStyle name="Normal 12 3 5 2" xfId="15248"/>
    <cellStyle name="Normal 12 3 5 2 2" xfId="15249"/>
    <cellStyle name="Normal 12 3 5 2 2 2" xfId="15250"/>
    <cellStyle name="Normal 12 3 5 2 2 3" xfId="43573"/>
    <cellStyle name="Normal 12 3 5 2 3" xfId="15251"/>
    <cellStyle name="Normal 12 3 5 2 4" xfId="43574"/>
    <cellStyle name="Normal 12 3 5 2_Lcc_inputs" xfId="43575"/>
    <cellStyle name="Normal 12 3 5 3" xfId="15252"/>
    <cellStyle name="Normal 12 3 5 3 2" xfId="15253"/>
    <cellStyle name="Normal 12 3 5 3 2 2" xfId="15254"/>
    <cellStyle name="Normal 12 3 5 3 3" xfId="15255"/>
    <cellStyle name="Normal 12 3 5 4" xfId="15256"/>
    <cellStyle name="Normal 12 3 5 4 2" xfId="15257"/>
    <cellStyle name="Normal 12 3 5 5" xfId="15258"/>
    <cellStyle name="Normal 12 3 5 6" xfId="43576"/>
    <cellStyle name="Normal 12 3 5 7" xfId="43577"/>
    <cellStyle name="Normal 12 3 5_Lcc_inputs" xfId="43578"/>
    <cellStyle name="Normal 12 3 6" xfId="15259"/>
    <cellStyle name="Normal 12 3 7" xfId="15260"/>
    <cellStyle name="Normal 12 3 7 2" xfId="15261"/>
    <cellStyle name="Normal 12 3 7 2 2" xfId="15262"/>
    <cellStyle name="Normal 12 3 7 2 3" xfId="43579"/>
    <cellStyle name="Normal 12 3 7 3" xfId="15263"/>
    <cellStyle name="Normal 12 3 7 4" xfId="43580"/>
    <cellStyle name="Normal 12 3 7_Lcc_inputs" xfId="43581"/>
    <cellStyle name="Normal 12 3 8" xfId="15264"/>
    <cellStyle name="Normal 12 3 8 2" xfId="15265"/>
    <cellStyle name="Normal 12 3 8 2 2" xfId="15266"/>
    <cellStyle name="Normal 12 3 8 3" xfId="15267"/>
    <cellStyle name="Normal 12 4" xfId="9211"/>
    <cellStyle name="Normal 12 4 2" xfId="9550"/>
    <cellStyle name="Normal 12 4 2 2" xfId="15268"/>
    <cellStyle name="Normal 12 4 2 2 2" xfId="15269"/>
    <cellStyle name="Normal 12 4 2 2 2 2" xfId="15270"/>
    <cellStyle name="Normal 12 4 2 2 2 2 2" xfId="15271"/>
    <cellStyle name="Normal 12 4 2 2 2 3" xfId="15272"/>
    <cellStyle name="Normal 12 4 2 2 3" xfId="15273"/>
    <cellStyle name="Normal 12 4 2 2 3 2" xfId="15274"/>
    <cellStyle name="Normal 12 4 2 2 3 2 2" xfId="15275"/>
    <cellStyle name="Normal 12 4 2 2 3 3" xfId="15276"/>
    <cellStyle name="Normal 12 4 2 2 4" xfId="15277"/>
    <cellStyle name="Normal 12 4 2 2 4 2" xfId="15278"/>
    <cellStyle name="Normal 12 4 2 2 5" xfId="15279"/>
    <cellStyle name="Normal 12 4 2 2_Lcc_inputs" xfId="43582"/>
    <cellStyle name="Normal 12 4 2 3" xfId="15280"/>
    <cellStyle name="Normal 12 4 2 3 2" xfId="15281"/>
    <cellStyle name="Normal 12 4 2 3 2 2" xfId="15282"/>
    <cellStyle name="Normal 12 4 2 3 2 3" xfId="43583"/>
    <cellStyle name="Normal 12 4 2 3 3" xfId="15283"/>
    <cellStyle name="Normal 12 4 2 3 4" xfId="43584"/>
    <cellStyle name="Normal 12 4 2 3_Lcc_inputs" xfId="43585"/>
    <cellStyle name="Normal 12 4 2 4" xfId="15284"/>
    <cellStyle name="Normal 12 4 2 4 2" xfId="15285"/>
    <cellStyle name="Normal 12 4 2 4 2 2" xfId="15286"/>
    <cellStyle name="Normal 12 4 2 4 3" xfId="15287"/>
    <cellStyle name="Normal 12 4 2 5" xfId="15288"/>
    <cellStyle name="Normal 12 4 2 5 2" xfId="15289"/>
    <cellStyle name="Normal 12 4 2 6" xfId="15290"/>
    <cellStyle name="Normal 12 4 2 7" xfId="43586"/>
    <cellStyle name="Normal 12 4 2 8" xfId="43587"/>
    <cellStyle name="Normal 12 4 2_Lcc_inputs" xfId="43588"/>
    <cellStyle name="Normal 12 4 3" xfId="9549"/>
    <cellStyle name="Normal 12 4 3 2" xfId="15291"/>
    <cellStyle name="Normal 12 4 3 2 2" xfId="15292"/>
    <cellStyle name="Normal 12 4 3 2 2 2" xfId="15293"/>
    <cellStyle name="Normal 12 4 3 2 2 3" xfId="43589"/>
    <cellStyle name="Normal 12 4 3 2 3" xfId="15294"/>
    <cellStyle name="Normal 12 4 3 2 4" xfId="43590"/>
    <cellStyle name="Normal 12 4 3 2_Lcc_inputs" xfId="43591"/>
    <cellStyle name="Normal 12 4 3 3" xfId="15295"/>
    <cellStyle name="Normal 12 4 3 3 2" xfId="15296"/>
    <cellStyle name="Normal 12 4 3 3 2 2" xfId="15297"/>
    <cellStyle name="Normal 12 4 3 3 3" xfId="15298"/>
    <cellStyle name="Normal 12 4 3 4" xfId="15299"/>
    <cellStyle name="Normal 12 4 3 4 2" xfId="15300"/>
    <cellStyle name="Normal 12 4 3 5" xfId="15301"/>
    <cellStyle name="Normal 12 4 3 6" xfId="43592"/>
    <cellStyle name="Normal 12 4 3 7" xfId="43593"/>
    <cellStyle name="Normal 12 4 3_Lcc_inputs" xfId="43594"/>
    <cellStyle name="Normal 12 4 4" xfId="11059"/>
    <cellStyle name="Normal 12 4 4 2" xfId="15302"/>
    <cellStyle name="Normal 12 4 4 2 2" xfId="15303"/>
    <cellStyle name="Normal 12 4 4 2 3" xfId="43595"/>
    <cellStyle name="Normal 12 4 4 3" xfId="15304"/>
    <cellStyle name="Normal 12 4 4 3 2" xfId="43596"/>
    <cellStyle name="Normal 12 4 4 4" xfId="43597"/>
    <cellStyle name="Normal 12 4 4 5" xfId="43598"/>
    <cellStyle name="Normal 12 4 4_Lcc_inputs" xfId="43599"/>
    <cellStyle name="Normal 12 4 5" xfId="15305"/>
    <cellStyle name="Normal 12 4 5 2" xfId="15306"/>
    <cellStyle name="Normal 12 4 5 2 2" xfId="15307"/>
    <cellStyle name="Normal 12 4 5 2 3" xfId="43600"/>
    <cellStyle name="Normal 12 4 5 3" xfId="15308"/>
    <cellStyle name="Normal 12 4 5 4" xfId="43601"/>
    <cellStyle name="Normal 12 4 5_Lcc_inputs" xfId="43602"/>
    <cellStyle name="Normal 12 4 6" xfId="15309"/>
    <cellStyle name="Normal 12 4 6 2" xfId="15310"/>
    <cellStyle name="Normal 12 4 6 3" xfId="43603"/>
    <cellStyle name="Normal 12 4 7" xfId="15311"/>
    <cellStyle name="Normal 12 4 7 2" xfId="43604"/>
    <cellStyle name="Normal 12 4 8" xfId="43605"/>
    <cellStyle name="Normal 12 4 9" xfId="43606"/>
    <cellStyle name="Normal 12 4_Lcc_inputs" xfId="43607"/>
    <cellStyle name="Normal 12 5" xfId="9551"/>
    <cellStyle name="Normal 12 5 2" xfId="9552"/>
    <cellStyle name="Normal 12 5 2 2" xfId="15312"/>
    <cellStyle name="Normal 12 5 2 2 2" xfId="15313"/>
    <cellStyle name="Normal 12 5 2 2 2 2" xfId="15314"/>
    <cellStyle name="Normal 12 5 2 2 2 2 2" xfId="15315"/>
    <cellStyle name="Normal 12 5 2 2 2 3" xfId="15316"/>
    <cellStyle name="Normal 12 5 2 2 3" xfId="15317"/>
    <cellStyle name="Normal 12 5 2 2 3 2" xfId="15318"/>
    <cellStyle name="Normal 12 5 2 2 3 2 2" xfId="15319"/>
    <cellStyle name="Normal 12 5 2 2 3 3" xfId="15320"/>
    <cellStyle name="Normal 12 5 2 2 4" xfId="15321"/>
    <cellStyle name="Normal 12 5 2 2 4 2" xfId="15322"/>
    <cellStyle name="Normal 12 5 2 2 5" xfId="15323"/>
    <cellStyle name="Normal 12 5 2 2_Lcc_inputs" xfId="43608"/>
    <cellStyle name="Normal 12 5 2 3" xfId="15324"/>
    <cellStyle name="Normal 12 5 2 3 2" xfId="15325"/>
    <cellStyle name="Normal 12 5 2 3 2 2" xfId="15326"/>
    <cellStyle name="Normal 12 5 2 3 2 3" xfId="43609"/>
    <cellStyle name="Normal 12 5 2 3 3" xfId="15327"/>
    <cellStyle name="Normal 12 5 2 3 4" xfId="43610"/>
    <cellStyle name="Normal 12 5 2 3_Lcc_inputs" xfId="43611"/>
    <cellStyle name="Normal 12 5 2 4" xfId="15328"/>
    <cellStyle name="Normal 12 5 2 4 2" xfId="15329"/>
    <cellStyle name="Normal 12 5 2 4 2 2" xfId="15330"/>
    <cellStyle name="Normal 12 5 2 4 3" xfId="15331"/>
    <cellStyle name="Normal 12 5 2 5" xfId="15332"/>
    <cellStyle name="Normal 12 5 2 5 2" xfId="15333"/>
    <cellStyle name="Normal 12 5 2 6" xfId="15334"/>
    <cellStyle name="Normal 12 5 2 7" xfId="43612"/>
    <cellStyle name="Normal 12 5 2 8" xfId="43613"/>
    <cellStyle name="Normal 12 5 2_Lcc_inputs" xfId="43614"/>
    <cellStyle name="Normal 12 5 3" xfId="15335"/>
    <cellStyle name="Normal 12 5 3 2" xfId="15336"/>
    <cellStyle name="Normal 12 5 3 2 2" xfId="15337"/>
    <cellStyle name="Normal 12 5 3 2 2 2" xfId="15338"/>
    <cellStyle name="Normal 12 5 3 2 3" xfId="15339"/>
    <cellStyle name="Normal 12 5 3 3" xfId="15340"/>
    <cellStyle name="Normal 12 5 3 3 2" xfId="15341"/>
    <cellStyle name="Normal 12 5 3 3 2 2" xfId="15342"/>
    <cellStyle name="Normal 12 5 3 3 3" xfId="15343"/>
    <cellStyle name="Normal 12 5 3 4" xfId="15344"/>
    <cellStyle name="Normal 12 5 3 4 2" xfId="15345"/>
    <cellStyle name="Normal 12 5 3 5" xfId="15346"/>
    <cellStyle name="Normal 12 5 3_Lcc_inputs" xfId="43615"/>
    <cellStyle name="Normal 12 5 4" xfId="15347"/>
    <cellStyle name="Normal 12 5 4 2" xfId="15348"/>
    <cellStyle name="Normal 12 5 4 2 2" xfId="15349"/>
    <cellStyle name="Normal 12 5 4 2 3" xfId="43616"/>
    <cellStyle name="Normal 12 5 4 3" xfId="15350"/>
    <cellStyle name="Normal 12 5 4 4" xfId="43617"/>
    <cellStyle name="Normal 12 5 4_Lcc_inputs" xfId="43618"/>
    <cellStyle name="Normal 12 5 5" xfId="15351"/>
    <cellStyle name="Normal 12 5 5 2" xfId="15352"/>
    <cellStyle name="Normal 12 5 5 2 2" xfId="15353"/>
    <cellStyle name="Normal 12 5 5 3" xfId="15354"/>
    <cellStyle name="Normal 12 5 6" xfId="15355"/>
    <cellStyle name="Normal 12 5 6 2" xfId="15356"/>
    <cellStyle name="Normal 12 5 7" xfId="15357"/>
    <cellStyle name="Normal 12 5 8" xfId="43619"/>
    <cellStyle name="Normal 12 5 9" xfId="43620"/>
    <cellStyle name="Normal 12 5_Lcc_inputs" xfId="43621"/>
    <cellStyle name="Normal 12 6" xfId="9553"/>
    <cellStyle name="Normal 12 6 2" xfId="9554"/>
    <cellStyle name="Normal 12 6 2 2" xfId="15358"/>
    <cellStyle name="Normal 12 6 2 2 2" xfId="15359"/>
    <cellStyle name="Normal 12 6 2 2 2 2" xfId="15360"/>
    <cellStyle name="Normal 12 6 2 2 2 2 2" xfId="15361"/>
    <cellStyle name="Normal 12 6 2 2 2 3" xfId="15362"/>
    <cellStyle name="Normal 12 6 2 2 3" xfId="15363"/>
    <cellStyle name="Normal 12 6 2 2 3 2" xfId="15364"/>
    <cellStyle name="Normal 12 6 2 2 3 2 2" xfId="15365"/>
    <cellStyle name="Normal 12 6 2 2 3 3" xfId="15366"/>
    <cellStyle name="Normal 12 6 2 2 4" xfId="15367"/>
    <cellStyle name="Normal 12 6 2 2 4 2" xfId="15368"/>
    <cellStyle name="Normal 12 6 2 2 5" xfId="15369"/>
    <cellStyle name="Normal 12 6 2 2_Lcc_inputs" xfId="43622"/>
    <cellStyle name="Normal 12 6 2 3" xfId="15370"/>
    <cellStyle name="Normal 12 6 2 3 2" xfId="15371"/>
    <cellStyle name="Normal 12 6 2 3 2 2" xfId="15372"/>
    <cellStyle name="Normal 12 6 2 3 2 3" xfId="43623"/>
    <cellStyle name="Normal 12 6 2 3 3" xfId="15373"/>
    <cellStyle name="Normal 12 6 2 3 4" xfId="43624"/>
    <cellStyle name="Normal 12 6 2 3_Lcc_inputs" xfId="43625"/>
    <cellStyle name="Normal 12 6 2 4" xfId="15374"/>
    <cellStyle name="Normal 12 6 2 4 2" xfId="15375"/>
    <cellStyle name="Normal 12 6 2 4 2 2" xfId="15376"/>
    <cellStyle name="Normal 12 6 2 4 3" xfId="15377"/>
    <cellStyle name="Normal 12 6 2 5" xfId="15378"/>
    <cellStyle name="Normal 12 6 2 5 2" xfId="15379"/>
    <cellStyle name="Normal 12 6 2 6" xfId="15380"/>
    <cellStyle name="Normal 12 6 2 7" xfId="43626"/>
    <cellStyle name="Normal 12 6 2 8" xfId="43627"/>
    <cellStyle name="Normal 12 6 2_Lcc_inputs" xfId="43628"/>
    <cellStyle name="Normal 12 6 3" xfId="15381"/>
    <cellStyle name="Normal 12 6 3 2" xfId="15382"/>
    <cellStyle name="Normal 12 6 3 2 2" xfId="15383"/>
    <cellStyle name="Normal 12 6 3 2 2 2" xfId="15384"/>
    <cellStyle name="Normal 12 6 3 2 3" xfId="15385"/>
    <cellStyle name="Normal 12 6 3 3" xfId="15386"/>
    <cellStyle name="Normal 12 6 3 3 2" xfId="15387"/>
    <cellStyle name="Normal 12 6 3 3 2 2" xfId="15388"/>
    <cellStyle name="Normal 12 6 3 3 3" xfId="15389"/>
    <cellStyle name="Normal 12 6 3 4" xfId="15390"/>
    <cellStyle name="Normal 12 6 3 4 2" xfId="15391"/>
    <cellStyle name="Normal 12 6 3 5" xfId="15392"/>
    <cellStyle name="Normal 12 6 3_Lcc_inputs" xfId="43629"/>
    <cellStyle name="Normal 12 6 4" xfId="15393"/>
    <cellStyle name="Normal 12 6 4 2" xfId="15394"/>
    <cellStyle name="Normal 12 6 4 2 2" xfId="15395"/>
    <cellStyle name="Normal 12 6 4 2 3" xfId="43630"/>
    <cellStyle name="Normal 12 6 4 3" xfId="15396"/>
    <cellStyle name="Normal 12 6 4 4" xfId="43631"/>
    <cellStyle name="Normal 12 6 4_Lcc_inputs" xfId="43632"/>
    <cellStyle name="Normal 12 6 5" xfId="15397"/>
    <cellStyle name="Normal 12 6 5 2" xfId="15398"/>
    <cellStyle name="Normal 12 6 5 2 2" xfId="15399"/>
    <cellStyle name="Normal 12 6 5 3" xfId="15400"/>
    <cellStyle name="Normal 12 6 6" xfId="15401"/>
    <cellStyle name="Normal 12 6 6 2" xfId="15402"/>
    <cellStyle name="Normal 12 6 7" xfId="15403"/>
    <cellStyle name="Normal 12 6 8" xfId="43633"/>
    <cellStyle name="Normal 12 6 9" xfId="43634"/>
    <cellStyle name="Normal 12 6_Lcc_inputs" xfId="43635"/>
    <cellStyle name="Normal 12 7" xfId="9555"/>
    <cellStyle name="Normal 12 7 2" xfId="9556"/>
    <cellStyle name="Normal 12 7 2 2" xfId="15404"/>
    <cellStyle name="Normal 12 7 2 2 2" xfId="15405"/>
    <cellStyle name="Normal 12 7 2 2 2 2" xfId="15406"/>
    <cellStyle name="Normal 12 7 2 2 2 2 2" xfId="15407"/>
    <cellStyle name="Normal 12 7 2 2 2 3" xfId="15408"/>
    <cellStyle name="Normal 12 7 2 2 3" xfId="15409"/>
    <cellStyle name="Normal 12 7 2 2 3 2" xfId="15410"/>
    <cellStyle name="Normal 12 7 2 2 3 2 2" xfId="15411"/>
    <cellStyle name="Normal 12 7 2 2 3 3" xfId="15412"/>
    <cellStyle name="Normal 12 7 2 2 4" xfId="15413"/>
    <cellStyle name="Normal 12 7 2 2 4 2" xfId="15414"/>
    <cellStyle name="Normal 12 7 2 2 5" xfId="15415"/>
    <cellStyle name="Normal 12 7 2 2_Lcc_inputs" xfId="43636"/>
    <cellStyle name="Normal 12 7 2 3" xfId="15416"/>
    <cellStyle name="Normal 12 7 2 3 2" xfId="15417"/>
    <cellStyle name="Normal 12 7 2 3 2 2" xfId="15418"/>
    <cellStyle name="Normal 12 7 2 3 2 3" xfId="43637"/>
    <cellStyle name="Normal 12 7 2 3 3" xfId="15419"/>
    <cellStyle name="Normal 12 7 2 3 4" xfId="43638"/>
    <cellStyle name="Normal 12 7 2 3_Lcc_inputs" xfId="43639"/>
    <cellStyle name="Normal 12 7 2 4" xfId="15420"/>
    <cellStyle name="Normal 12 7 2 4 2" xfId="15421"/>
    <cellStyle name="Normal 12 7 2 4 2 2" xfId="15422"/>
    <cellStyle name="Normal 12 7 2 4 3" xfId="15423"/>
    <cellStyle name="Normal 12 7 2 5" xfId="15424"/>
    <cellStyle name="Normal 12 7 2 5 2" xfId="15425"/>
    <cellStyle name="Normal 12 7 2 6" xfId="15426"/>
    <cellStyle name="Normal 12 7 2 7" xfId="43640"/>
    <cellStyle name="Normal 12 7 2 8" xfId="43641"/>
    <cellStyle name="Normal 12 7 2_Lcc_inputs" xfId="43642"/>
    <cellStyle name="Normal 12 7 3" xfId="15427"/>
    <cellStyle name="Normal 12 7 3 2" xfId="15428"/>
    <cellStyle name="Normal 12 7 3 2 2" xfId="15429"/>
    <cellStyle name="Normal 12 7 3 2 2 2" xfId="15430"/>
    <cellStyle name="Normal 12 7 3 2 3" xfId="15431"/>
    <cellStyle name="Normal 12 7 3 3" xfId="15432"/>
    <cellStyle name="Normal 12 7 3 3 2" xfId="15433"/>
    <cellStyle name="Normal 12 7 3 3 2 2" xfId="15434"/>
    <cellStyle name="Normal 12 7 3 3 3" xfId="15435"/>
    <cellStyle name="Normal 12 7 3 4" xfId="15436"/>
    <cellStyle name="Normal 12 7 3 4 2" xfId="15437"/>
    <cellStyle name="Normal 12 7 3 5" xfId="15438"/>
    <cellStyle name="Normal 12 7 3_Lcc_inputs" xfId="43643"/>
    <cellStyle name="Normal 12 7 4" xfId="15439"/>
    <cellStyle name="Normal 12 7 4 2" xfId="15440"/>
    <cellStyle name="Normal 12 7 4 2 2" xfId="15441"/>
    <cellStyle name="Normal 12 7 4 2 3" xfId="43644"/>
    <cellStyle name="Normal 12 7 4 3" xfId="15442"/>
    <cellStyle name="Normal 12 7 4 4" xfId="43645"/>
    <cellStyle name="Normal 12 7 4_Lcc_inputs" xfId="43646"/>
    <cellStyle name="Normal 12 7 5" xfId="15443"/>
    <cellStyle name="Normal 12 7 5 2" xfId="15444"/>
    <cellStyle name="Normal 12 7 5 2 2" xfId="15445"/>
    <cellStyle name="Normal 12 7 5 3" xfId="15446"/>
    <cellStyle name="Normal 12 7 6" xfId="15447"/>
    <cellStyle name="Normal 12 7 6 2" xfId="15448"/>
    <cellStyle name="Normal 12 7 7" xfId="15449"/>
    <cellStyle name="Normal 12 7 8" xfId="43647"/>
    <cellStyle name="Normal 12 7 9" xfId="43648"/>
    <cellStyle name="Normal 12 7_Lcc_inputs" xfId="43649"/>
    <cellStyle name="Normal 12 8" xfId="9557"/>
    <cellStyle name="Normal 12 8 2" xfId="15450"/>
    <cellStyle name="Normal 12 8 2 2" xfId="15451"/>
    <cellStyle name="Normal 12 8 2 2 2" xfId="15452"/>
    <cellStyle name="Normal 12 8 2 2 2 2" xfId="15453"/>
    <cellStyle name="Normal 12 8 2 2 3" xfId="15454"/>
    <cellStyle name="Normal 12 8 2 3" xfId="15455"/>
    <cellStyle name="Normal 12 8 2 3 2" xfId="15456"/>
    <cellStyle name="Normal 12 8 2 3 2 2" xfId="15457"/>
    <cellStyle name="Normal 12 8 2 3 3" xfId="15458"/>
    <cellStyle name="Normal 12 8 2 4" xfId="15459"/>
    <cellStyle name="Normal 12 8 2 4 2" xfId="15460"/>
    <cellStyle name="Normal 12 8 2 5" xfId="15461"/>
    <cellStyle name="Normal 12 8 2_Lcc_inputs" xfId="43650"/>
    <cellStyle name="Normal 12 8 3" xfId="15462"/>
    <cellStyle name="Normal 12 8 3 2" xfId="15463"/>
    <cellStyle name="Normal 12 8 3 2 2" xfId="15464"/>
    <cellStyle name="Normal 12 8 3 2 3" xfId="43651"/>
    <cellStyle name="Normal 12 8 3 3" xfId="15465"/>
    <cellStyle name="Normal 12 8 3 4" xfId="43652"/>
    <cellStyle name="Normal 12 8 3_Lcc_inputs" xfId="43653"/>
    <cellStyle name="Normal 12 8 4" xfId="15466"/>
    <cellStyle name="Normal 12 8 4 2" xfId="15467"/>
    <cellStyle name="Normal 12 8 4 2 2" xfId="15468"/>
    <cellStyle name="Normal 12 8 4 3" xfId="15469"/>
    <cellStyle name="Normal 12 8 5" xfId="15470"/>
    <cellStyle name="Normal 12 8 5 2" xfId="15471"/>
    <cellStyle name="Normal 12 8 6" xfId="15472"/>
    <cellStyle name="Normal 12 8 7" xfId="43654"/>
    <cellStyle name="Normal 12 8 8" xfId="43655"/>
    <cellStyle name="Normal 12 8_Lcc_inputs" xfId="43656"/>
    <cellStyle name="Normal 12 9" xfId="9540"/>
    <cellStyle name="Normal 12 9 2" xfId="15473"/>
    <cellStyle name="Normal 12 9 2 2" xfId="15474"/>
    <cellStyle name="Normal 12 9 2 2 2" xfId="15475"/>
    <cellStyle name="Normal 12 9 2 2 2 2" xfId="15476"/>
    <cellStyle name="Normal 12 9 2 2 3" xfId="15477"/>
    <cellStyle name="Normal 12 9 2 3" xfId="15478"/>
    <cellStyle name="Normal 12 9 2 3 2" xfId="15479"/>
    <cellStyle name="Normal 12 9 2 3 2 2" xfId="15480"/>
    <cellStyle name="Normal 12 9 2 3 3" xfId="15481"/>
    <cellStyle name="Normal 12 9 2 4" xfId="15482"/>
    <cellStyle name="Normal 12 9 2 4 2" xfId="15483"/>
    <cellStyle name="Normal 12 9 2 5" xfId="15484"/>
    <cellStyle name="Normal 12 9 2_Lcc_inputs" xfId="43657"/>
    <cellStyle name="Normal 12 9 3" xfId="15485"/>
    <cellStyle name="Normal 12 9 3 2" xfId="15486"/>
    <cellStyle name="Normal 12 9 3 2 2" xfId="15487"/>
    <cellStyle name="Normal 12 9 3 2 3" xfId="43658"/>
    <cellStyle name="Normal 12 9 3 3" xfId="15488"/>
    <cellStyle name="Normal 12 9 3 4" xfId="43659"/>
    <cellStyle name="Normal 12 9 3_Lcc_inputs" xfId="43660"/>
    <cellStyle name="Normal 12 9 4" xfId="15489"/>
    <cellStyle name="Normal 12 9 4 2" xfId="15490"/>
    <cellStyle name="Normal 12 9 4 2 2" xfId="15491"/>
    <cellStyle name="Normal 12 9 4 3" xfId="15492"/>
    <cellStyle name="Normal 12 9 5" xfId="15493"/>
    <cellStyle name="Normal 12 9 5 2" xfId="15494"/>
    <cellStyle name="Normal 12 9 6" xfId="15495"/>
    <cellStyle name="Normal 12 9 7" xfId="43661"/>
    <cellStyle name="Normal 12 9 8" xfId="43662"/>
    <cellStyle name="Normal 12 9_Lcc_inputs" xfId="43663"/>
    <cellStyle name="Normal 12_Lcc_inputs" xfId="43664"/>
    <cellStyle name="Normal 13" xfId="204"/>
    <cellStyle name="Normal 13 10" xfId="10794"/>
    <cellStyle name="Normal 13 10 2" xfId="15496"/>
    <cellStyle name="Normal 13 10 2 2" xfId="15497"/>
    <cellStyle name="Normal 13 10 2 2 2" xfId="15498"/>
    <cellStyle name="Normal 13 10 2 2 3" xfId="43665"/>
    <cellStyle name="Normal 13 10 2 3" xfId="15499"/>
    <cellStyle name="Normal 13 10 2 4" xfId="43666"/>
    <cellStyle name="Normal 13 10 2_Lcc_inputs" xfId="43667"/>
    <cellStyle name="Normal 13 10 3" xfId="15500"/>
    <cellStyle name="Normal 13 10 3 2" xfId="15501"/>
    <cellStyle name="Normal 13 10 3 2 2" xfId="15502"/>
    <cellStyle name="Normal 13 10 3 3" xfId="15503"/>
    <cellStyle name="Normal 13 10 4" xfId="15504"/>
    <cellStyle name="Normal 13 10 4 2" xfId="15505"/>
    <cellStyle name="Normal 13 10 5" xfId="15506"/>
    <cellStyle name="Normal 13 10 6" xfId="43668"/>
    <cellStyle name="Normal 13 10 7" xfId="43669"/>
    <cellStyle name="Normal 13 10_Lcc_inputs" xfId="43670"/>
    <cellStyle name="Normal 13 11" xfId="15507"/>
    <cellStyle name="Normal 13 11 2" xfId="15508"/>
    <cellStyle name="Normal 13 11 2 2" xfId="15509"/>
    <cellStyle name="Normal 13 11 2 3" xfId="43671"/>
    <cellStyle name="Normal 13 11 3" xfId="15510"/>
    <cellStyle name="Normal 13 11 3 2" xfId="43672"/>
    <cellStyle name="Normal 13 11 4" xfId="43673"/>
    <cellStyle name="Normal 13 11 5" xfId="43674"/>
    <cellStyle name="Normal 13 11_Lcc_inputs" xfId="43675"/>
    <cellStyle name="Normal 13 12" xfId="15511"/>
    <cellStyle name="Normal 13 12 2" xfId="15512"/>
    <cellStyle name="Normal 13 12 2 2" xfId="15513"/>
    <cellStyle name="Normal 13 12 2 3" xfId="43676"/>
    <cellStyle name="Normal 13 12 3" xfId="15514"/>
    <cellStyle name="Normal 13 12 4" xfId="43677"/>
    <cellStyle name="Normal 13 12_Lcc_inputs" xfId="43678"/>
    <cellStyle name="Normal 13 13" xfId="15515"/>
    <cellStyle name="Normal 13 13 2" xfId="15516"/>
    <cellStyle name="Normal 13 13 3" xfId="43679"/>
    <cellStyle name="Normal 13 14" xfId="15517"/>
    <cellStyle name="Normal 13 14 2" xfId="43680"/>
    <cellStyle name="Normal 13 15" xfId="43681"/>
    <cellStyle name="Normal 13 16" xfId="43682"/>
    <cellStyle name="Normal 13 2" xfId="205"/>
    <cellStyle name="Normal 13 2 10" xfId="43683"/>
    <cellStyle name="Normal 13 2 10 2" xfId="43684"/>
    <cellStyle name="Normal 13 2 11" xfId="43685"/>
    <cellStyle name="Normal 13 2 12" xfId="607"/>
    <cellStyle name="Normal 13 2 2" xfId="901"/>
    <cellStyle name="Normal 13 2 2 10" xfId="9560"/>
    <cellStyle name="Normal 13 2 2 2" xfId="9561"/>
    <cellStyle name="Normal 13 2 2 2 2" xfId="15518"/>
    <cellStyle name="Normal 13 2 2 2 2 2" xfId="15519"/>
    <cellStyle name="Normal 13 2 2 2 2 2 2" xfId="15520"/>
    <cellStyle name="Normal 13 2 2 2 2 2 2 2" xfId="15521"/>
    <cellStyle name="Normal 13 2 2 2 2 2 3" xfId="15522"/>
    <cellStyle name="Normal 13 2 2 2 2 3" xfId="15523"/>
    <cellStyle name="Normal 13 2 2 2 2 3 2" xfId="15524"/>
    <cellStyle name="Normal 13 2 2 2 2 3 2 2" xfId="15525"/>
    <cellStyle name="Normal 13 2 2 2 2 3 3" xfId="15526"/>
    <cellStyle name="Normal 13 2 2 2 2 4" xfId="15527"/>
    <cellStyle name="Normal 13 2 2 2 2 4 2" xfId="15528"/>
    <cellStyle name="Normal 13 2 2 2 2 5" xfId="15529"/>
    <cellStyle name="Normal 13 2 2 2 2_Lcc_inputs" xfId="43686"/>
    <cellStyle name="Normal 13 2 2 2 3" xfId="15530"/>
    <cellStyle name="Normal 13 2 2 2 3 2" xfId="15531"/>
    <cellStyle name="Normal 13 2 2 2 3 2 2" xfId="15532"/>
    <cellStyle name="Normal 13 2 2 2 3 2 3" xfId="43687"/>
    <cellStyle name="Normal 13 2 2 2 3 3" xfId="15533"/>
    <cellStyle name="Normal 13 2 2 2 3 4" xfId="43688"/>
    <cellStyle name="Normal 13 2 2 2 3_Lcc_inputs" xfId="43689"/>
    <cellStyle name="Normal 13 2 2 2 4" xfId="15534"/>
    <cellStyle name="Normal 13 2 2 2 4 2" xfId="15535"/>
    <cellStyle name="Normal 13 2 2 2 4 2 2" xfId="15536"/>
    <cellStyle name="Normal 13 2 2 2 4 3" xfId="15537"/>
    <cellStyle name="Normal 13 2 2 2 5" xfId="15538"/>
    <cellStyle name="Normal 13 2 2 2 5 2" xfId="15539"/>
    <cellStyle name="Normal 13 2 2 2 6" xfId="15540"/>
    <cellStyle name="Normal 13 2 2 2 7" xfId="43690"/>
    <cellStyle name="Normal 13 2 2 2 8" xfId="43691"/>
    <cellStyle name="Normal 13 2 2 2_Lcc_inputs" xfId="43692"/>
    <cellStyle name="Normal 13 2 2 3" xfId="15541"/>
    <cellStyle name="Normal 13 2 2 3 2" xfId="15542"/>
    <cellStyle name="Normal 13 2 2 3 2 2" xfId="15543"/>
    <cellStyle name="Normal 13 2 2 3 2 2 2" xfId="15544"/>
    <cellStyle name="Normal 13 2 2 3 2 3" xfId="15545"/>
    <cellStyle name="Normal 13 2 2 3 3" xfId="15546"/>
    <cellStyle name="Normal 13 2 2 3 3 2" xfId="15547"/>
    <cellStyle name="Normal 13 2 2 3 3 2 2" xfId="15548"/>
    <cellStyle name="Normal 13 2 2 3 3 3" xfId="15549"/>
    <cellStyle name="Normal 13 2 2 3 4" xfId="15550"/>
    <cellStyle name="Normal 13 2 2 3 4 2" xfId="15551"/>
    <cellStyle name="Normal 13 2 2 3 5" xfId="15552"/>
    <cellStyle name="Normal 13 2 2 3_Lcc_inputs" xfId="43693"/>
    <cellStyle name="Normal 13 2 2 4" xfId="15553"/>
    <cellStyle name="Normal 13 2 2 4 2" xfId="15554"/>
    <cellStyle name="Normal 13 2 2 4 2 2" xfId="15555"/>
    <cellStyle name="Normal 13 2 2 4 2 3" xfId="43694"/>
    <cellStyle name="Normal 13 2 2 4 3" xfId="15556"/>
    <cellStyle name="Normal 13 2 2 4 4" xfId="43695"/>
    <cellStyle name="Normal 13 2 2 4_Lcc_inputs" xfId="43696"/>
    <cellStyle name="Normal 13 2 2 5" xfId="15557"/>
    <cellStyle name="Normal 13 2 2 5 2" xfId="15558"/>
    <cellStyle name="Normal 13 2 2 5 2 2" xfId="15559"/>
    <cellStyle name="Normal 13 2 2 5 3" xfId="15560"/>
    <cellStyle name="Normal 13 2 2 6" xfId="15561"/>
    <cellStyle name="Normal 13 2 2 6 2" xfId="15562"/>
    <cellStyle name="Normal 13 2 2 7" xfId="15563"/>
    <cellStyle name="Normal 13 2 2 8" xfId="43697"/>
    <cellStyle name="Normal 13 2 2 9" xfId="43698"/>
    <cellStyle name="Normal 13 2 2_Lcc_inputs" xfId="43699"/>
    <cellStyle name="Normal 13 2 3" xfId="9562"/>
    <cellStyle name="Normal 13 2 3 2" xfId="15564"/>
    <cellStyle name="Normal 13 2 3 2 2" xfId="15565"/>
    <cellStyle name="Normal 13 2 3 2 2 2" xfId="15566"/>
    <cellStyle name="Normal 13 2 3 2 2 2 2" xfId="15567"/>
    <cellStyle name="Normal 13 2 3 2 2 3" xfId="15568"/>
    <cellStyle name="Normal 13 2 3 2 3" xfId="15569"/>
    <cellStyle name="Normal 13 2 3 2 3 2" xfId="15570"/>
    <cellStyle name="Normal 13 2 3 2 3 2 2" xfId="15571"/>
    <cellStyle name="Normal 13 2 3 2 3 3" xfId="15572"/>
    <cellStyle name="Normal 13 2 3 2 4" xfId="15573"/>
    <cellStyle name="Normal 13 2 3 2 4 2" xfId="15574"/>
    <cellStyle name="Normal 13 2 3 2 5" xfId="15575"/>
    <cellStyle name="Normal 13 2 3 2_Lcc_inputs" xfId="43700"/>
    <cellStyle name="Normal 13 2 3 3" xfId="15576"/>
    <cellStyle name="Normal 13 2 3 3 2" xfId="15577"/>
    <cellStyle name="Normal 13 2 3 3 2 2" xfId="15578"/>
    <cellStyle name="Normal 13 2 3 3 2 3" xfId="43701"/>
    <cellStyle name="Normal 13 2 3 3 3" xfId="15579"/>
    <cellStyle name="Normal 13 2 3 3 4" xfId="43702"/>
    <cellStyle name="Normal 13 2 3 3_Lcc_inputs" xfId="43703"/>
    <cellStyle name="Normal 13 2 3 4" xfId="15580"/>
    <cellStyle name="Normal 13 2 3 4 2" xfId="15581"/>
    <cellStyle name="Normal 13 2 3 4 2 2" xfId="15582"/>
    <cellStyle name="Normal 13 2 3 4 3" xfId="15583"/>
    <cellStyle name="Normal 13 2 3 5" xfId="15584"/>
    <cellStyle name="Normal 13 2 3 5 2" xfId="15585"/>
    <cellStyle name="Normal 13 2 3 6" xfId="15586"/>
    <cellStyle name="Normal 13 2 3 7" xfId="43704"/>
    <cellStyle name="Normal 13 2 3 8" xfId="43705"/>
    <cellStyle name="Normal 13 2 3_Lcc_inputs" xfId="43706"/>
    <cellStyle name="Normal 13 2 4" xfId="9559"/>
    <cellStyle name="Normal 13 2 4 2" xfId="15587"/>
    <cellStyle name="Normal 13 2 4 2 2" xfId="15588"/>
    <cellStyle name="Normal 13 2 4 2 2 2" xfId="15589"/>
    <cellStyle name="Normal 13 2 4 2 2 2 2" xfId="15590"/>
    <cellStyle name="Normal 13 2 4 2 2 3" xfId="15591"/>
    <cellStyle name="Normal 13 2 4 2 3" xfId="15592"/>
    <cellStyle name="Normal 13 2 4 2 3 2" xfId="15593"/>
    <cellStyle name="Normal 13 2 4 2 3 2 2" xfId="15594"/>
    <cellStyle name="Normal 13 2 4 2 3 3" xfId="15595"/>
    <cellStyle name="Normal 13 2 4 2 4" xfId="15596"/>
    <cellStyle name="Normal 13 2 4 2 4 2" xfId="15597"/>
    <cellStyle name="Normal 13 2 4 2 5" xfId="15598"/>
    <cellStyle name="Normal 13 2 4 2_Lcc_inputs" xfId="43707"/>
    <cellStyle name="Normal 13 2 4 3" xfId="15599"/>
    <cellStyle name="Normal 13 2 4 3 2" xfId="15600"/>
    <cellStyle name="Normal 13 2 4 3 2 2" xfId="15601"/>
    <cellStyle name="Normal 13 2 4 3 2 3" xfId="43708"/>
    <cellStyle name="Normal 13 2 4 3 3" xfId="15602"/>
    <cellStyle name="Normal 13 2 4 3 4" xfId="43709"/>
    <cellStyle name="Normal 13 2 4 3_Lcc_inputs" xfId="43710"/>
    <cellStyle name="Normal 13 2 4 4" xfId="15603"/>
    <cellStyle name="Normal 13 2 4 4 2" xfId="15604"/>
    <cellStyle name="Normal 13 2 4 4 2 2" xfId="15605"/>
    <cellStyle name="Normal 13 2 4 4 3" xfId="15606"/>
    <cellStyle name="Normal 13 2 4 5" xfId="15607"/>
    <cellStyle name="Normal 13 2 4 5 2" xfId="15608"/>
    <cellStyle name="Normal 13 2 4 6" xfId="15609"/>
    <cellStyle name="Normal 13 2 4 7" xfId="43711"/>
    <cellStyle name="Normal 13 2 4 8" xfId="43712"/>
    <cellStyle name="Normal 13 2 4_Lcc_inputs" xfId="43713"/>
    <cellStyle name="Normal 13 2 5" xfId="10872"/>
    <cellStyle name="Normal 13 2 5 2" xfId="15610"/>
    <cellStyle name="Normal 13 2 5 2 2" xfId="15611"/>
    <cellStyle name="Normal 13 2 5 2 2 2" xfId="15612"/>
    <cellStyle name="Normal 13 2 5 2 2 3" xfId="43714"/>
    <cellStyle name="Normal 13 2 5 2 3" xfId="15613"/>
    <cellStyle name="Normal 13 2 5 2 4" xfId="43715"/>
    <cellStyle name="Normal 13 2 5 2_Lcc_inputs" xfId="43716"/>
    <cellStyle name="Normal 13 2 5 3" xfId="15614"/>
    <cellStyle name="Normal 13 2 5 3 2" xfId="15615"/>
    <cellStyle name="Normal 13 2 5 3 2 2" xfId="15616"/>
    <cellStyle name="Normal 13 2 5 3 3" xfId="15617"/>
    <cellStyle name="Normal 13 2 5 4" xfId="15618"/>
    <cellStyle name="Normal 13 2 5 4 2" xfId="15619"/>
    <cellStyle name="Normal 13 2 5 5" xfId="15620"/>
    <cellStyle name="Normal 13 2 5 6" xfId="43717"/>
    <cellStyle name="Normal 13 2 5 7" xfId="43718"/>
    <cellStyle name="Normal 13 2 5_Lcc_inputs" xfId="43719"/>
    <cellStyle name="Normal 13 2 6" xfId="15621"/>
    <cellStyle name="Normal 13 2 6 2" xfId="15622"/>
    <cellStyle name="Normal 13 2 6 2 2" xfId="15623"/>
    <cellStyle name="Normal 13 2 6 2 3" xfId="43720"/>
    <cellStyle name="Normal 13 2 6 3" xfId="15624"/>
    <cellStyle name="Normal 13 2 6 3 2" xfId="43721"/>
    <cellStyle name="Normal 13 2 6 4" xfId="43722"/>
    <cellStyle name="Normal 13 2 6 5" xfId="43723"/>
    <cellStyle name="Normal 13 2 6_Lcc_inputs" xfId="43724"/>
    <cellStyle name="Normal 13 2 7" xfId="15625"/>
    <cellStyle name="Normal 13 2 7 2" xfId="15626"/>
    <cellStyle name="Normal 13 2 7 2 2" xfId="15627"/>
    <cellStyle name="Normal 13 2 7 2 3" xfId="43725"/>
    <cellStyle name="Normal 13 2 7 3" xfId="15628"/>
    <cellStyle name="Normal 13 2 7 4" xfId="43726"/>
    <cellStyle name="Normal 13 2 7_Lcc_inputs" xfId="43727"/>
    <cellStyle name="Normal 13 2 8" xfId="15629"/>
    <cellStyle name="Normal 13 2 8 2" xfId="15630"/>
    <cellStyle name="Normal 13 2 8 3" xfId="43728"/>
    <cellStyle name="Normal 13 2 9" xfId="15631"/>
    <cellStyle name="Normal 13 2 9 2" xfId="43729"/>
    <cellStyle name="Normal 13 2_Lcc_inputs" xfId="43730"/>
    <cellStyle name="Normal 13 3" xfId="274"/>
    <cellStyle name="Normal 13 3 10" xfId="3204"/>
    <cellStyle name="Normal 13 3 11" xfId="608"/>
    <cellStyle name="Normal 13 3 2" xfId="9563"/>
    <cellStyle name="Normal 13 3 2 2" xfId="15632"/>
    <cellStyle name="Normal 13 3 2 2 2" xfId="15633"/>
    <cellStyle name="Normal 13 3 2 2 2 2" xfId="15634"/>
    <cellStyle name="Normal 13 3 2 2 2 2 2" xfId="15635"/>
    <cellStyle name="Normal 13 3 2 2 2 3" xfId="15636"/>
    <cellStyle name="Normal 13 3 2 2 3" xfId="15637"/>
    <cellStyle name="Normal 13 3 2 2 3 2" xfId="15638"/>
    <cellStyle name="Normal 13 3 2 2 3 2 2" xfId="15639"/>
    <cellStyle name="Normal 13 3 2 2 3 3" xfId="15640"/>
    <cellStyle name="Normal 13 3 2 2 4" xfId="15641"/>
    <cellStyle name="Normal 13 3 2 2 4 2" xfId="15642"/>
    <cellStyle name="Normal 13 3 2 2 5" xfId="15643"/>
    <cellStyle name="Normal 13 3 2 2_Lcc_inputs" xfId="43731"/>
    <cellStyle name="Normal 13 3 2 3" xfId="15644"/>
    <cellStyle name="Normal 13 3 2 3 2" xfId="15645"/>
    <cellStyle name="Normal 13 3 2 3 2 2" xfId="15646"/>
    <cellStyle name="Normal 13 3 2 3 2 3" xfId="43732"/>
    <cellStyle name="Normal 13 3 2 3 3" xfId="15647"/>
    <cellStyle name="Normal 13 3 2 3 4" xfId="43733"/>
    <cellStyle name="Normal 13 3 2 3_Lcc_inputs" xfId="43734"/>
    <cellStyle name="Normal 13 3 2 4" xfId="15648"/>
    <cellStyle name="Normal 13 3 2 4 2" xfId="15649"/>
    <cellStyle name="Normal 13 3 2 4 2 2" xfId="15650"/>
    <cellStyle name="Normal 13 3 2 4 3" xfId="15651"/>
    <cellStyle name="Normal 13 3 2 5" xfId="15652"/>
    <cellStyle name="Normal 13 3 2 5 2" xfId="15653"/>
    <cellStyle name="Normal 13 3 2 6" xfId="15654"/>
    <cellStyle name="Normal 13 3 2 7" xfId="43735"/>
    <cellStyle name="Normal 13 3 2 8" xfId="43736"/>
    <cellStyle name="Normal 13 3 2_Lcc_inputs" xfId="43737"/>
    <cellStyle name="Normal 13 3 3" xfId="9564"/>
    <cellStyle name="Normal 13 3 3 2" xfId="15655"/>
    <cellStyle name="Normal 13 3 3 2 2" xfId="15656"/>
    <cellStyle name="Normal 13 3 3 2 2 2" xfId="15657"/>
    <cellStyle name="Normal 13 3 3 2 2 2 2" xfId="15658"/>
    <cellStyle name="Normal 13 3 3 2 2 3" xfId="15659"/>
    <cellStyle name="Normal 13 3 3 2 3" xfId="15660"/>
    <cellStyle name="Normal 13 3 3 2 3 2" xfId="15661"/>
    <cellStyle name="Normal 13 3 3 2 3 2 2" xfId="15662"/>
    <cellStyle name="Normal 13 3 3 2 3 3" xfId="15663"/>
    <cellStyle name="Normal 13 3 3 2 4" xfId="15664"/>
    <cellStyle name="Normal 13 3 3 2 4 2" xfId="15665"/>
    <cellStyle name="Normal 13 3 3 2 5" xfId="15666"/>
    <cellStyle name="Normal 13 3 3 2_Lcc_inputs" xfId="43738"/>
    <cellStyle name="Normal 13 3 3 3" xfId="15667"/>
    <cellStyle name="Normal 13 3 3 3 2" xfId="15668"/>
    <cellStyle name="Normal 13 3 3 3 2 2" xfId="15669"/>
    <cellStyle name="Normal 13 3 3 3 2 3" xfId="43739"/>
    <cellStyle name="Normal 13 3 3 3 3" xfId="15670"/>
    <cellStyle name="Normal 13 3 3 3 4" xfId="43740"/>
    <cellStyle name="Normal 13 3 3 3_Lcc_inputs" xfId="43741"/>
    <cellStyle name="Normal 13 3 3 4" xfId="15671"/>
    <cellStyle name="Normal 13 3 3 4 2" xfId="15672"/>
    <cellStyle name="Normal 13 3 3 4 2 2" xfId="15673"/>
    <cellStyle name="Normal 13 3 3 4 3" xfId="15674"/>
    <cellStyle name="Normal 13 3 3 5" xfId="15675"/>
    <cellStyle name="Normal 13 3 3 5 2" xfId="15676"/>
    <cellStyle name="Normal 13 3 3 6" xfId="15677"/>
    <cellStyle name="Normal 13 3 3 7" xfId="43742"/>
    <cellStyle name="Normal 13 3 3 8" xfId="43743"/>
    <cellStyle name="Normal 13 3 3_Lcc_inputs" xfId="43744"/>
    <cellStyle name="Normal 13 3 4" xfId="10935"/>
    <cellStyle name="Normal 13 3 4 2" xfId="15678"/>
    <cellStyle name="Normal 13 3 4 2 2" xfId="43745"/>
    <cellStyle name="Normal 13 3 4 3" xfId="43746"/>
    <cellStyle name="Normal 13 3 4 3 2" xfId="43747"/>
    <cellStyle name="Normal 13 3 4 3 3" xfId="43748"/>
    <cellStyle name="Normal 13 3 4 4" xfId="43749"/>
    <cellStyle name="Normal 13 3 4 4 2" xfId="43750"/>
    <cellStyle name="Normal 13 3 4 5" xfId="43751"/>
    <cellStyle name="Normal 13 3 4_Lcc_inputs" xfId="43752"/>
    <cellStyle name="Normal 13 3 5" xfId="11060"/>
    <cellStyle name="Normal 13 3 5 2" xfId="15679"/>
    <cellStyle name="Normal 13 3 5 2 2" xfId="15680"/>
    <cellStyle name="Normal 13 3 5 2 2 2" xfId="15681"/>
    <cellStyle name="Normal 13 3 5 2 2 3" xfId="43753"/>
    <cellStyle name="Normal 13 3 5 2 3" xfId="15682"/>
    <cellStyle name="Normal 13 3 5 2 4" xfId="43754"/>
    <cellStyle name="Normal 13 3 5 2_Lcc_inputs" xfId="43755"/>
    <cellStyle name="Normal 13 3 5 3" xfId="15683"/>
    <cellStyle name="Normal 13 3 5 3 2" xfId="15684"/>
    <cellStyle name="Normal 13 3 5 3 2 2" xfId="15685"/>
    <cellStyle name="Normal 13 3 5 3 3" xfId="15686"/>
    <cellStyle name="Normal 13 3 5 4" xfId="15687"/>
    <cellStyle name="Normal 13 3 5 4 2" xfId="15688"/>
    <cellStyle name="Normal 13 3 5 5" xfId="15689"/>
    <cellStyle name="Normal 13 3 5 6" xfId="43756"/>
    <cellStyle name="Normal 13 3 5 7" xfId="43757"/>
    <cellStyle name="Normal 13 3 5_Lcc_inputs" xfId="43758"/>
    <cellStyle name="Normal 13 3 6" xfId="15690"/>
    <cellStyle name="Normal 13 3 7" xfId="15691"/>
    <cellStyle name="Normal 13 3 7 2" xfId="15692"/>
    <cellStyle name="Normal 13 3 7 2 2" xfId="15693"/>
    <cellStyle name="Normal 13 3 7 2 3" xfId="43759"/>
    <cellStyle name="Normal 13 3 7 3" xfId="15694"/>
    <cellStyle name="Normal 13 3 7 4" xfId="43760"/>
    <cellStyle name="Normal 13 3 7_Lcc_inputs" xfId="43761"/>
    <cellStyle name="Normal 13 3 8" xfId="15695"/>
    <cellStyle name="Normal 13 3 8 2" xfId="15696"/>
    <cellStyle name="Normal 13 3 8 2 2" xfId="15697"/>
    <cellStyle name="Normal 13 3 8 3" xfId="15698"/>
    <cellStyle name="Normal 13 3 9" xfId="9212"/>
    <cellStyle name="Normal 13 4" xfId="321"/>
    <cellStyle name="Normal 13 4 2" xfId="9566"/>
    <cellStyle name="Normal 13 4 2 2" xfId="15699"/>
    <cellStyle name="Normal 13 4 2 2 2" xfId="15700"/>
    <cellStyle name="Normal 13 4 2 2 2 2" xfId="15701"/>
    <cellStyle name="Normal 13 4 2 2 2 2 2" xfId="15702"/>
    <cellStyle name="Normal 13 4 2 2 2 3" xfId="15703"/>
    <cellStyle name="Normal 13 4 2 2 3" xfId="15704"/>
    <cellStyle name="Normal 13 4 2 2 3 2" xfId="15705"/>
    <cellStyle name="Normal 13 4 2 2 3 2 2" xfId="15706"/>
    <cellStyle name="Normal 13 4 2 2 3 3" xfId="15707"/>
    <cellStyle name="Normal 13 4 2 2 4" xfId="15708"/>
    <cellStyle name="Normal 13 4 2 2 4 2" xfId="15709"/>
    <cellStyle name="Normal 13 4 2 2 5" xfId="15710"/>
    <cellStyle name="Normal 13 4 2 2_Lcc_inputs" xfId="43762"/>
    <cellStyle name="Normal 13 4 2 3" xfId="15711"/>
    <cellStyle name="Normal 13 4 2 3 2" xfId="15712"/>
    <cellStyle name="Normal 13 4 2 3 2 2" xfId="15713"/>
    <cellStyle name="Normal 13 4 2 3 2 3" xfId="43763"/>
    <cellStyle name="Normal 13 4 2 3 3" xfId="15714"/>
    <cellStyle name="Normal 13 4 2 3 4" xfId="43764"/>
    <cellStyle name="Normal 13 4 2 3_Lcc_inputs" xfId="43765"/>
    <cellStyle name="Normal 13 4 2 4" xfId="15715"/>
    <cellStyle name="Normal 13 4 2 4 2" xfId="15716"/>
    <cellStyle name="Normal 13 4 2 4 2 2" xfId="15717"/>
    <cellStyle name="Normal 13 4 2 4 3" xfId="15718"/>
    <cellStyle name="Normal 13 4 2 5" xfId="15719"/>
    <cellStyle name="Normal 13 4 2 5 2" xfId="15720"/>
    <cellStyle name="Normal 13 4 2 6" xfId="15721"/>
    <cellStyle name="Normal 13 4 2 7" xfId="43766"/>
    <cellStyle name="Normal 13 4 2 8" xfId="43767"/>
    <cellStyle name="Normal 13 4 2_Lcc_inputs" xfId="43768"/>
    <cellStyle name="Normal 13 4 3" xfId="9565"/>
    <cellStyle name="Normal 13 4 3 2" xfId="15722"/>
    <cellStyle name="Normal 13 4 3 2 2" xfId="15723"/>
    <cellStyle name="Normal 13 4 3 2 2 2" xfId="15724"/>
    <cellStyle name="Normal 13 4 3 2 3" xfId="15725"/>
    <cellStyle name="Normal 13 4 3 3" xfId="15726"/>
    <cellStyle name="Normal 13 4 3 3 2" xfId="15727"/>
    <cellStyle name="Normal 13 4 3 3 2 2" xfId="15728"/>
    <cellStyle name="Normal 13 4 3 3 3" xfId="15729"/>
    <cellStyle name="Normal 13 4 3 4" xfId="15730"/>
    <cellStyle name="Normal 13 4 3 4 2" xfId="15731"/>
    <cellStyle name="Normal 13 4 3 5" xfId="15732"/>
    <cellStyle name="Normal 13 4 3_Lcc_inputs" xfId="43769"/>
    <cellStyle name="Normal 13 4 4" xfId="15733"/>
    <cellStyle name="Normal 13 4 4 2" xfId="15734"/>
    <cellStyle name="Normal 13 4 4 2 2" xfId="15735"/>
    <cellStyle name="Normal 13 4 4 2 3" xfId="43770"/>
    <cellStyle name="Normal 13 4 4 3" xfId="15736"/>
    <cellStyle name="Normal 13 4 4 4" xfId="43771"/>
    <cellStyle name="Normal 13 4 4_Lcc_inputs" xfId="43772"/>
    <cellStyle name="Normal 13 4 5" xfId="15737"/>
    <cellStyle name="Normal 13 4 5 2" xfId="15738"/>
    <cellStyle name="Normal 13 4 5 2 2" xfId="15739"/>
    <cellStyle name="Normal 13 4 5 3" xfId="15740"/>
    <cellStyle name="Normal 13 4 6" xfId="15741"/>
    <cellStyle name="Normal 13 4 6 2" xfId="15742"/>
    <cellStyle name="Normal 13 4 7" xfId="15743"/>
    <cellStyle name="Normal 13 4 8" xfId="9213"/>
    <cellStyle name="Normal 13 4 9" xfId="43773"/>
    <cellStyle name="Normal 13 4_Lcc_inputs" xfId="43774"/>
    <cellStyle name="Normal 13 5" xfId="9567"/>
    <cellStyle name="Normal 13 5 2" xfId="9568"/>
    <cellStyle name="Normal 13 5 2 2" xfId="15744"/>
    <cellStyle name="Normal 13 5 2 2 2" xfId="15745"/>
    <cellStyle name="Normal 13 5 2 2 2 2" xfId="15746"/>
    <cellStyle name="Normal 13 5 2 2 2 2 2" xfId="15747"/>
    <cellStyle name="Normal 13 5 2 2 2 3" xfId="15748"/>
    <cellStyle name="Normal 13 5 2 2 3" xfId="15749"/>
    <cellStyle name="Normal 13 5 2 2 3 2" xfId="15750"/>
    <cellStyle name="Normal 13 5 2 2 3 2 2" xfId="15751"/>
    <cellStyle name="Normal 13 5 2 2 3 3" xfId="15752"/>
    <cellStyle name="Normal 13 5 2 2 4" xfId="15753"/>
    <cellStyle name="Normal 13 5 2 2 4 2" xfId="15754"/>
    <cellStyle name="Normal 13 5 2 2 5" xfId="15755"/>
    <cellStyle name="Normal 13 5 2 2_Lcc_inputs" xfId="43775"/>
    <cellStyle name="Normal 13 5 2 3" xfId="15756"/>
    <cellStyle name="Normal 13 5 2 3 2" xfId="15757"/>
    <cellStyle name="Normal 13 5 2 3 2 2" xfId="15758"/>
    <cellStyle name="Normal 13 5 2 3 2 3" xfId="43776"/>
    <cellStyle name="Normal 13 5 2 3 3" xfId="15759"/>
    <cellStyle name="Normal 13 5 2 3 4" xfId="43777"/>
    <cellStyle name="Normal 13 5 2 3_Lcc_inputs" xfId="43778"/>
    <cellStyle name="Normal 13 5 2 4" xfId="15760"/>
    <cellStyle name="Normal 13 5 2 4 2" xfId="15761"/>
    <cellStyle name="Normal 13 5 2 4 2 2" xfId="15762"/>
    <cellStyle name="Normal 13 5 2 4 3" xfId="15763"/>
    <cellStyle name="Normal 13 5 2 5" xfId="15764"/>
    <cellStyle name="Normal 13 5 2 5 2" xfId="15765"/>
    <cellStyle name="Normal 13 5 2 6" xfId="15766"/>
    <cellStyle name="Normal 13 5 2 7" xfId="43779"/>
    <cellStyle name="Normal 13 5 2 8" xfId="43780"/>
    <cellStyle name="Normal 13 5 2_Lcc_inputs" xfId="43781"/>
    <cellStyle name="Normal 13 5 3" xfId="15767"/>
    <cellStyle name="Normal 13 5 3 2" xfId="15768"/>
    <cellStyle name="Normal 13 5 3 2 2" xfId="15769"/>
    <cellStyle name="Normal 13 5 3 2 2 2" xfId="15770"/>
    <cellStyle name="Normal 13 5 3 2 3" xfId="15771"/>
    <cellStyle name="Normal 13 5 3 3" xfId="15772"/>
    <cellStyle name="Normal 13 5 3 3 2" xfId="15773"/>
    <cellStyle name="Normal 13 5 3 3 2 2" xfId="15774"/>
    <cellStyle name="Normal 13 5 3 3 3" xfId="15775"/>
    <cellStyle name="Normal 13 5 3 4" xfId="15776"/>
    <cellStyle name="Normal 13 5 3 4 2" xfId="15777"/>
    <cellStyle name="Normal 13 5 3 5" xfId="15778"/>
    <cellStyle name="Normal 13 5 3_Lcc_inputs" xfId="43782"/>
    <cellStyle name="Normal 13 5 4" xfId="15779"/>
    <cellStyle name="Normal 13 5 4 2" xfId="15780"/>
    <cellStyle name="Normal 13 5 4 2 2" xfId="15781"/>
    <cellStyle name="Normal 13 5 4 2 3" xfId="43783"/>
    <cellStyle name="Normal 13 5 4 3" xfId="15782"/>
    <cellStyle name="Normal 13 5 4 4" xfId="43784"/>
    <cellStyle name="Normal 13 5 4_Lcc_inputs" xfId="43785"/>
    <cellStyle name="Normal 13 5 5" xfId="15783"/>
    <cellStyle name="Normal 13 5 5 2" xfId="15784"/>
    <cellStyle name="Normal 13 5 5 2 2" xfId="15785"/>
    <cellStyle name="Normal 13 5 5 3" xfId="15786"/>
    <cellStyle name="Normal 13 5 6" xfId="15787"/>
    <cellStyle name="Normal 13 5 6 2" xfId="15788"/>
    <cellStyle name="Normal 13 5 7" xfId="15789"/>
    <cellStyle name="Normal 13 5 8" xfId="43786"/>
    <cellStyle name="Normal 13 5 9" xfId="43787"/>
    <cellStyle name="Normal 13 5_Lcc_inputs" xfId="43788"/>
    <cellStyle name="Normal 13 6" xfId="9569"/>
    <cellStyle name="Normal 13 6 2" xfId="9570"/>
    <cellStyle name="Normal 13 6 2 2" xfId="15790"/>
    <cellStyle name="Normal 13 6 2 2 2" xfId="15791"/>
    <cellStyle name="Normal 13 6 2 2 2 2" xfId="15792"/>
    <cellStyle name="Normal 13 6 2 2 2 2 2" xfId="15793"/>
    <cellStyle name="Normal 13 6 2 2 2 3" xfId="15794"/>
    <cellStyle name="Normal 13 6 2 2 3" xfId="15795"/>
    <cellStyle name="Normal 13 6 2 2 3 2" xfId="15796"/>
    <cellStyle name="Normal 13 6 2 2 3 2 2" xfId="15797"/>
    <cellStyle name="Normal 13 6 2 2 3 3" xfId="15798"/>
    <cellStyle name="Normal 13 6 2 2 4" xfId="15799"/>
    <cellStyle name="Normal 13 6 2 2 4 2" xfId="15800"/>
    <cellStyle name="Normal 13 6 2 2 5" xfId="15801"/>
    <cellStyle name="Normal 13 6 2 2_Lcc_inputs" xfId="43789"/>
    <cellStyle name="Normal 13 6 2 3" xfId="15802"/>
    <cellStyle name="Normal 13 6 2 3 2" xfId="15803"/>
    <cellStyle name="Normal 13 6 2 3 2 2" xfId="15804"/>
    <cellStyle name="Normal 13 6 2 3 2 3" xfId="43790"/>
    <cellStyle name="Normal 13 6 2 3 3" xfId="15805"/>
    <cellStyle name="Normal 13 6 2 3 4" xfId="43791"/>
    <cellStyle name="Normal 13 6 2 3_Lcc_inputs" xfId="43792"/>
    <cellStyle name="Normal 13 6 2 4" xfId="15806"/>
    <cellStyle name="Normal 13 6 2 4 2" xfId="15807"/>
    <cellStyle name="Normal 13 6 2 4 2 2" xfId="15808"/>
    <cellStyle name="Normal 13 6 2 4 3" xfId="15809"/>
    <cellStyle name="Normal 13 6 2 5" xfId="15810"/>
    <cellStyle name="Normal 13 6 2 5 2" xfId="15811"/>
    <cellStyle name="Normal 13 6 2 6" xfId="15812"/>
    <cellStyle name="Normal 13 6 2 7" xfId="43793"/>
    <cellStyle name="Normal 13 6 2 8" xfId="43794"/>
    <cellStyle name="Normal 13 6 2_Lcc_inputs" xfId="43795"/>
    <cellStyle name="Normal 13 6 3" xfId="15813"/>
    <cellStyle name="Normal 13 6 3 2" xfId="15814"/>
    <cellStyle name="Normal 13 6 3 2 2" xfId="15815"/>
    <cellStyle name="Normal 13 6 3 2 2 2" xfId="15816"/>
    <cellStyle name="Normal 13 6 3 2 3" xfId="15817"/>
    <cellStyle name="Normal 13 6 3 3" xfId="15818"/>
    <cellStyle name="Normal 13 6 3 3 2" xfId="15819"/>
    <cellStyle name="Normal 13 6 3 3 2 2" xfId="15820"/>
    <cellStyle name="Normal 13 6 3 3 3" xfId="15821"/>
    <cellStyle name="Normal 13 6 3 4" xfId="15822"/>
    <cellStyle name="Normal 13 6 3 4 2" xfId="15823"/>
    <cellStyle name="Normal 13 6 3 5" xfId="15824"/>
    <cellStyle name="Normal 13 6 3_Lcc_inputs" xfId="43796"/>
    <cellStyle name="Normal 13 6 4" xfId="15825"/>
    <cellStyle name="Normal 13 6 4 2" xfId="15826"/>
    <cellStyle name="Normal 13 6 4 2 2" xfId="15827"/>
    <cellStyle name="Normal 13 6 4 2 3" xfId="43797"/>
    <cellStyle name="Normal 13 6 4 3" xfId="15828"/>
    <cellStyle name="Normal 13 6 4 4" xfId="43798"/>
    <cellStyle name="Normal 13 6 4_Lcc_inputs" xfId="43799"/>
    <cellStyle name="Normal 13 6 5" xfId="15829"/>
    <cellStyle name="Normal 13 6 5 2" xfId="15830"/>
    <cellStyle name="Normal 13 6 5 2 2" xfId="15831"/>
    <cellStyle name="Normal 13 6 5 3" xfId="15832"/>
    <cellStyle name="Normal 13 6 6" xfId="15833"/>
    <cellStyle name="Normal 13 6 6 2" xfId="15834"/>
    <cellStyle name="Normal 13 6 7" xfId="15835"/>
    <cellStyle name="Normal 13 6 8" xfId="43800"/>
    <cellStyle name="Normal 13 6 9" xfId="43801"/>
    <cellStyle name="Normal 13 6_Lcc_inputs" xfId="43802"/>
    <cellStyle name="Normal 13 7" xfId="9571"/>
    <cellStyle name="Normal 13 7 2" xfId="9572"/>
    <cellStyle name="Normal 13 7 2 2" xfId="15836"/>
    <cellStyle name="Normal 13 7 2 2 2" xfId="15837"/>
    <cellStyle name="Normal 13 7 2 2 2 2" xfId="15838"/>
    <cellStyle name="Normal 13 7 2 2 2 2 2" xfId="15839"/>
    <cellStyle name="Normal 13 7 2 2 2 3" xfId="15840"/>
    <cellStyle name="Normal 13 7 2 2 3" xfId="15841"/>
    <cellStyle name="Normal 13 7 2 2 3 2" xfId="15842"/>
    <cellStyle name="Normal 13 7 2 2 3 2 2" xfId="15843"/>
    <cellStyle name="Normal 13 7 2 2 3 3" xfId="15844"/>
    <cellStyle name="Normal 13 7 2 2 4" xfId="15845"/>
    <cellStyle name="Normal 13 7 2 2 4 2" xfId="15846"/>
    <cellStyle name="Normal 13 7 2 2 5" xfId="15847"/>
    <cellStyle name="Normal 13 7 2 2_Lcc_inputs" xfId="43803"/>
    <cellStyle name="Normal 13 7 2 3" xfId="15848"/>
    <cellStyle name="Normal 13 7 2 3 2" xfId="15849"/>
    <cellStyle name="Normal 13 7 2 3 2 2" xfId="15850"/>
    <cellStyle name="Normal 13 7 2 3 2 3" xfId="43804"/>
    <cellStyle name="Normal 13 7 2 3 3" xfId="15851"/>
    <cellStyle name="Normal 13 7 2 3 4" xfId="43805"/>
    <cellStyle name="Normal 13 7 2 3_Lcc_inputs" xfId="43806"/>
    <cellStyle name="Normal 13 7 2 4" xfId="15852"/>
    <cellStyle name="Normal 13 7 2 4 2" xfId="15853"/>
    <cellStyle name="Normal 13 7 2 4 2 2" xfId="15854"/>
    <cellStyle name="Normal 13 7 2 4 3" xfId="15855"/>
    <cellStyle name="Normal 13 7 2 5" xfId="15856"/>
    <cellStyle name="Normal 13 7 2 5 2" xfId="15857"/>
    <cellStyle name="Normal 13 7 2 6" xfId="15858"/>
    <cellStyle name="Normal 13 7 2 7" xfId="43807"/>
    <cellStyle name="Normal 13 7 2 8" xfId="43808"/>
    <cellStyle name="Normal 13 7 2_Lcc_inputs" xfId="43809"/>
    <cellStyle name="Normal 13 7 3" xfId="15859"/>
    <cellStyle name="Normal 13 7 3 2" xfId="15860"/>
    <cellStyle name="Normal 13 7 3 2 2" xfId="15861"/>
    <cellStyle name="Normal 13 7 3 2 2 2" xfId="15862"/>
    <cellStyle name="Normal 13 7 3 2 3" xfId="15863"/>
    <cellStyle name="Normal 13 7 3 3" xfId="15864"/>
    <cellStyle name="Normal 13 7 3 3 2" xfId="15865"/>
    <cellStyle name="Normal 13 7 3 3 2 2" xfId="15866"/>
    <cellStyle name="Normal 13 7 3 3 3" xfId="15867"/>
    <cellStyle name="Normal 13 7 3 4" xfId="15868"/>
    <cellStyle name="Normal 13 7 3 4 2" xfId="15869"/>
    <cellStyle name="Normal 13 7 3 5" xfId="15870"/>
    <cellStyle name="Normal 13 7 3_Lcc_inputs" xfId="43810"/>
    <cellStyle name="Normal 13 7 4" xfId="15871"/>
    <cellStyle name="Normal 13 7 4 2" xfId="15872"/>
    <cellStyle name="Normal 13 7 4 2 2" xfId="15873"/>
    <cellStyle name="Normal 13 7 4 2 3" xfId="43811"/>
    <cellStyle name="Normal 13 7 4 3" xfId="15874"/>
    <cellStyle name="Normal 13 7 4 4" xfId="43812"/>
    <cellStyle name="Normal 13 7 4_Lcc_inputs" xfId="43813"/>
    <cellStyle name="Normal 13 7 5" xfId="15875"/>
    <cellStyle name="Normal 13 7 5 2" xfId="15876"/>
    <cellStyle name="Normal 13 7 5 2 2" xfId="15877"/>
    <cellStyle name="Normal 13 7 5 3" xfId="15878"/>
    <cellStyle name="Normal 13 7 6" xfId="15879"/>
    <cellStyle name="Normal 13 7 6 2" xfId="15880"/>
    <cellStyle name="Normal 13 7 7" xfId="15881"/>
    <cellStyle name="Normal 13 7 8" xfId="43814"/>
    <cellStyle name="Normal 13 7 9" xfId="43815"/>
    <cellStyle name="Normal 13 7_Lcc_inputs" xfId="43816"/>
    <cellStyle name="Normal 13 8" xfId="9573"/>
    <cellStyle name="Normal 13 8 2" xfId="15882"/>
    <cellStyle name="Normal 13 8 2 2" xfId="15883"/>
    <cellStyle name="Normal 13 8 2 2 2" xfId="15884"/>
    <cellStyle name="Normal 13 8 2 2 2 2" xfId="15885"/>
    <cellStyle name="Normal 13 8 2 2 3" xfId="15886"/>
    <cellStyle name="Normal 13 8 2 3" xfId="15887"/>
    <cellStyle name="Normal 13 8 2 3 2" xfId="15888"/>
    <cellStyle name="Normal 13 8 2 3 2 2" xfId="15889"/>
    <cellStyle name="Normal 13 8 2 3 3" xfId="15890"/>
    <cellStyle name="Normal 13 8 2 4" xfId="15891"/>
    <cellStyle name="Normal 13 8 2 4 2" xfId="15892"/>
    <cellStyle name="Normal 13 8 2 5" xfId="15893"/>
    <cellStyle name="Normal 13 8 2_Lcc_inputs" xfId="43817"/>
    <cellStyle name="Normal 13 8 3" xfId="15894"/>
    <cellStyle name="Normal 13 8 3 2" xfId="15895"/>
    <cellStyle name="Normal 13 8 3 2 2" xfId="15896"/>
    <cellStyle name="Normal 13 8 3 2 3" xfId="43818"/>
    <cellStyle name="Normal 13 8 3 3" xfId="15897"/>
    <cellStyle name="Normal 13 8 3 4" xfId="43819"/>
    <cellStyle name="Normal 13 8 3_Lcc_inputs" xfId="43820"/>
    <cellStyle name="Normal 13 8 4" xfId="15898"/>
    <cellStyle name="Normal 13 8 4 2" xfId="15899"/>
    <cellStyle name="Normal 13 8 4 2 2" xfId="15900"/>
    <cellStyle name="Normal 13 8 4 3" xfId="15901"/>
    <cellStyle name="Normal 13 8 5" xfId="15902"/>
    <cellStyle name="Normal 13 8 5 2" xfId="15903"/>
    <cellStyle name="Normal 13 8 6" xfId="15904"/>
    <cellStyle name="Normal 13 8 7" xfId="43821"/>
    <cellStyle name="Normal 13 8 8" xfId="43822"/>
    <cellStyle name="Normal 13 8_Lcc_inputs" xfId="43823"/>
    <cellStyle name="Normal 13 9" xfId="9558"/>
    <cellStyle name="Normal 13 9 2" xfId="15905"/>
    <cellStyle name="Normal 13 9 2 2" xfId="15906"/>
    <cellStyle name="Normal 13 9 2 2 2" xfId="15907"/>
    <cellStyle name="Normal 13 9 2 2 2 2" xfId="15908"/>
    <cellStyle name="Normal 13 9 2 2 3" xfId="15909"/>
    <cellStyle name="Normal 13 9 2 3" xfId="15910"/>
    <cellStyle name="Normal 13 9 2 3 2" xfId="15911"/>
    <cellStyle name="Normal 13 9 2 3 2 2" xfId="15912"/>
    <cellStyle name="Normal 13 9 2 3 3" xfId="15913"/>
    <cellStyle name="Normal 13 9 2 4" xfId="15914"/>
    <cellStyle name="Normal 13 9 2 4 2" xfId="15915"/>
    <cellStyle name="Normal 13 9 2 5" xfId="15916"/>
    <cellStyle name="Normal 13 9 2_Lcc_inputs" xfId="43824"/>
    <cellStyle name="Normal 13 9 3" xfId="15917"/>
    <cellStyle name="Normal 13 9 3 2" xfId="15918"/>
    <cellStyle name="Normal 13 9 3 2 2" xfId="15919"/>
    <cellStyle name="Normal 13 9 3 2 3" xfId="43825"/>
    <cellStyle name="Normal 13 9 3 3" xfId="15920"/>
    <cellStyle name="Normal 13 9 3 4" xfId="43826"/>
    <cellStyle name="Normal 13 9 3_Lcc_inputs" xfId="43827"/>
    <cellStyle name="Normal 13 9 4" xfId="15921"/>
    <cellStyle name="Normal 13 9 4 2" xfId="15922"/>
    <cellStyle name="Normal 13 9 4 2 2" xfId="15923"/>
    <cellStyle name="Normal 13 9 4 3" xfId="15924"/>
    <cellStyle name="Normal 13 9 5" xfId="15925"/>
    <cellStyle name="Normal 13 9 5 2" xfId="15926"/>
    <cellStyle name="Normal 13 9 6" xfId="15927"/>
    <cellStyle name="Normal 13 9 7" xfId="43828"/>
    <cellStyle name="Normal 13 9 8" xfId="43829"/>
    <cellStyle name="Normal 13 9_Lcc_inputs" xfId="43830"/>
    <cellStyle name="Normal 13_Lcc_inputs" xfId="43831"/>
    <cellStyle name="Normal 14" xfId="229"/>
    <cellStyle name="Normal 14 10" xfId="10795"/>
    <cellStyle name="Normal 14 10 2" xfId="15928"/>
    <cellStyle name="Normal 14 10 2 2" xfId="15929"/>
    <cellStyle name="Normal 14 10 2 2 2" xfId="15930"/>
    <cellStyle name="Normal 14 10 2 2 3" xfId="43832"/>
    <cellStyle name="Normal 14 10 2 3" xfId="15931"/>
    <cellStyle name="Normal 14 10 2 4" xfId="43833"/>
    <cellStyle name="Normal 14 10 2_Lcc_inputs" xfId="43834"/>
    <cellStyle name="Normal 14 10 3" xfId="15932"/>
    <cellStyle name="Normal 14 10 3 2" xfId="15933"/>
    <cellStyle name="Normal 14 10 3 2 2" xfId="15934"/>
    <cellStyle name="Normal 14 10 3 3" xfId="15935"/>
    <cellStyle name="Normal 14 10 4" xfId="15936"/>
    <cellStyle name="Normal 14 10 4 2" xfId="15937"/>
    <cellStyle name="Normal 14 10 5" xfId="15938"/>
    <cellStyle name="Normal 14 10 6" xfId="43835"/>
    <cellStyle name="Normal 14 10 7" xfId="43836"/>
    <cellStyle name="Normal 14 10_Lcc_inputs" xfId="43837"/>
    <cellStyle name="Normal 14 11" xfId="15939"/>
    <cellStyle name="Normal 14 11 2" xfId="15940"/>
    <cellStyle name="Normal 14 11 2 2" xfId="15941"/>
    <cellStyle name="Normal 14 11 2 3" xfId="43838"/>
    <cellStyle name="Normal 14 11 3" xfId="15942"/>
    <cellStyle name="Normal 14 11 3 2" xfId="43839"/>
    <cellStyle name="Normal 14 11 4" xfId="43840"/>
    <cellStyle name="Normal 14 11 5" xfId="43841"/>
    <cellStyle name="Normal 14 11_Lcc_inputs" xfId="43842"/>
    <cellStyle name="Normal 14 12" xfId="15943"/>
    <cellStyle name="Normal 14 12 2" xfId="15944"/>
    <cellStyle name="Normal 14 12 2 2" xfId="15945"/>
    <cellStyle name="Normal 14 12 2 3" xfId="43843"/>
    <cellStyle name="Normal 14 12 3" xfId="15946"/>
    <cellStyle name="Normal 14 12 4" xfId="43844"/>
    <cellStyle name="Normal 14 12_Lcc_inputs" xfId="43845"/>
    <cellStyle name="Normal 14 13" xfId="15947"/>
    <cellStyle name="Normal 14 13 2" xfId="15948"/>
    <cellStyle name="Normal 14 13 3" xfId="43846"/>
    <cellStyle name="Normal 14 14" xfId="15949"/>
    <cellStyle name="Normal 14 14 2" xfId="43847"/>
    <cellStyle name="Normal 14 15" xfId="43848"/>
    <cellStyle name="Normal 14 16" xfId="43849"/>
    <cellStyle name="Normal 14 17" xfId="580"/>
    <cellStyle name="Normal 14 18" xfId="55239"/>
    <cellStyle name="Normal 14 19" xfId="55240"/>
    <cellStyle name="Normal 14 2" xfId="233"/>
    <cellStyle name="Normal 14 2 10" xfId="43850"/>
    <cellStyle name="Normal 14 2 10 2" xfId="43851"/>
    <cellStyle name="Normal 14 2 11" xfId="43852"/>
    <cellStyle name="Normal 14 2 2" xfId="902"/>
    <cellStyle name="Normal 14 2 2 10" xfId="3205"/>
    <cellStyle name="Normal 14 2 2 2" xfId="9576"/>
    <cellStyle name="Normal 14 2 2 2 2" xfId="15950"/>
    <cellStyle name="Normal 14 2 2 2 2 2" xfId="15951"/>
    <cellStyle name="Normal 14 2 2 2 2 2 2" xfId="15952"/>
    <cellStyle name="Normal 14 2 2 2 2 2 2 2" xfId="15953"/>
    <cellStyle name="Normal 14 2 2 2 2 2 3" xfId="15954"/>
    <cellStyle name="Normal 14 2 2 2 2 3" xfId="15955"/>
    <cellStyle name="Normal 14 2 2 2 2 3 2" xfId="15956"/>
    <cellStyle name="Normal 14 2 2 2 2 3 2 2" xfId="15957"/>
    <cellStyle name="Normal 14 2 2 2 2 3 3" xfId="15958"/>
    <cellStyle name="Normal 14 2 2 2 2 4" xfId="15959"/>
    <cellStyle name="Normal 14 2 2 2 2 4 2" xfId="15960"/>
    <cellStyle name="Normal 14 2 2 2 2 5" xfId="15961"/>
    <cellStyle name="Normal 14 2 2 2 2_Lcc_inputs" xfId="43853"/>
    <cellStyle name="Normal 14 2 2 2 3" xfId="15962"/>
    <cellStyle name="Normal 14 2 2 2 3 2" xfId="15963"/>
    <cellStyle name="Normal 14 2 2 2 3 2 2" xfId="15964"/>
    <cellStyle name="Normal 14 2 2 2 3 2 3" xfId="43854"/>
    <cellStyle name="Normal 14 2 2 2 3 3" xfId="15965"/>
    <cellStyle name="Normal 14 2 2 2 3 4" xfId="43855"/>
    <cellStyle name="Normal 14 2 2 2 3_Lcc_inputs" xfId="43856"/>
    <cellStyle name="Normal 14 2 2 2 4" xfId="15966"/>
    <cellStyle name="Normal 14 2 2 2 4 2" xfId="15967"/>
    <cellStyle name="Normal 14 2 2 2 4 2 2" xfId="15968"/>
    <cellStyle name="Normal 14 2 2 2 4 3" xfId="15969"/>
    <cellStyle name="Normal 14 2 2 2 5" xfId="15970"/>
    <cellStyle name="Normal 14 2 2 2 5 2" xfId="15971"/>
    <cellStyle name="Normal 14 2 2 2 6" xfId="15972"/>
    <cellStyle name="Normal 14 2 2 2 7" xfId="43857"/>
    <cellStyle name="Normal 14 2 2 2 8" xfId="43858"/>
    <cellStyle name="Normal 14 2 2 2_Lcc_inputs" xfId="43859"/>
    <cellStyle name="Normal 14 2 2 3" xfId="15973"/>
    <cellStyle name="Normal 14 2 2 3 2" xfId="15974"/>
    <cellStyle name="Normal 14 2 2 3 2 2" xfId="15975"/>
    <cellStyle name="Normal 14 2 2 3 2 2 2" xfId="15976"/>
    <cellStyle name="Normal 14 2 2 3 2 3" xfId="15977"/>
    <cellStyle name="Normal 14 2 2 3 3" xfId="15978"/>
    <cellStyle name="Normal 14 2 2 3 3 2" xfId="15979"/>
    <cellStyle name="Normal 14 2 2 3 3 2 2" xfId="15980"/>
    <cellStyle name="Normal 14 2 2 3 3 3" xfId="15981"/>
    <cellStyle name="Normal 14 2 2 3 4" xfId="15982"/>
    <cellStyle name="Normal 14 2 2 3 4 2" xfId="15983"/>
    <cellStyle name="Normal 14 2 2 3 5" xfId="15984"/>
    <cellStyle name="Normal 14 2 2 3_Lcc_inputs" xfId="43860"/>
    <cellStyle name="Normal 14 2 2 4" xfId="15985"/>
    <cellStyle name="Normal 14 2 2 4 2" xfId="15986"/>
    <cellStyle name="Normal 14 2 2 4 2 2" xfId="15987"/>
    <cellStyle name="Normal 14 2 2 4 2 3" xfId="43861"/>
    <cellStyle name="Normal 14 2 2 4 3" xfId="15988"/>
    <cellStyle name="Normal 14 2 2 4 4" xfId="43862"/>
    <cellStyle name="Normal 14 2 2 4_Lcc_inputs" xfId="43863"/>
    <cellStyle name="Normal 14 2 2 5" xfId="15989"/>
    <cellStyle name="Normal 14 2 2 5 2" xfId="15990"/>
    <cellStyle name="Normal 14 2 2 5 2 2" xfId="15991"/>
    <cellStyle name="Normal 14 2 2 5 3" xfId="15992"/>
    <cellStyle name="Normal 14 2 2 6" xfId="15993"/>
    <cellStyle name="Normal 14 2 2 6 2" xfId="15994"/>
    <cellStyle name="Normal 14 2 2 7" xfId="15995"/>
    <cellStyle name="Normal 14 2 2 8" xfId="43864"/>
    <cellStyle name="Normal 14 2 2 9" xfId="43865"/>
    <cellStyle name="Normal 14 2 2_Lcc_inputs" xfId="43866"/>
    <cellStyle name="Normal 14 2 3" xfId="9577"/>
    <cellStyle name="Normal 14 2 3 2" xfId="15996"/>
    <cellStyle name="Normal 14 2 3 2 2" xfId="15997"/>
    <cellStyle name="Normal 14 2 3 2 2 2" xfId="15998"/>
    <cellStyle name="Normal 14 2 3 2 2 2 2" xfId="15999"/>
    <cellStyle name="Normal 14 2 3 2 2 3" xfId="16000"/>
    <cellStyle name="Normal 14 2 3 2 3" xfId="16001"/>
    <cellStyle name="Normal 14 2 3 2 3 2" xfId="16002"/>
    <cellStyle name="Normal 14 2 3 2 3 2 2" xfId="16003"/>
    <cellStyle name="Normal 14 2 3 2 3 3" xfId="16004"/>
    <cellStyle name="Normal 14 2 3 2 4" xfId="16005"/>
    <cellStyle name="Normal 14 2 3 2 4 2" xfId="16006"/>
    <cellStyle name="Normal 14 2 3 2 5" xfId="16007"/>
    <cellStyle name="Normal 14 2 3 2_Lcc_inputs" xfId="43867"/>
    <cellStyle name="Normal 14 2 3 3" xfId="16008"/>
    <cellStyle name="Normal 14 2 3 3 2" xfId="16009"/>
    <cellStyle name="Normal 14 2 3 3 2 2" xfId="16010"/>
    <cellStyle name="Normal 14 2 3 3 2 3" xfId="43868"/>
    <cellStyle name="Normal 14 2 3 3 3" xfId="16011"/>
    <cellStyle name="Normal 14 2 3 3 4" xfId="43869"/>
    <cellStyle name="Normal 14 2 3 3_Lcc_inputs" xfId="43870"/>
    <cellStyle name="Normal 14 2 3 4" xfId="16012"/>
    <cellStyle name="Normal 14 2 3 4 2" xfId="16013"/>
    <cellStyle name="Normal 14 2 3 4 2 2" xfId="16014"/>
    <cellStyle name="Normal 14 2 3 4 3" xfId="16015"/>
    <cellStyle name="Normal 14 2 3 5" xfId="16016"/>
    <cellStyle name="Normal 14 2 3 5 2" xfId="16017"/>
    <cellStyle name="Normal 14 2 3 6" xfId="16018"/>
    <cellStyle name="Normal 14 2 3 7" xfId="43871"/>
    <cellStyle name="Normal 14 2 3 8" xfId="43872"/>
    <cellStyle name="Normal 14 2 3_Lcc_inputs" xfId="43873"/>
    <cellStyle name="Normal 14 2 4" xfId="9575"/>
    <cellStyle name="Normal 14 2 4 2" xfId="16019"/>
    <cellStyle name="Normal 14 2 4 2 2" xfId="16020"/>
    <cellStyle name="Normal 14 2 4 2 2 2" xfId="16021"/>
    <cellStyle name="Normal 14 2 4 2 2 2 2" xfId="16022"/>
    <cellStyle name="Normal 14 2 4 2 2 3" xfId="16023"/>
    <cellStyle name="Normal 14 2 4 2 3" xfId="16024"/>
    <cellStyle name="Normal 14 2 4 2 3 2" xfId="16025"/>
    <cellStyle name="Normal 14 2 4 2 3 2 2" xfId="16026"/>
    <cellStyle name="Normal 14 2 4 2 3 3" xfId="16027"/>
    <cellStyle name="Normal 14 2 4 2 4" xfId="16028"/>
    <cellStyle name="Normal 14 2 4 2 4 2" xfId="16029"/>
    <cellStyle name="Normal 14 2 4 2 5" xfId="16030"/>
    <cellStyle name="Normal 14 2 4 2_Lcc_inputs" xfId="43874"/>
    <cellStyle name="Normal 14 2 4 3" xfId="16031"/>
    <cellStyle name="Normal 14 2 4 3 2" xfId="16032"/>
    <cellStyle name="Normal 14 2 4 3 2 2" xfId="16033"/>
    <cellStyle name="Normal 14 2 4 3 2 3" xfId="43875"/>
    <cellStyle name="Normal 14 2 4 3 3" xfId="16034"/>
    <cellStyle name="Normal 14 2 4 3 4" xfId="43876"/>
    <cellStyle name="Normal 14 2 4 3_Lcc_inputs" xfId="43877"/>
    <cellStyle name="Normal 14 2 4 4" xfId="16035"/>
    <cellStyle name="Normal 14 2 4 4 2" xfId="16036"/>
    <cellStyle name="Normal 14 2 4 4 2 2" xfId="16037"/>
    <cellStyle name="Normal 14 2 4 4 3" xfId="16038"/>
    <cellStyle name="Normal 14 2 4 5" xfId="16039"/>
    <cellStyle name="Normal 14 2 4 5 2" xfId="16040"/>
    <cellStyle name="Normal 14 2 4 6" xfId="16041"/>
    <cellStyle name="Normal 14 2 4 7" xfId="43878"/>
    <cellStyle name="Normal 14 2 4 8" xfId="43879"/>
    <cellStyle name="Normal 14 2 4_Lcc_inputs" xfId="43880"/>
    <cellStyle name="Normal 14 2 5" xfId="10873"/>
    <cellStyle name="Normal 14 2 5 2" xfId="16042"/>
    <cellStyle name="Normal 14 2 5 2 2" xfId="16043"/>
    <cellStyle name="Normal 14 2 5 2 2 2" xfId="16044"/>
    <cellStyle name="Normal 14 2 5 2 2 3" xfId="43881"/>
    <cellStyle name="Normal 14 2 5 2 3" xfId="16045"/>
    <cellStyle name="Normal 14 2 5 2 4" xfId="43882"/>
    <cellStyle name="Normal 14 2 5 2_Lcc_inputs" xfId="43883"/>
    <cellStyle name="Normal 14 2 5 3" xfId="16046"/>
    <cellStyle name="Normal 14 2 5 3 2" xfId="16047"/>
    <cellStyle name="Normal 14 2 5 3 2 2" xfId="16048"/>
    <cellStyle name="Normal 14 2 5 3 3" xfId="16049"/>
    <cellStyle name="Normal 14 2 5 4" xfId="16050"/>
    <cellStyle name="Normal 14 2 5 4 2" xfId="16051"/>
    <cellStyle name="Normal 14 2 5 5" xfId="16052"/>
    <cellStyle name="Normal 14 2 5 6" xfId="43884"/>
    <cellStyle name="Normal 14 2 5 7" xfId="43885"/>
    <cellStyle name="Normal 14 2 5_Lcc_inputs" xfId="43886"/>
    <cellStyle name="Normal 14 2 6" xfId="16053"/>
    <cellStyle name="Normal 14 2 6 2" xfId="16054"/>
    <cellStyle name="Normal 14 2 6 2 2" xfId="16055"/>
    <cellStyle name="Normal 14 2 6 2 3" xfId="43887"/>
    <cellStyle name="Normal 14 2 6 3" xfId="16056"/>
    <cellStyle name="Normal 14 2 6 3 2" xfId="43888"/>
    <cellStyle name="Normal 14 2 6 4" xfId="43889"/>
    <cellStyle name="Normal 14 2 6 5" xfId="43890"/>
    <cellStyle name="Normal 14 2 6_Lcc_inputs" xfId="43891"/>
    <cellStyle name="Normal 14 2 7" xfId="16057"/>
    <cellStyle name="Normal 14 2 7 2" xfId="16058"/>
    <cellStyle name="Normal 14 2 7 2 2" xfId="16059"/>
    <cellStyle name="Normal 14 2 7 2 3" xfId="43892"/>
    <cellStyle name="Normal 14 2 7 3" xfId="16060"/>
    <cellStyle name="Normal 14 2 7 4" xfId="43893"/>
    <cellStyle name="Normal 14 2 7_Lcc_inputs" xfId="43894"/>
    <cellStyle name="Normal 14 2 8" xfId="16061"/>
    <cellStyle name="Normal 14 2 8 2" xfId="16062"/>
    <cellStyle name="Normal 14 2 8 3" xfId="43895"/>
    <cellStyle name="Normal 14 2 9" xfId="16063"/>
    <cellStyle name="Normal 14 2 9 2" xfId="43896"/>
    <cellStyle name="Normal 14 2_Lcc_inputs" xfId="43897"/>
    <cellStyle name="Normal 14 20" xfId="55249"/>
    <cellStyle name="Normal 14 3" xfId="903"/>
    <cellStyle name="Normal 14 3 10" xfId="3206"/>
    <cellStyle name="Normal 14 3 2" xfId="9578"/>
    <cellStyle name="Normal 14 3 2 2" xfId="16064"/>
    <cellStyle name="Normal 14 3 2 2 2" xfId="16065"/>
    <cellStyle name="Normal 14 3 2 2 2 2" xfId="16066"/>
    <cellStyle name="Normal 14 3 2 2 2 2 2" xfId="16067"/>
    <cellStyle name="Normal 14 3 2 2 2 3" xfId="16068"/>
    <cellStyle name="Normal 14 3 2 2 3" xfId="16069"/>
    <cellStyle name="Normal 14 3 2 2 3 2" xfId="16070"/>
    <cellStyle name="Normal 14 3 2 2 3 2 2" xfId="16071"/>
    <cellStyle name="Normal 14 3 2 2 3 3" xfId="16072"/>
    <cellStyle name="Normal 14 3 2 2 4" xfId="16073"/>
    <cellStyle name="Normal 14 3 2 2 4 2" xfId="16074"/>
    <cellStyle name="Normal 14 3 2 2 5" xfId="16075"/>
    <cellStyle name="Normal 14 3 2 2_Lcc_inputs" xfId="43898"/>
    <cellStyle name="Normal 14 3 2 3" xfId="16076"/>
    <cellStyle name="Normal 14 3 2 3 2" xfId="16077"/>
    <cellStyle name="Normal 14 3 2 3 2 2" xfId="16078"/>
    <cellStyle name="Normal 14 3 2 3 2 3" xfId="43899"/>
    <cellStyle name="Normal 14 3 2 3 3" xfId="16079"/>
    <cellStyle name="Normal 14 3 2 3 4" xfId="43900"/>
    <cellStyle name="Normal 14 3 2 3_Lcc_inputs" xfId="43901"/>
    <cellStyle name="Normal 14 3 2 4" xfId="16080"/>
    <cellStyle name="Normal 14 3 2 4 2" xfId="16081"/>
    <cellStyle name="Normal 14 3 2 4 2 2" xfId="16082"/>
    <cellStyle name="Normal 14 3 2 4 3" xfId="16083"/>
    <cellStyle name="Normal 14 3 2 5" xfId="16084"/>
    <cellStyle name="Normal 14 3 2 5 2" xfId="16085"/>
    <cellStyle name="Normal 14 3 2 6" xfId="16086"/>
    <cellStyle name="Normal 14 3 2 7" xfId="43902"/>
    <cellStyle name="Normal 14 3 2 8" xfId="43903"/>
    <cellStyle name="Normal 14 3 2_Lcc_inputs" xfId="43904"/>
    <cellStyle name="Normal 14 3 3" xfId="9579"/>
    <cellStyle name="Normal 14 3 3 2" xfId="16087"/>
    <cellStyle name="Normal 14 3 3 2 2" xfId="16088"/>
    <cellStyle name="Normal 14 3 3 2 2 2" xfId="16089"/>
    <cellStyle name="Normal 14 3 3 2 2 2 2" xfId="16090"/>
    <cellStyle name="Normal 14 3 3 2 2 3" xfId="16091"/>
    <cellStyle name="Normal 14 3 3 2 3" xfId="16092"/>
    <cellStyle name="Normal 14 3 3 2 3 2" xfId="16093"/>
    <cellStyle name="Normal 14 3 3 2 3 2 2" xfId="16094"/>
    <cellStyle name="Normal 14 3 3 2 3 3" xfId="16095"/>
    <cellStyle name="Normal 14 3 3 2 4" xfId="16096"/>
    <cellStyle name="Normal 14 3 3 2 4 2" xfId="16097"/>
    <cellStyle name="Normal 14 3 3 2 5" xfId="16098"/>
    <cellStyle name="Normal 14 3 3 2_Lcc_inputs" xfId="43905"/>
    <cellStyle name="Normal 14 3 3 3" xfId="16099"/>
    <cellStyle name="Normal 14 3 3 3 2" xfId="16100"/>
    <cellStyle name="Normal 14 3 3 3 2 2" xfId="16101"/>
    <cellStyle name="Normal 14 3 3 3 2 3" xfId="43906"/>
    <cellStyle name="Normal 14 3 3 3 3" xfId="16102"/>
    <cellStyle name="Normal 14 3 3 3 4" xfId="43907"/>
    <cellStyle name="Normal 14 3 3 3_Lcc_inputs" xfId="43908"/>
    <cellStyle name="Normal 14 3 3 4" xfId="16103"/>
    <cellStyle name="Normal 14 3 3 4 2" xfId="16104"/>
    <cellStyle name="Normal 14 3 3 4 2 2" xfId="16105"/>
    <cellStyle name="Normal 14 3 3 4 3" xfId="16106"/>
    <cellStyle name="Normal 14 3 3 5" xfId="16107"/>
    <cellStyle name="Normal 14 3 3 5 2" xfId="16108"/>
    <cellStyle name="Normal 14 3 3 6" xfId="16109"/>
    <cellStyle name="Normal 14 3 3 7" xfId="43909"/>
    <cellStyle name="Normal 14 3 3 8" xfId="43910"/>
    <cellStyle name="Normal 14 3 3_Lcc_inputs" xfId="43911"/>
    <cellStyle name="Normal 14 3 4" xfId="10936"/>
    <cellStyle name="Normal 14 3 4 2" xfId="16110"/>
    <cellStyle name="Normal 14 3 4 2 2" xfId="43912"/>
    <cellStyle name="Normal 14 3 4 3" xfId="43913"/>
    <cellStyle name="Normal 14 3 4 3 2" xfId="43914"/>
    <cellStyle name="Normal 14 3 4 3 3" xfId="43915"/>
    <cellStyle name="Normal 14 3 4 4" xfId="43916"/>
    <cellStyle name="Normal 14 3 4 4 2" xfId="43917"/>
    <cellStyle name="Normal 14 3 4 5" xfId="43918"/>
    <cellStyle name="Normal 14 3 4_Lcc_inputs" xfId="43919"/>
    <cellStyle name="Normal 14 3 5" xfId="11061"/>
    <cellStyle name="Normal 14 3 5 2" xfId="16111"/>
    <cellStyle name="Normal 14 3 5 2 2" xfId="16112"/>
    <cellStyle name="Normal 14 3 5 2 2 2" xfId="16113"/>
    <cellStyle name="Normal 14 3 5 2 2 3" xfId="43920"/>
    <cellStyle name="Normal 14 3 5 2 3" xfId="16114"/>
    <cellStyle name="Normal 14 3 5 2 4" xfId="43921"/>
    <cellStyle name="Normal 14 3 5 2_Lcc_inputs" xfId="43922"/>
    <cellStyle name="Normal 14 3 5 3" xfId="16115"/>
    <cellStyle name="Normal 14 3 5 3 2" xfId="16116"/>
    <cellStyle name="Normal 14 3 5 3 2 2" xfId="16117"/>
    <cellStyle name="Normal 14 3 5 3 3" xfId="16118"/>
    <cellStyle name="Normal 14 3 5 4" xfId="16119"/>
    <cellStyle name="Normal 14 3 5 4 2" xfId="16120"/>
    <cellStyle name="Normal 14 3 5 5" xfId="16121"/>
    <cellStyle name="Normal 14 3 5 6" xfId="43923"/>
    <cellStyle name="Normal 14 3 5 7" xfId="43924"/>
    <cellStyle name="Normal 14 3 5_Lcc_inputs" xfId="43925"/>
    <cellStyle name="Normal 14 3 6" xfId="16122"/>
    <cellStyle name="Normal 14 3 7" xfId="16123"/>
    <cellStyle name="Normal 14 3 7 2" xfId="16124"/>
    <cellStyle name="Normal 14 3 7 2 2" xfId="16125"/>
    <cellStyle name="Normal 14 3 7 2 3" xfId="43926"/>
    <cellStyle name="Normal 14 3 7 3" xfId="16126"/>
    <cellStyle name="Normal 14 3 7 4" xfId="43927"/>
    <cellStyle name="Normal 14 3 7_Lcc_inputs" xfId="43928"/>
    <cellStyle name="Normal 14 3 8" xfId="16127"/>
    <cellStyle name="Normal 14 3 8 2" xfId="16128"/>
    <cellStyle name="Normal 14 3 8 2 2" xfId="16129"/>
    <cellStyle name="Normal 14 3 8 3" xfId="16130"/>
    <cellStyle name="Normal 14 3 9" xfId="9214"/>
    <cellStyle name="Normal 14 4" xfId="3207"/>
    <cellStyle name="Normal 14 4 2" xfId="9581"/>
    <cellStyle name="Normal 14 4 2 2" xfId="16131"/>
    <cellStyle name="Normal 14 4 2 2 2" xfId="16132"/>
    <cellStyle name="Normal 14 4 2 2 2 2" xfId="16133"/>
    <cellStyle name="Normal 14 4 2 2 2 2 2" xfId="16134"/>
    <cellStyle name="Normal 14 4 2 2 2 3" xfId="16135"/>
    <cellStyle name="Normal 14 4 2 2 3" xfId="16136"/>
    <cellStyle name="Normal 14 4 2 2 3 2" xfId="16137"/>
    <cellStyle name="Normal 14 4 2 2 3 2 2" xfId="16138"/>
    <cellStyle name="Normal 14 4 2 2 3 3" xfId="16139"/>
    <cellStyle name="Normal 14 4 2 2 4" xfId="16140"/>
    <cellStyle name="Normal 14 4 2 2 4 2" xfId="16141"/>
    <cellStyle name="Normal 14 4 2 2 5" xfId="16142"/>
    <cellStyle name="Normal 14 4 2 2_Lcc_inputs" xfId="43929"/>
    <cellStyle name="Normal 14 4 2 3" xfId="16143"/>
    <cellStyle name="Normal 14 4 2 3 2" xfId="16144"/>
    <cellStyle name="Normal 14 4 2 3 2 2" xfId="16145"/>
    <cellStyle name="Normal 14 4 2 3 2 3" xfId="43930"/>
    <cellStyle name="Normal 14 4 2 3 3" xfId="16146"/>
    <cellStyle name="Normal 14 4 2 3 4" xfId="43931"/>
    <cellStyle name="Normal 14 4 2 3_Lcc_inputs" xfId="43932"/>
    <cellStyle name="Normal 14 4 2 4" xfId="16147"/>
    <cellStyle name="Normal 14 4 2 4 2" xfId="16148"/>
    <cellStyle name="Normal 14 4 2 4 2 2" xfId="16149"/>
    <cellStyle name="Normal 14 4 2 4 3" xfId="16150"/>
    <cellStyle name="Normal 14 4 2 5" xfId="16151"/>
    <cellStyle name="Normal 14 4 2 5 2" xfId="16152"/>
    <cellStyle name="Normal 14 4 2 6" xfId="16153"/>
    <cellStyle name="Normal 14 4 2 7" xfId="43933"/>
    <cellStyle name="Normal 14 4 2 8" xfId="43934"/>
    <cellStyle name="Normal 14 4 2_Lcc_inputs" xfId="43935"/>
    <cellStyle name="Normal 14 4 3" xfId="9580"/>
    <cellStyle name="Normal 14 4 3 2" xfId="16154"/>
    <cellStyle name="Normal 14 4 3 2 2" xfId="16155"/>
    <cellStyle name="Normal 14 4 3 2 2 2" xfId="16156"/>
    <cellStyle name="Normal 14 4 3 2 3" xfId="16157"/>
    <cellStyle name="Normal 14 4 3 3" xfId="16158"/>
    <cellStyle name="Normal 14 4 3 3 2" xfId="16159"/>
    <cellStyle name="Normal 14 4 3 3 2 2" xfId="16160"/>
    <cellStyle name="Normal 14 4 3 3 3" xfId="16161"/>
    <cellStyle name="Normal 14 4 3 4" xfId="16162"/>
    <cellStyle name="Normal 14 4 3 4 2" xfId="16163"/>
    <cellStyle name="Normal 14 4 3 5" xfId="16164"/>
    <cellStyle name="Normal 14 4 3_Lcc_inputs" xfId="43936"/>
    <cellStyle name="Normal 14 4 4" xfId="16165"/>
    <cellStyle name="Normal 14 4 4 2" xfId="16166"/>
    <cellStyle name="Normal 14 4 4 2 2" xfId="16167"/>
    <cellStyle name="Normal 14 4 4 2 3" xfId="43937"/>
    <cellStyle name="Normal 14 4 4 3" xfId="16168"/>
    <cellStyle name="Normal 14 4 4 4" xfId="43938"/>
    <cellStyle name="Normal 14 4 4_Lcc_inputs" xfId="43939"/>
    <cellStyle name="Normal 14 4 5" xfId="16169"/>
    <cellStyle name="Normal 14 4 5 2" xfId="16170"/>
    <cellStyle name="Normal 14 4 5 2 2" xfId="16171"/>
    <cellStyle name="Normal 14 4 5 3" xfId="16172"/>
    <cellStyle name="Normal 14 4 6" xfId="16173"/>
    <cellStyle name="Normal 14 4 6 2" xfId="16174"/>
    <cellStyle name="Normal 14 4 7" xfId="16175"/>
    <cellStyle name="Normal 14 4 8" xfId="9215"/>
    <cellStyle name="Normal 14 4 9" xfId="43940"/>
    <cellStyle name="Normal 14 4_Lcc_inputs" xfId="43941"/>
    <cellStyle name="Normal 14 5" xfId="9582"/>
    <cellStyle name="Normal 14 5 2" xfId="9583"/>
    <cellStyle name="Normal 14 5 2 2" xfId="16176"/>
    <cellStyle name="Normal 14 5 2 2 2" xfId="16177"/>
    <cellStyle name="Normal 14 5 2 2 2 2" xfId="16178"/>
    <cellStyle name="Normal 14 5 2 2 2 2 2" xfId="16179"/>
    <cellStyle name="Normal 14 5 2 2 2 3" xfId="16180"/>
    <cellStyle name="Normal 14 5 2 2 3" xfId="16181"/>
    <cellStyle name="Normal 14 5 2 2 3 2" xfId="16182"/>
    <cellStyle name="Normal 14 5 2 2 3 2 2" xfId="16183"/>
    <cellStyle name="Normal 14 5 2 2 3 3" xfId="16184"/>
    <cellStyle name="Normal 14 5 2 2 4" xfId="16185"/>
    <cellStyle name="Normal 14 5 2 2 4 2" xfId="16186"/>
    <cellStyle name="Normal 14 5 2 2 5" xfId="16187"/>
    <cellStyle name="Normal 14 5 2 2_Lcc_inputs" xfId="43942"/>
    <cellStyle name="Normal 14 5 2 3" xfId="16188"/>
    <cellStyle name="Normal 14 5 2 3 2" xfId="16189"/>
    <cellStyle name="Normal 14 5 2 3 2 2" xfId="16190"/>
    <cellStyle name="Normal 14 5 2 3 2 3" xfId="43943"/>
    <cellStyle name="Normal 14 5 2 3 3" xfId="16191"/>
    <cellStyle name="Normal 14 5 2 3 4" xfId="43944"/>
    <cellStyle name="Normal 14 5 2 3_Lcc_inputs" xfId="43945"/>
    <cellStyle name="Normal 14 5 2 4" xfId="16192"/>
    <cellStyle name="Normal 14 5 2 4 2" xfId="16193"/>
    <cellStyle name="Normal 14 5 2 4 2 2" xfId="16194"/>
    <cellStyle name="Normal 14 5 2 4 3" xfId="16195"/>
    <cellStyle name="Normal 14 5 2 5" xfId="16196"/>
    <cellStyle name="Normal 14 5 2 5 2" xfId="16197"/>
    <cellStyle name="Normal 14 5 2 6" xfId="16198"/>
    <cellStyle name="Normal 14 5 2 7" xfId="43946"/>
    <cellStyle name="Normal 14 5 2 8" xfId="43947"/>
    <cellStyle name="Normal 14 5 2_Lcc_inputs" xfId="43948"/>
    <cellStyle name="Normal 14 5 3" xfId="16199"/>
    <cellStyle name="Normal 14 5 3 2" xfId="16200"/>
    <cellStyle name="Normal 14 5 3 2 2" xfId="16201"/>
    <cellStyle name="Normal 14 5 3 2 2 2" xfId="16202"/>
    <cellStyle name="Normal 14 5 3 2 3" xfId="16203"/>
    <cellStyle name="Normal 14 5 3 3" xfId="16204"/>
    <cellStyle name="Normal 14 5 3 3 2" xfId="16205"/>
    <cellStyle name="Normal 14 5 3 3 2 2" xfId="16206"/>
    <cellStyle name="Normal 14 5 3 3 3" xfId="16207"/>
    <cellStyle name="Normal 14 5 3 4" xfId="16208"/>
    <cellStyle name="Normal 14 5 3 4 2" xfId="16209"/>
    <cellStyle name="Normal 14 5 3 5" xfId="16210"/>
    <cellStyle name="Normal 14 5 3_Lcc_inputs" xfId="43949"/>
    <cellStyle name="Normal 14 5 4" xfId="16211"/>
    <cellStyle name="Normal 14 5 4 2" xfId="16212"/>
    <cellStyle name="Normal 14 5 4 2 2" xfId="16213"/>
    <cellStyle name="Normal 14 5 4 2 3" xfId="43950"/>
    <cellStyle name="Normal 14 5 4 3" xfId="16214"/>
    <cellStyle name="Normal 14 5 4 4" xfId="43951"/>
    <cellStyle name="Normal 14 5 4_Lcc_inputs" xfId="43952"/>
    <cellStyle name="Normal 14 5 5" xfId="16215"/>
    <cellStyle name="Normal 14 5 5 2" xfId="16216"/>
    <cellStyle name="Normal 14 5 5 2 2" xfId="16217"/>
    <cellStyle name="Normal 14 5 5 3" xfId="16218"/>
    <cellStyle name="Normal 14 5 6" xfId="16219"/>
    <cellStyle name="Normal 14 5 6 2" xfId="16220"/>
    <cellStyle name="Normal 14 5 7" xfId="16221"/>
    <cellStyle name="Normal 14 5 8" xfId="43953"/>
    <cellStyle name="Normal 14 5 9" xfId="43954"/>
    <cellStyle name="Normal 14 5_Lcc_inputs" xfId="43955"/>
    <cellStyle name="Normal 14 6" xfId="9584"/>
    <cellStyle name="Normal 14 6 2" xfId="9585"/>
    <cellStyle name="Normal 14 6 2 2" xfId="16222"/>
    <cellStyle name="Normal 14 6 2 2 2" xfId="16223"/>
    <cellStyle name="Normal 14 6 2 2 2 2" xfId="16224"/>
    <cellStyle name="Normal 14 6 2 2 2 2 2" xfId="16225"/>
    <cellStyle name="Normal 14 6 2 2 2 3" xfId="16226"/>
    <cellStyle name="Normal 14 6 2 2 3" xfId="16227"/>
    <cellStyle name="Normal 14 6 2 2 3 2" xfId="16228"/>
    <cellStyle name="Normal 14 6 2 2 3 2 2" xfId="16229"/>
    <cellStyle name="Normal 14 6 2 2 3 3" xfId="16230"/>
    <cellStyle name="Normal 14 6 2 2 4" xfId="16231"/>
    <cellStyle name="Normal 14 6 2 2 4 2" xfId="16232"/>
    <cellStyle name="Normal 14 6 2 2 5" xfId="16233"/>
    <cellStyle name="Normal 14 6 2 2_Lcc_inputs" xfId="43956"/>
    <cellStyle name="Normal 14 6 2 3" xfId="16234"/>
    <cellStyle name="Normal 14 6 2 3 2" xfId="16235"/>
    <cellStyle name="Normal 14 6 2 3 2 2" xfId="16236"/>
    <cellStyle name="Normal 14 6 2 3 2 3" xfId="43957"/>
    <cellStyle name="Normal 14 6 2 3 3" xfId="16237"/>
    <cellStyle name="Normal 14 6 2 3 4" xfId="43958"/>
    <cellStyle name="Normal 14 6 2 3_Lcc_inputs" xfId="43959"/>
    <cellStyle name="Normal 14 6 2 4" xfId="16238"/>
    <cellStyle name="Normal 14 6 2 4 2" xfId="16239"/>
    <cellStyle name="Normal 14 6 2 4 2 2" xfId="16240"/>
    <cellStyle name="Normal 14 6 2 4 3" xfId="16241"/>
    <cellStyle name="Normal 14 6 2 5" xfId="16242"/>
    <cellStyle name="Normal 14 6 2 5 2" xfId="16243"/>
    <cellStyle name="Normal 14 6 2 6" xfId="16244"/>
    <cellStyle name="Normal 14 6 2 7" xfId="43960"/>
    <cellStyle name="Normal 14 6 2 8" xfId="43961"/>
    <cellStyle name="Normal 14 6 2_Lcc_inputs" xfId="43962"/>
    <cellStyle name="Normal 14 6 3" xfId="16245"/>
    <cellStyle name="Normal 14 6 3 2" xfId="16246"/>
    <cellStyle name="Normal 14 6 3 2 2" xfId="16247"/>
    <cellStyle name="Normal 14 6 3 2 2 2" xfId="16248"/>
    <cellStyle name="Normal 14 6 3 2 3" xfId="16249"/>
    <cellStyle name="Normal 14 6 3 3" xfId="16250"/>
    <cellStyle name="Normal 14 6 3 3 2" xfId="16251"/>
    <cellStyle name="Normal 14 6 3 3 2 2" xfId="16252"/>
    <cellStyle name="Normal 14 6 3 3 3" xfId="16253"/>
    <cellStyle name="Normal 14 6 3 4" xfId="16254"/>
    <cellStyle name="Normal 14 6 3 4 2" xfId="16255"/>
    <cellStyle name="Normal 14 6 3 5" xfId="16256"/>
    <cellStyle name="Normal 14 6 3_Lcc_inputs" xfId="43963"/>
    <cellStyle name="Normal 14 6 4" xfId="16257"/>
    <cellStyle name="Normal 14 6 4 2" xfId="16258"/>
    <cellStyle name="Normal 14 6 4 2 2" xfId="16259"/>
    <cellStyle name="Normal 14 6 4 2 3" xfId="43964"/>
    <cellStyle name="Normal 14 6 4 3" xfId="16260"/>
    <cellStyle name="Normal 14 6 4 4" xfId="43965"/>
    <cellStyle name="Normal 14 6 4_Lcc_inputs" xfId="43966"/>
    <cellStyle name="Normal 14 6 5" xfId="16261"/>
    <cellStyle name="Normal 14 6 5 2" xfId="16262"/>
    <cellStyle name="Normal 14 6 5 2 2" xfId="16263"/>
    <cellStyle name="Normal 14 6 5 3" xfId="16264"/>
    <cellStyle name="Normal 14 6 6" xfId="16265"/>
    <cellStyle name="Normal 14 6 6 2" xfId="16266"/>
    <cellStyle name="Normal 14 6 7" xfId="16267"/>
    <cellStyle name="Normal 14 6 8" xfId="43967"/>
    <cellStyle name="Normal 14 6 9" xfId="43968"/>
    <cellStyle name="Normal 14 6_Lcc_inputs" xfId="43969"/>
    <cellStyle name="Normal 14 7" xfId="9586"/>
    <cellStyle name="Normal 14 7 2" xfId="9587"/>
    <cellStyle name="Normal 14 7 2 2" xfId="16268"/>
    <cellStyle name="Normal 14 7 2 2 2" xfId="16269"/>
    <cellStyle name="Normal 14 7 2 2 2 2" xfId="16270"/>
    <cellStyle name="Normal 14 7 2 2 2 2 2" xfId="16271"/>
    <cellStyle name="Normal 14 7 2 2 2 3" xfId="16272"/>
    <cellStyle name="Normal 14 7 2 2 3" xfId="16273"/>
    <cellStyle name="Normal 14 7 2 2 3 2" xfId="16274"/>
    <cellStyle name="Normal 14 7 2 2 3 2 2" xfId="16275"/>
    <cellStyle name="Normal 14 7 2 2 3 3" xfId="16276"/>
    <cellStyle name="Normal 14 7 2 2 4" xfId="16277"/>
    <cellStyle name="Normal 14 7 2 2 4 2" xfId="16278"/>
    <cellStyle name="Normal 14 7 2 2 5" xfId="16279"/>
    <cellStyle name="Normal 14 7 2 2_Lcc_inputs" xfId="43970"/>
    <cellStyle name="Normal 14 7 2 3" xfId="16280"/>
    <cellStyle name="Normal 14 7 2 3 2" xfId="16281"/>
    <cellStyle name="Normal 14 7 2 3 2 2" xfId="16282"/>
    <cellStyle name="Normal 14 7 2 3 2 3" xfId="43971"/>
    <cellStyle name="Normal 14 7 2 3 3" xfId="16283"/>
    <cellStyle name="Normal 14 7 2 3 4" xfId="43972"/>
    <cellStyle name="Normal 14 7 2 3_Lcc_inputs" xfId="43973"/>
    <cellStyle name="Normal 14 7 2 4" xfId="16284"/>
    <cellStyle name="Normal 14 7 2 4 2" xfId="16285"/>
    <cellStyle name="Normal 14 7 2 4 2 2" xfId="16286"/>
    <cellStyle name="Normal 14 7 2 4 3" xfId="16287"/>
    <cellStyle name="Normal 14 7 2 5" xfId="16288"/>
    <cellStyle name="Normal 14 7 2 5 2" xfId="16289"/>
    <cellStyle name="Normal 14 7 2 6" xfId="16290"/>
    <cellStyle name="Normal 14 7 2 7" xfId="43974"/>
    <cellStyle name="Normal 14 7 2 8" xfId="43975"/>
    <cellStyle name="Normal 14 7 2_Lcc_inputs" xfId="43976"/>
    <cellStyle name="Normal 14 7 3" xfId="16291"/>
    <cellStyle name="Normal 14 7 3 2" xfId="16292"/>
    <cellStyle name="Normal 14 7 3 2 2" xfId="16293"/>
    <cellStyle name="Normal 14 7 3 2 2 2" xfId="16294"/>
    <cellStyle name="Normal 14 7 3 2 3" xfId="16295"/>
    <cellStyle name="Normal 14 7 3 3" xfId="16296"/>
    <cellStyle name="Normal 14 7 3 3 2" xfId="16297"/>
    <cellStyle name="Normal 14 7 3 3 2 2" xfId="16298"/>
    <cellStyle name="Normal 14 7 3 3 3" xfId="16299"/>
    <cellStyle name="Normal 14 7 3 4" xfId="16300"/>
    <cellStyle name="Normal 14 7 3 4 2" xfId="16301"/>
    <cellStyle name="Normal 14 7 3 5" xfId="16302"/>
    <cellStyle name="Normal 14 7 3_Lcc_inputs" xfId="43977"/>
    <cellStyle name="Normal 14 7 4" xfId="16303"/>
    <cellStyle name="Normal 14 7 4 2" xfId="16304"/>
    <cellStyle name="Normal 14 7 4 2 2" xfId="16305"/>
    <cellStyle name="Normal 14 7 4 2 3" xfId="43978"/>
    <cellStyle name="Normal 14 7 4 3" xfId="16306"/>
    <cellStyle name="Normal 14 7 4 4" xfId="43979"/>
    <cellStyle name="Normal 14 7 4_Lcc_inputs" xfId="43980"/>
    <cellStyle name="Normal 14 7 5" xfId="16307"/>
    <cellStyle name="Normal 14 7 5 2" xfId="16308"/>
    <cellStyle name="Normal 14 7 5 2 2" xfId="16309"/>
    <cellStyle name="Normal 14 7 5 3" xfId="16310"/>
    <cellStyle name="Normal 14 7 6" xfId="16311"/>
    <cellStyle name="Normal 14 7 6 2" xfId="16312"/>
    <cellStyle name="Normal 14 7 7" xfId="16313"/>
    <cellStyle name="Normal 14 7 8" xfId="43981"/>
    <cellStyle name="Normal 14 7 9" xfId="43982"/>
    <cellStyle name="Normal 14 7_Lcc_inputs" xfId="43983"/>
    <cellStyle name="Normal 14 8" xfId="9588"/>
    <cellStyle name="Normal 14 8 2" xfId="16314"/>
    <cellStyle name="Normal 14 8 2 2" xfId="16315"/>
    <cellStyle name="Normal 14 8 2 2 2" xfId="16316"/>
    <cellStyle name="Normal 14 8 2 2 2 2" xfId="16317"/>
    <cellStyle name="Normal 14 8 2 2 3" xfId="16318"/>
    <cellStyle name="Normal 14 8 2 3" xfId="16319"/>
    <cellStyle name="Normal 14 8 2 3 2" xfId="16320"/>
    <cellStyle name="Normal 14 8 2 3 2 2" xfId="16321"/>
    <cellStyle name="Normal 14 8 2 3 3" xfId="16322"/>
    <cellStyle name="Normal 14 8 2 4" xfId="16323"/>
    <cellStyle name="Normal 14 8 2 4 2" xfId="16324"/>
    <cellStyle name="Normal 14 8 2 5" xfId="16325"/>
    <cellStyle name="Normal 14 8 2_Lcc_inputs" xfId="43984"/>
    <cellStyle name="Normal 14 8 3" xfId="16326"/>
    <cellStyle name="Normal 14 8 3 2" xfId="16327"/>
    <cellStyle name="Normal 14 8 3 2 2" xfId="16328"/>
    <cellStyle name="Normal 14 8 3 2 3" xfId="43985"/>
    <cellStyle name="Normal 14 8 3 3" xfId="16329"/>
    <cellStyle name="Normal 14 8 3 4" xfId="43986"/>
    <cellStyle name="Normal 14 8 3_Lcc_inputs" xfId="43987"/>
    <cellStyle name="Normal 14 8 4" xfId="16330"/>
    <cellStyle name="Normal 14 8 4 2" xfId="16331"/>
    <cellStyle name="Normal 14 8 4 2 2" xfId="16332"/>
    <cellStyle name="Normal 14 8 4 3" xfId="16333"/>
    <cellStyle name="Normal 14 8 5" xfId="16334"/>
    <cellStyle name="Normal 14 8 5 2" xfId="16335"/>
    <cellStyle name="Normal 14 8 6" xfId="16336"/>
    <cellStyle name="Normal 14 8 7" xfId="43988"/>
    <cellStyle name="Normal 14 8 8" xfId="43989"/>
    <cellStyle name="Normal 14 8_Lcc_inputs" xfId="43990"/>
    <cellStyle name="Normal 14 9" xfId="9574"/>
    <cellStyle name="Normal 14 9 2" xfId="16337"/>
    <cellStyle name="Normal 14 9 2 2" xfId="16338"/>
    <cellStyle name="Normal 14 9 2 2 2" xfId="16339"/>
    <cellStyle name="Normal 14 9 2 2 2 2" xfId="16340"/>
    <cellStyle name="Normal 14 9 2 2 3" xfId="16341"/>
    <cellStyle name="Normal 14 9 2 3" xfId="16342"/>
    <cellStyle name="Normal 14 9 2 3 2" xfId="16343"/>
    <cellStyle name="Normal 14 9 2 3 2 2" xfId="16344"/>
    <cellStyle name="Normal 14 9 2 3 3" xfId="16345"/>
    <cellStyle name="Normal 14 9 2 4" xfId="16346"/>
    <cellStyle name="Normal 14 9 2 4 2" xfId="16347"/>
    <cellStyle name="Normal 14 9 2 5" xfId="16348"/>
    <cellStyle name="Normal 14 9 2_Lcc_inputs" xfId="43991"/>
    <cellStyle name="Normal 14 9 3" xfId="16349"/>
    <cellStyle name="Normal 14 9 3 2" xfId="16350"/>
    <cellStyle name="Normal 14 9 3 2 2" xfId="16351"/>
    <cellStyle name="Normal 14 9 3 2 3" xfId="43992"/>
    <cellStyle name="Normal 14 9 3 3" xfId="16352"/>
    <cellStyle name="Normal 14 9 3 4" xfId="43993"/>
    <cellStyle name="Normal 14 9 3_Lcc_inputs" xfId="43994"/>
    <cellStyle name="Normal 14 9 4" xfId="16353"/>
    <cellStyle name="Normal 14 9 4 2" xfId="16354"/>
    <cellStyle name="Normal 14 9 4 2 2" xfId="16355"/>
    <cellStyle name="Normal 14 9 4 3" xfId="16356"/>
    <cellStyle name="Normal 14 9 5" xfId="16357"/>
    <cellStyle name="Normal 14 9 5 2" xfId="16358"/>
    <cellStyle name="Normal 14 9 6" xfId="16359"/>
    <cellStyle name="Normal 14 9 7" xfId="43995"/>
    <cellStyle name="Normal 14 9 8" xfId="43996"/>
    <cellStyle name="Normal 14 9_Lcc_inputs" xfId="43997"/>
    <cellStyle name="Normal 14_Lcc_inputs" xfId="43998"/>
    <cellStyle name="Normal 15" xfId="230"/>
    <cellStyle name="Normal 15 10" xfId="10796"/>
    <cellStyle name="Normal 15 10 2" xfId="16360"/>
    <cellStyle name="Normal 15 10 2 2" xfId="16361"/>
    <cellStyle name="Normal 15 10 2 2 2" xfId="16362"/>
    <cellStyle name="Normal 15 10 2 2 3" xfId="43999"/>
    <cellStyle name="Normal 15 10 2 3" xfId="16363"/>
    <cellStyle name="Normal 15 10 2 4" xfId="44000"/>
    <cellStyle name="Normal 15 10 2_Lcc_inputs" xfId="44001"/>
    <cellStyle name="Normal 15 10 3" xfId="16364"/>
    <cellStyle name="Normal 15 10 3 2" xfId="16365"/>
    <cellStyle name="Normal 15 10 3 2 2" xfId="16366"/>
    <cellStyle name="Normal 15 10 3 3" xfId="16367"/>
    <cellStyle name="Normal 15 10 4" xfId="16368"/>
    <cellStyle name="Normal 15 10 4 2" xfId="16369"/>
    <cellStyle name="Normal 15 10 5" xfId="16370"/>
    <cellStyle name="Normal 15 10 6" xfId="44002"/>
    <cellStyle name="Normal 15 10 7" xfId="44003"/>
    <cellStyle name="Normal 15 10_Lcc_inputs" xfId="44004"/>
    <cellStyle name="Normal 15 11" xfId="16371"/>
    <cellStyle name="Normal 15 11 2" xfId="16372"/>
    <cellStyle name="Normal 15 11 2 2" xfId="16373"/>
    <cellStyle name="Normal 15 11 2 3" xfId="44005"/>
    <cellStyle name="Normal 15 11 3" xfId="16374"/>
    <cellStyle name="Normal 15 11 3 2" xfId="44006"/>
    <cellStyle name="Normal 15 11 4" xfId="44007"/>
    <cellStyle name="Normal 15 11 5" xfId="44008"/>
    <cellStyle name="Normal 15 11_Lcc_inputs" xfId="44009"/>
    <cellStyle name="Normal 15 12" xfId="16375"/>
    <cellStyle name="Normal 15 12 2" xfId="16376"/>
    <cellStyle name="Normal 15 12 2 2" xfId="16377"/>
    <cellStyle name="Normal 15 12 2 3" xfId="44010"/>
    <cellStyle name="Normal 15 12 3" xfId="16378"/>
    <cellStyle name="Normal 15 12 4" xfId="44011"/>
    <cellStyle name="Normal 15 12_Lcc_inputs" xfId="44012"/>
    <cellStyle name="Normal 15 13" xfId="16379"/>
    <cellStyle name="Normal 15 13 2" xfId="16380"/>
    <cellStyle name="Normal 15 13 3" xfId="44013"/>
    <cellStyle name="Normal 15 14" xfId="16381"/>
    <cellStyle name="Normal 15 14 2" xfId="44014"/>
    <cellStyle name="Normal 15 15" xfId="44015"/>
    <cellStyle name="Normal 15 16" xfId="44016"/>
    <cellStyle name="Normal 15 2" xfId="584"/>
    <cellStyle name="Normal 15 2 10" xfId="44017"/>
    <cellStyle name="Normal 15 2 2" xfId="904"/>
    <cellStyle name="Normal 15 2 2 2" xfId="16382"/>
    <cellStyle name="Normal 15 2 2 2 2" xfId="16383"/>
    <cellStyle name="Normal 15 2 2 2 2 2" xfId="16384"/>
    <cellStyle name="Normal 15 2 2 2 2 2 2" xfId="16385"/>
    <cellStyle name="Normal 15 2 2 2 2 3" xfId="16386"/>
    <cellStyle name="Normal 15 2 2 2 3" xfId="16387"/>
    <cellStyle name="Normal 15 2 2 2 3 2" xfId="16388"/>
    <cellStyle name="Normal 15 2 2 2 3 2 2" xfId="16389"/>
    <cellStyle name="Normal 15 2 2 2 3 3" xfId="16390"/>
    <cellStyle name="Normal 15 2 2 2 4" xfId="16391"/>
    <cellStyle name="Normal 15 2 2 2 4 2" xfId="16392"/>
    <cellStyle name="Normal 15 2 2 2 5" xfId="16393"/>
    <cellStyle name="Normal 15 2 2 2_Lcc_inputs" xfId="44018"/>
    <cellStyle name="Normal 15 2 2 3" xfId="16394"/>
    <cellStyle name="Normal 15 2 2 3 2" xfId="16395"/>
    <cellStyle name="Normal 15 2 2 3 2 2" xfId="16396"/>
    <cellStyle name="Normal 15 2 2 3 2 3" xfId="44019"/>
    <cellStyle name="Normal 15 2 2 3 3" xfId="16397"/>
    <cellStyle name="Normal 15 2 2 3 4" xfId="44020"/>
    <cellStyle name="Normal 15 2 2 3_Lcc_inputs" xfId="44021"/>
    <cellStyle name="Normal 15 2 2 4" xfId="16398"/>
    <cellStyle name="Normal 15 2 2 4 2" xfId="16399"/>
    <cellStyle name="Normal 15 2 2 4 2 2" xfId="16400"/>
    <cellStyle name="Normal 15 2 2 4 3" xfId="16401"/>
    <cellStyle name="Normal 15 2 2 5" xfId="16402"/>
    <cellStyle name="Normal 15 2 2 5 2" xfId="16403"/>
    <cellStyle name="Normal 15 2 2 6" xfId="16404"/>
    <cellStyle name="Normal 15 2 2 7" xfId="44022"/>
    <cellStyle name="Normal 15 2 2 8" xfId="44023"/>
    <cellStyle name="Normal 15 2 2 9" xfId="9591"/>
    <cellStyle name="Normal 15 2 2_Lcc_inputs" xfId="44024"/>
    <cellStyle name="Normal 15 2 3" xfId="9590"/>
    <cellStyle name="Normal 15 2 3 2" xfId="16405"/>
    <cellStyle name="Normal 15 2 3 2 2" xfId="16406"/>
    <cellStyle name="Normal 15 2 3 2 2 2" xfId="16407"/>
    <cellStyle name="Normal 15 2 3 2 2 3" xfId="44025"/>
    <cellStyle name="Normal 15 2 3 2 3" xfId="16408"/>
    <cellStyle name="Normal 15 2 3 2 4" xfId="44026"/>
    <cellStyle name="Normal 15 2 3 2_Lcc_inputs" xfId="44027"/>
    <cellStyle name="Normal 15 2 3 3" xfId="16409"/>
    <cellStyle name="Normal 15 2 3 3 2" xfId="16410"/>
    <cellStyle name="Normal 15 2 3 3 2 2" xfId="16411"/>
    <cellStyle name="Normal 15 2 3 3 3" xfId="16412"/>
    <cellStyle name="Normal 15 2 3 4" xfId="16413"/>
    <cellStyle name="Normal 15 2 3 4 2" xfId="16414"/>
    <cellStyle name="Normal 15 2 3 5" xfId="16415"/>
    <cellStyle name="Normal 15 2 3 6" xfId="44028"/>
    <cellStyle name="Normal 15 2 3 7" xfId="44029"/>
    <cellStyle name="Normal 15 2 3_Lcc_inputs" xfId="44030"/>
    <cellStyle name="Normal 15 2 4" xfId="11062"/>
    <cellStyle name="Normal 15 2 4 2" xfId="16416"/>
    <cellStyle name="Normal 15 2 4 2 2" xfId="16417"/>
    <cellStyle name="Normal 15 2 4 2 3" xfId="44031"/>
    <cellStyle name="Normal 15 2 4 3" xfId="16418"/>
    <cellStyle name="Normal 15 2 4 3 2" xfId="44032"/>
    <cellStyle name="Normal 15 2 4 4" xfId="44033"/>
    <cellStyle name="Normal 15 2 4 5" xfId="44034"/>
    <cellStyle name="Normal 15 2 4_Lcc_inputs" xfId="44035"/>
    <cellStyle name="Normal 15 2 5" xfId="16419"/>
    <cellStyle name="Normal 15 2 5 2" xfId="16420"/>
    <cellStyle name="Normal 15 2 5 2 2" xfId="16421"/>
    <cellStyle name="Normal 15 2 5 2 3" xfId="44036"/>
    <cellStyle name="Normal 15 2 5 3" xfId="16422"/>
    <cellStyle name="Normal 15 2 5 3 2" xfId="44037"/>
    <cellStyle name="Normal 15 2 5 4" xfId="44038"/>
    <cellStyle name="Normal 15 2 5 5" xfId="44039"/>
    <cellStyle name="Normal 15 2 5_Lcc_inputs" xfId="44040"/>
    <cellStyle name="Normal 15 2 6" xfId="16423"/>
    <cellStyle name="Normal 15 2 6 2" xfId="16424"/>
    <cellStyle name="Normal 15 2 6 2 2" xfId="44041"/>
    <cellStyle name="Normal 15 2 6 3" xfId="44042"/>
    <cellStyle name="Normal 15 2 6 4" xfId="44043"/>
    <cellStyle name="Normal 15 2 6_Lcc_inputs" xfId="44044"/>
    <cellStyle name="Normal 15 2 7" xfId="16425"/>
    <cellStyle name="Normal 15 2 7 2" xfId="44045"/>
    <cellStyle name="Normal 15 2 7 3" xfId="44046"/>
    <cellStyle name="Normal 15 2 8" xfId="44047"/>
    <cellStyle name="Normal 15 2 8 2" xfId="44048"/>
    <cellStyle name="Normal 15 2 9" xfId="44049"/>
    <cellStyle name="Normal 15 2_Lcc_inputs" xfId="44050"/>
    <cellStyle name="Normal 15 3" xfId="905"/>
    <cellStyle name="Normal 15 3 2" xfId="9593"/>
    <cellStyle name="Normal 15 3 2 2" xfId="16426"/>
    <cellStyle name="Normal 15 3 2 2 2" xfId="16427"/>
    <cellStyle name="Normal 15 3 2 2 2 2" xfId="16428"/>
    <cellStyle name="Normal 15 3 2 2 2 2 2" xfId="16429"/>
    <cellStyle name="Normal 15 3 2 2 2 3" xfId="16430"/>
    <cellStyle name="Normal 15 3 2 2 3" xfId="16431"/>
    <cellStyle name="Normal 15 3 2 2 3 2" xfId="16432"/>
    <cellStyle name="Normal 15 3 2 2 3 2 2" xfId="16433"/>
    <cellStyle name="Normal 15 3 2 2 3 3" xfId="16434"/>
    <cellStyle name="Normal 15 3 2 2 4" xfId="16435"/>
    <cellStyle name="Normal 15 3 2 2 4 2" xfId="16436"/>
    <cellStyle name="Normal 15 3 2 2 5" xfId="16437"/>
    <cellStyle name="Normal 15 3 2 2_Lcc_inputs" xfId="44051"/>
    <cellStyle name="Normal 15 3 2 3" xfId="16438"/>
    <cellStyle name="Normal 15 3 2 3 2" xfId="16439"/>
    <cellStyle name="Normal 15 3 2 3 2 2" xfId="16440"/>
    <cellStyle name="Normal 15 3 2 3 2 3" xfId="44052"/>
    <cellStyle name="Normal 15 3 2 3 3" xfId="16441"/>
    <cellStyle name="Normal 15 3 2 3 4" xfId="44053"/>
    <cellStyle name="Normal 15 3 2 3_Lcc_inputs" xfId="44054"/>
    <cellStyle name="Normal 15 3 2 4" xfId="16442"/>
    <cellStyle name="Normal 15 3 2 4 2" xfId="16443"/>
    <cellStyle name="Normal 15 3 2 4 2 2" xfId="16444"/>
    <cellStyle name="Normal 15 3 2 4 3" xfId="16445"/>
    <cellStyle name="Normal 15 3 2 5" xfId="16446"/>
    <cellStyle name="Normal 15 3 2 5 2" xfId="16447"/>
    <cellStyle name="Normal 15 3 2 6" xfId="16448"/>
    <cellStyle name="Normal 15 3 2 7" xfId="44055"/>
    <cellStyle name="Normal 15 3 2 8" xfId="44056"/>
    <cellStyle name="Normal 15 3 2_Lcc_inputs" xfId="44057"/>
    <cellStyle name="Normal 15 3 3" xfId="9592"/>
    <cellStyle name="Normal 15 3 3 2" xfId="16449"/>
    <cellStyle name="Normal 15 3 3 2 2" xfId="16450"/>
    <cellStyle name="Normal 15 3 3 2 2 2" xfId="16451"/>
    <cellStyle name="Normal 15 3 3 2 2 3" xfId="44058"/>
    <cellStyle name="Normal 15 3 3 2 3" xfId="16452"/>
    <cellStyle name="Normal 15 3 3 2 4" xfId="44059"/>
    <cellStyle name="Normal 15 3 3 2_Lcc_inputs" xfId="44060"/>
    <cellStyle name="Normal 15 3 3 3" xfId="16453"/>
    <cellStyle name="Normal 15 3 3 3 2" xfId="16454"/>
    <cellStyle name="Normal 15 3 3 3 2 2" xfId="16455"/>
    <cellStyle name="Normal 15 3 3 3 3" xfId="16456"/>
    <cellStyle name="Normal 15 3 3 4" xfId="16457"/>
    <cellStyle name="Normal 15 3 3 4 2" xfId="16458"/>
    <cellStyle name="Normal 15 3 3 5" xfId="16459"/>
    <cellStyle name="Normal 15 3 3 6" xfId="44061"/>
    <cellStyle name="Normal 15 3 3 7" xfId="44062"/>
    <cellStyle name="Normal 15 3 3_Lcc_inputs" xfId="44063"/>
    <cellStyle name="Normal 15 3 4" xfId="11063"/>
    <cellStyle name="Normal 15 3 4 2" xfId="16460"/>
    <cellStyle name="Normal 15 3 4 2 2" xfId="16461"/>
    <cellStyle name="Normal 15 3 4 2 3" xfId="44064"/>
    <cellStyle name="Normal 15 3 4 3" xfId="16462"/>
    <cellStyle name="Normal 15 3 4 3 2" xfId="44065"/>
    <cellStyle name="Normal 15 3 4 4" xfId="44066"/>
    <cellStyle name="Normal 15 3 4 5" xfId="44067"/>
    <cellStyle name="Normal 15 3 4_Lcc_inputs" xfId="44068"/>
    <cellStyle name="Normal 15 3 5" xfId="16463"/>
    <cellStyle name="Normal 15 3 5 2" xfId="16464"/>
    <cellStyle name="Normal 15 3 5 2 2" xfId="16465"/>
    <cellStyle name="Normal 15 3 5 2 3" xfId="44069"/>
    <cellStyle name="Normal 15 3 5 3" xfId="16466"/>
    <cellStyle name="Normal 15 3 5 4" xfId="44070"/>
    <cellStyle name="Normal 15 3 5_Lcc_inputs" xfId="44071"/>
    <cellStyle name="Normal 15 3 6" xfId="16467"/>
    <cellStyle name="Normal 15 3 6 2" xfId="16468"/>
    <cellStyle name="Normal 15 3 6 3" xfId="44072"/>
    <cellStyle name="Normal 15 3 7" xfId="16469"/>
    <cellStyle name="Normal 15 3 7 2" xfId="44073"/>
    <cellStyle name="Normal 15 3 8" xfId="44074"/>
    <cellStyle name="Normal 15 3 9" xfId="44075"/>
    <cellStyle name="Normal 15 3_Lcc_inputs" xfId="44076"/>
    <cellStyle name="Normal 15 4" xfId="9216"/>
    <cellStyle name="Normal 15 4 2" xfId="9595"/>
    <cellStyle name="Normal 15 4 2 2" xfId="16470"/>
    <cellStyle name="Normal 15 4 2 2 2" xfId="16471"/>
    <cellStyle name="Normal 15 4 2 2 2 2" xfId="16472"/>
    <cellStyle name="Normal 15 4 2 2 2 2 2" xfId="16473"/>
    <cellStyle name="Normal 15 4 2 2 2 3" xfId="16474"/>
    <cellStyle name="Normal 15 4 2 2 3" xfId="16475"/>
    <cellStyle name="Normal 15 4 2 2 3 2" xfId="16476"/>
    <cellStyle name="Normal 15 4 2 2 3 2 2" xfId="16477"/>
    <cellStyle name="Normal 15 4 2 2 3 3" xfId="16478"/>
    <cellStyle name="Normal 15 4 2 2 4" xfId="16479"/>
    <cellStyle name="Normal 15 4 2 2 4 2" xfId="16480"/>
    <cellStyle name="Normal 15 4 2 2 5" xfId="16481"/>
    <cellStyle name="Normal 15 4 2 2_Lcc_inputs" xfId="44077"/>
    <cellStyle name="Normal 15 4 2 3" xfId="16482"/>
    <cellStyle name="Normal 15 4 2 3 2" xfId="16483"/>
    <cellStyle name="Normal 15 4 2 3 2 2" xfId="16484"/>
    <cellStyle name="Normal 15 4 2 3 2 3" xfId="44078"/>
    <cellStyle name="Normal 15 4 2 3 3" xfId="16485"/>
    <cellStyle name="Normal 15 4 2 3 4" xfId="44079"/>
    <cellStyle name="Normal 15 4 2 3_Lcc_inputs" xfId="44080"/>
    <cellStyle name="Normal 15 4 2 4" xfId="16486"/>
    <cellStyle name="Normal 15 4 2 4 2" xfId="16487"/>
    <cellStyle name="Normal 15 4 2 4 2 2" xfId="16488"/>
    <cellStyle name="Normal 15 4 2 4 3" xfId="16489"/>
    <cellStyle name="Normal 15 4 2 5" xfId="16490"/>
    <cellStyle name="Normal 15 4 2 5 2" xfId="16491"/>
    <cellStyle name="Normal 15 4 2 6" xfId="16492"/>
    <cellStyle name="Normal 15 4 2 7" xfId="44081"/>
    <cellStyle name="Normal 15 4 2 8" xfId="44082"/>
    <cellStyle name="Normal 15 4 2_Lcc_inputs" xfId="44083"/>
    <cellStyle name="Normal 15 4 3" xfId="9594"/>
    <cellStyle name="Normal 15 4 3 2" xfId="16493"/>
    <cellStyle name="Normal 15 4 3 2 2" xfId="16494"/>
    <cellStyle name="Normal 15 4 3 2 2 2" xfId="16495"/>
    <cellStyle name="Normal 15 4 3 2 3" xfId="16496"/>
    <cellStyle name="Normal 15 4 3 3" xfId="16497"/>
    <cellStyle name="Normal 15 4 3 3 2" xfId="16498"/>
    <cellStyle name="Normal 15 4 3 3 2 2" xfId="16499"/>
    <cellStyle name="Normal 15 4 3 3 3" xfId="16500"/>
    <cellStyle name="Normal 15 4 3 4" xfId="16501"/>
    <cellStyle name="Normal 15 4 3 4 2" xfId="16502"/>
    <cellStyle name="Normal 15 4 3 5" xfId="16503"/>
    <cellStyle name="Normal 15 4 3_Lcc_inputs" xfId="44084"/>
    <cellStyle name="Normal 15 4 4" xfId="16504"/>
    <cellStyle name="Normal 15 4 4 2" xfId="16505"/>
    <cellStyle name="Normal 15 4 4 2 2" xfId="16506"/>
    <cellStyle name="Normal 15 4 4 2 3" xfId="44085"/>
    <cellStyle name="Normal 15 4 4 3" xfId="16507"/>
    <cellStyle name="Normal 15 4 4 4" xfId="44086"/>
    <cellStyle name="Normal 15 4 4_Lcc_inputs" xfId="44087"/>
    <cellStyle name="Normal 15 4 5" xfId="16508"/>
    <cellStyle name="Normal 15 4 5 2" xfId="16509"/>
    <cellStyle name="Normal 15 4 5 2 2" xfId="16510"/>
    <cellStyle name="Normal 15 4 5 3" xfId="16511"/>
    <cellStyle name="Normal 15 4 6" xfId="16512"/>
    <cellStyle name="Normal 15 4 6 2" xfId="16513"/>
    <cellStyle name="Normal 15 4 7" xfId="16514"/>
    <cellStyle name="Normal 15 4 8" xfId="44088"/>
    <cellStyle name="Normal 15 4 9" xfId="44089"/>
    <cellStyle name="Normal 15 4_Lcc_inputs" xfId="44090"/>
    <cellStyle name="Normal 15 5" xfId="9596"/>
    <cellStyle name="Normal 15 5 2" xfId="9597"/>
    <cellStyle name="Normal 15 5 2 2" xfId="16515"/>
    <cellStyle name="Normal 15 5 2 2 2" xfId="16516"/>
    <cellStyle name="Normal 15 5 2 2 2 2" xfId="16517"/>
    <cellStyle name="Normal 15 5 2 2 2 2 2" xfId="16518"/>
    <cellStyle name="Normal 15 5 2 2 2 3" xfId="16519"/>
    <cellStyle name="Normal 15 5 2 2 3" xfId="16520"/>
    <cellStyle name="Normal 15 5 2 2 3 2" xfId="16521"/>
    <cellStyle name="Normal 15 5 2 2 3 2 2" xfId="16522"/>
    <cellStyle name="Normal 15 5 2 2 3 3" xfId="16523"/>
    <cellStyle name="Normal 15 5 2 2 4" xfId="16524"/>
    <cellStyle name="Normal 15 5 2 2 4 2" xfId="16525"/>
    <cellStyle name="Normal 15 5 2 2 5" xfId="16526"/>
    <cellStyle name="Normal 15 5 2 2_Lcc_inputs" xfId="44091"/>
    <cellStyle name="Normal 15 5 2 3" xfId="16527"/>
    <cellStyle name="Normal 15 5 2 3 2" xfId="16528"/>
    <cellStyle name="Normal 15 5 2 3 2 2" xfId="16529"/>
    <cellStyle name="Normal 15 5 2 3 2 3" xfId="44092"/>
    <cellStyle name="Normal 15 5 2 3 3" xfId="16530"/>
    <cellStyle name="Normal 15 5 2 3 4" xfId="44093"/>
    <cellStyle name="Normal 15 5 2 3_Lcc_inputs" xfId="44094"/>
    <cellStyle name="Normal 15 5 2 4" xfId="16531"/>
    <cellStyle name="Normal 15 5 2 4 2" xfId="16532"/>
    <cellStyle name="Normal 15 5 2 4 2 2" xfId="16533"/>
    <cellStyle name="Normal 15 5 2 4 3" xfId="16534"/>
    <cellStyle name="Normal 15 5 2 5" xfId="16535"/>
    <cellStyle name="Normal 15 5 2 5 2" xfId="16536"/>
    <cellStyle name="Normal 15 5 2 6" xfId="16537"/>
    <cellStyle name="Normal 15 5 2 7" xfId="44095"/>
    <cellStyle name="Normal 15 5 2 8" xfId="44096"/>
    <cellStyle name="Normal 15 5 2_Lcc_inputs" xfId="44097"/>
    <cellStyle name="Normal 15 5 3" xfId="16538"/>
    <cellStyle name="Normal 15 5 3 2" xfId="16539"/>
    <cellStyle name="Normal 15 5 3 2 2" xfId="16540"/>
    <cellStyle name="Normal 15 5 3 2 2 2" xfId="16541"/>
    <cellStyle name="Normal 15 5 3 2 3" xfId="16542"/>
    <cellStyle name="Normal 15 5 3 3" xfId="16543"/>
    <cellStyle name="Normal 15 5 3 3 2" xfId="16544"/>
    <cellStyle name="Normal 15 5 3 3 2 2" xfId="16545"/>
    <cellStyle name="Normal 15 5 3 3 3" xfId="16546"/>
    <cellStyle name="Normal 15 5 3 4" xfId="16547"/>
    <cellStyle name="Normal 15 5 3 4 2" xfId="16548"/>
    <cellStyle name="Normal 15 5 3 5" xfId="16549"/>
    <cellStyle name="Normal 15 5 3_Lcc_inputs" xfId="44098"/>
    <cellStyle name="Normal 15 5 4" xfId="16550"/>
    <cellStyle name="Normal 15 5 4 2" xfId="16551"/>
    <cellStyle name="Normal 15 5 4 2 2" xfId="16552"/>
    <cellStyle name="Normal 15 5 4 2 3" xfId="44099"/>
    <cellStyle name="Normal 15 5 4 3" xfId="16553"/>
    <cellStyle name="Normal 15 5 4 4" xfId="44100"/>
    <cellStyle name="Normal 15 5 4_Lcc_inputs" xfId="44101"/>
    <cellStyle name="Normal 15 5 5" xfId="16554"/>
    <cellStyle name="Normal 15 5 5 2" xfId="16555"/>
    <cellStyle name="Normal 15 5 5 2 2" xfId="16556"/>
    <cellStyle name="Normal 15 5 5 3" xfId="16557"/>
    <cellStyle name="Normal 15 5 6" xfId="16558"/>
    <cellStyle name="Normal 15 5 6 2" xfId="16559"/>
    <cellStyle name="Normal 15 5 7" xfId="16560"/>
    <cellStyle name="Normal 15 5 8" xfId="44102"/>
    <cellStyle name="Normal 15 5 9" xfId="44103"/>
    <cellStyle name="Normal 15 5_Lcc_inputs" xfId="44104"/>
    <cellStyle name="Normal 15 6" xfId="9598"/>
    <cellStyle name="Normal 15 6 2" xfId="9599"/>
    <cellStyle name="Normal 15 6 2 2" xfId="16561"/>
    <cellStyle name="Normal 15 6 2 2 2" xfId="16562"/>
    <cellStyle name="Normal 15 6 2 2 2 2" xfId="16563"/>
    <cellStyle name="Normal 15 6 2 2 2 2 2" xfId="16564"/>
    <cellStyle name="Normal 15 6 2 2 2 3" xfId="16565"/>
    <cellStyle name="Normal 15 6 2 2 3" xfId="16566"/>
    <cellStyle name="Normal 15 6 2 2 3 2" xfId="16567"/>
    <cellStyle name="Normal 15 6 2 2 3 2 2" xfId="16568"/>
    <cellStyle name="Normal 15 6 2 2 3 3" xfId="16569"/>
    <cellStyle name="Normal 15 6 2 2 4" xfId="16570"/>
    <cellStyle name="Normal 15 6 2 2 4 2" xfId="16571"/>
    <cellStyle name="Normal 15 6 2 2 5" xfId="16572"/>
    <cellStyle name="Normal 15 6 2 2_Lcc_inputs" xfId="44105"/>
    <cellStyle name="Normal 15 6 2 3" xfId="16573"/>
    <cellStyle name="Normal 15 6 2 3 2" xfId="16574"/>
    <cellStyle name="Normal 15 6 2 3 2 2" xfId="16575"/>
    <cellStyle name="Normal 15 6 2 3 2 3" xfId="44106"/>
    <cellStyle name="Normal 15 6 2 3 3" xfId="16576"/>
    <cellStyle name="Normal 15 6 2 3 4" xfId="44107"/>
    <cellStyle name="Normal 15 6 2 3_Lcc_inputs" xfId="44108"/>
    <cellStyle name="Normal 15 6 2 4" xfId="16577"/>
    <cellStyle name="Normal 15 6 2 4 2" xfId="16578"/>
    <cellStyle name="Normal 15 6 2 4 2 2" xfId="16579"/>
    <cellStyle name="Normal 15 6 2 4 3" xfId="16580"/>
    <cellStyle name="Normal 15 6 2 5" xfId="16581"/>
    <cellStyle name="Normal 15 6 2 5 2" xfId="16582"/>
    <cellStyle name="Normal 15 6 2 6" xfId="16583"/>
    <cellStyle name="Normal 15 6 2 7" xfId="44109"/>
    <cellStyle name="Normal 15 6 2 8" xfId="44110"/>
    <cellStyle name="Normal 15 6 2_Lcc_inputs" xfId="44111"/>
    <cellStyle name="Normal 15 6 3" xfId="16584"/>
    <cellStyle name="Normal 15 6 3 2" xfId="16585"/>
    <cellStyle name="Normal 15 6 3 2 2" xfId="16586"/>
    <cellStyle name="Normal 15 6 3 2 2 2" xfId="16587"/>
    <cellStyle name="Normal 15 6 3 2 3" xfId="16588"/>
    <cellStyle name="Normal 15 6 3 3" xfId="16589"/>
    <cellStyle name="Normal 15 6 3 3 2" xfId="16590"/>
    <cellStyle name="Normal 15 6 3 3 2 2" xfId="16591"/>
    <cellStyle name="Normal 15 6 3 3 3" xfId="16592"/>
    <cellStyle name="Normal 15 6 3 4" xfId="16593"/>
    <cellStyle name="Normal 15 6 3 4 2" xfId="16594"/>
    <cellStyle name="Normal 15 6 3 5" xfId="16595"/>
    <cellStyle name="Normal 15 6 3_Lcc_inputs" xfId="44112"/>
    <cellStyle name="Normal 15 6 4" xfId="16596"/>
    <cellStyle name="Normal 15 6 4 2" xfId="16597"/>
    <cellStyle name="Normal 15 6 4 2 2" xfId="16598"/>
    <cellStyle name="Normal 15 6 4 2 3" xfId="44113"/>
    <cellStyle name="Normal 15 6 4 3" xfId="16599"/>
    <cellStyle name="Normal 15 6 4 4" xfId="44114"/>
    <cellStyle name="Normal 15 6 4_Lcc_inputs" xfId="44115"/>
    <cellStyle name="Normal 15 6 5" xfId="16600"/>
    <cellStyle name="Normal 15 6 5 2" xfId="16601"/>
    <cellStyle name="Normal 15 6 5 2 2" xfId="16602"/>
    <cellStyle name="Normal 15 6 5 3" xfId="16603"/>
    <cellStyle name="Normal 15 6 6" xfId="16604"/>
    <cellStyle name="Normal 15 6 6 2" xfId="16605"/>
    <cellStyle name="Normal 15 6 7" xfId="16606"/>
    <cellStyle name="Normal 15 6 8" xfId="44116"/>
    <cellStyle name="Normal 15 6 9" xfId="44117"/>
    <cellStyle name="Normal 15 6_Lcc_inputs" xfId="44118"/>
    <cellStyle name="Normal 15 7" xfId="9600"/>
    <cellStyle name="Normal 15 7 2" xfId="9601"/>
    <cellStyle name="Normal 15 7 2 2" xfId="16607"/>
    <cellStyle name="Normal 15 7 2 2 2" xfId="16608"/>
    <cellStyle name="Normal 15 7 2 2 2 2" xfId="16609"/>
    <cellStyle name="Normal 15 7 2 2 2 2 2" xfId="16610"/>
    <cellStyle name="Normal 15 7 2 2 2 3" xfId="16611"/>
    <cellStyle name="Normal 15 7 2 2 3" xfId="16612"/>
    <cellStyle name="Normal 15 7 2 2 3 2" xfId="16613"/>
    <cellStyle name="Normal 15 7 2 2 3 2 2" xfId="16614"/>
    <cellStyle name="Normal 15 7 2 2 3 3" xfId="16615"/>
    <cellStyle name="Normal 15 7 2 2 4" xfId="16616"/>
    <cellStyle name="Normal 15 7 2 2 4 2" xfId="16617"/>
    <cellStyle name="Normal 15 7 2 2 5" xfId="16618"/>
    <cellStyle name="Normal 15 7 2 2_Lcc_inputs" xfId="44119"/>
    <cellStyle name="Normal 15 7 2 3" xfId="16619"/>
    <cellStyle name="Normal 15 7 2 3 2" xfId="16620"/>
    <cellStyle name="Normal 15 7 2 3 2 2" xfId="16621"/>
    <cellStyle name="Normal 15 7 2 3 2 3" xfId="44120"/>
    <cellStyle name="Normal 15 7 2 3 3" xfId="16622"/>
    <cellStyle name="Normal 15 7 2 3 4" xfId="44121"/>
    <cellStyle name="Normal 15 7 2 3_Lcc_inputs" xfId="44122"/>
    <cellStyle name="Normal 15 7 2 4" xfId="16623"/>
    <cellStyle name="Normal 15 7 2 4 2" xfId="16624"/>
    <cellStyle name="Normal 15 7 2 4 2 2" xfId="16625"/>
    <cellStyle name="Normal 15 7 2 4 3" xfId="16626"/>
    <cellStyle name="Normal 15 7 2 5" xfId="16627"/>
    <cellStyle name="Normal 15 7 2 5 2" xfId="16628"/>
    <cellStyle name="Normal 15 7 2 6" xfId="16629"/>
    <cellStyle name="Normal 15 7 2 7" xfId="44123"/>
    <cellStyle name="Normal 15 7 2 8" xfId="44124"/>
    <cellStyle name="Normal 15 7 2_Lcc_inputs" xfId="44125"/>
    <cellStyle name="Normal 15 7 3" xfId="16630"/>
    <cellStyle name="Normal 15 7 3 2" xfId="16631"/>
    <cellStyle name="Normal 15 7 3 2 2" xfId="16632"/>
    <cellStyle name="Normal 15 7 3 2 2 2" xfId="16633"/>
    <cellStyle name="Normal 15 7 3 2 3" xfId="16634"/>
    <cellStyle name="Normal 15 7 3 3" xfId="16635"/>
    <cellStyle name="Normal 15 7 3 3 2" xfId="16636"/>
    <cellStyle name="Normal 15 7 3 3 2 2" xfId="16637"/>
    <cellStyle name="Normal 15 7 3 3 3" xfId="16638"/>
    <cellStyle name="Normal 15 7 3 4" xfId="16639"/>
    <cellStyle name="Normal 15 7 3 4 2" xfId="16640"/>
    <cellStyle name="Normal 15 7 3 5" xfId="16641"/>
    <cellStyle name="Normal 15 7 3_Lcc_inputs" xfId="44126"/>
    <cellStyle name="Normal 15 7 4" xfId="16642"/>
    <cellStyle name="Normal 15 7 4 2" xfId="16643"/>
    <cellStyle name="Normal 15 7 4 2 2" xfId="16644"/>
    <cellStyle name="Normal 15 7 4 2 3" xfId="44127"/>
    <cellStyle name="Normal 15 7 4 3" xfId="16645"/>
    <cellStyle name="Normal 15 7 4 4" xfId="44128"/>
    <cellStyle name="Normal 15 7 4_Lcc_inputs" xfId="44129"/>
    <cellStyle name="Normal 15 7 5" xfId="16646"/>
    <cellStyle name="Normal 15 7 5 2" xfId="16647"/>
    <cellStyle name="Normal 15 7 5 2 2" xfId="16648"/>
    <cellStyle name="Normal 15 7 5 3" xfId="16649"/>
    <cellStyle name="Normal 15 7 6" xfId="16650"/>
    <cellStyle name="Normal 15 7 6 2" xfId="16651"/>
    <cellStyle name="Normal 15 7 7" xfId="16652"/>
    <cellStyle name="Normal 15 7 8" xfId="44130"/>
    <cellStyle name="Normal 15 7 9" xfId="44131"/>
    <cellStyle name="Normal 15 7_Lcc_inputs" xfId="44132"/>
    <cellStyle name="Normal 15 8" xfId="9602"/>
    <cellStyle name="Normal 15 8 2" xfId="16653"/>
    <cellStyle name="Normal 15 8 2 2" xfId="16654"/>
    <cellStyle name="Normal 15 8 2 2 2" xfId="16655"/>
    <cellStyle name="Normal 15 8 2 2 2 2" xfId="16656"/>
    <cellStyle name="Normal 15 8 2 2 3" xfId="16657"/>
    <cellStyle name="Normal 15 8 2 3" xfId="16658"/>
    <cellStyle name="Normal 15 8 2 3 2" xfId="16659"/>
    <cellStyle name="Normal 15 8 2 3 2 2" xfId="16660"/>
    <cellStyle name="Normal 15 8 2 3 3" xfId="16661"/>
    <cellStyle name="Normal 15 8 2 4" xfId="16662"/>
    <cellStyle name="Normal 15 8 2 4 2" xfId="16663"/>
    <cellStyle name="Normal 15 8 2 5" xfId="16664"/>
    <cellStyle name="Normal 15 8 2_Lcc_inputs" xfId="44133"/>
    <cellStyle name="Normal 15 8 3" xfId="16665"/>
    <cellStyle name="Normal 15 8 3 2" xfId="16666"/>
    <cellStyle name="Normal 15 8 3 2 2" xfId="16667"/>
    <cellStyle name="Normal 15 8 3 2 3" xfId="44134"/>
    <cellStyle name="Normal 15 8 3 3" xfId="16668"/>
    <cellStyle name="Normal 15 8 3 4" xfId="44135"/>
    <cellStyle name="Normal 15 8 3_Lcc_inputs" xfId="44136"/>
    <cellStyle name="Normal 15 8 4" xfId="16669"/>
    <cellStyle name="Normal 15 8 4 2" xfId="16670"/>
    <cellStyle name="Normal 15 8 4 2 2" xfId="16671"/>
    <cellStyle name="Normal 15 8 4 3" xfId="16672"/>
    <cellStyle name="Normal 15 8 5" xfId="16673"/>
    <cellStyle name="Normal 15 8 5 2" xfId="16674"/>
    <cellStyle name="Normal 15 8 6" xfId="16675"/>
    <cellStyle name="Normal 15 8 7" xfId="44137"/>
    <cellStyle name="Normal 15 8 8" xfId="44138"/>
    <cellStyle name="Normal 15 8_Lcc_inputs" xfId="44139"/>
    <cellStyle name="Normal 15 9" xfId="9589"/>
    <cellStyle name="Normal 15 9 2" xfId="16676"/>
    <cellStyle name="Normal 15 9 2 2" xfId="16677"/>
    <cellStyle name="Normal 15 9 2 2 2" xfId="16678"/>
    <cellStyle name="Normal 15 9 2 2 2 2" xfId="16679"/>
    <cellStyle name="Normal 15 9 2 2 3" xfId="16680"/>
    <cellStyle name="Normal 15 9 2 3" xfId="16681"/>
    <cellStyle name="Normal 15 9 2 3 2" xfId="16682"/>
    <cellStyle name="Normal 15 9 2 3 2 2" xfId="16683"/>
    <cellStyle name="Normal 15 9 2 3 3" xfId="16684"/>
    <cellStyle name="Normal 15 9 2 4" xfId="16685"/>
    <cellStyle name="Normal 15 9 2 4 2" xfId="16686"/>
    <cellStyle name="Normal 15 9 2 5" xfId="16687"/>
    <cellStyle name="Normal 15 9 2_Lcc_inputs" xfId="44140"/>
    <cellStyle name="Normal 15 9 3" xfId="16688"/>
    <cellStyle name="Normal 15 9 3 2" xfId="16689"/>
    <cellStyle name="Normal 15 9 3 2 2" xfId="16690"/>
    <cellStyle name="Normal 15 9 3 2 3" xfId="44141"/>
    <cellStyle name="Normal 15 9 3 3" xfId="16691"/>
    <cellStyle name="Normal 15 9 3 4" xfId="44142"/>
    <cellStyle name="Normal 15 9 3_Lcc_inputs" xfId="44143"/>
    <cellStyle name="Normal 15 9 4" xfId="16692"/>
    <cellStyle name="Normal 15 9 4 2" xfId="16693"/>
    <cellStyle name="Normal 15 9 4 2 2" xfId="16694"/>
    <cellStyle name="Normal 15 9 4 3" xfId="16695"/>
    <cellStyle name="Normal 15 9 5" xfId="16696"/>
    <cellStyle name="Normal 15 9 5 2" xfId="16697"/>
    <cellStyle name="Normal 15 9 6" xfId="16698"/>
    <cellStyle name="Normal 15 9 7" xfId="44144"/>
    <cellStyle name="Normal 15 9 8" xfId="44145"/>
    <cellStyle name="Normal 15 9_Lcc_inputs" xfId="44146"/>
    <cellStyle name="Normal 15_Lcc_inputs" xfId="44147"/>
    <cellStyle name="Normal 16" xfId="232"/>
    <cellStyle name="Normal 16 10" xfId="10797"/>
    <cellStyle name="Normal 16 10 2" xfId="16699"/>
    <cellStyle name="Normal 16 10 2 2" xfId="16700"/>
    <cellStyle name="Normal 16 10 2 2 2" xfId="16701"/>
    <cellStyle name="Normal 16 10 2 2 3" xfId="44148"/>
    <cellStyle name="Normal 16 10 2 3" xfId="16702"/>
    <cellStyle name="Normal 16 10 2 4" xfId="44149"/>
    <cellStyle name="Normal 16 10 2_Lcc_inputs" xfId="44150"/>
    <cellStyle name="Normal 16 10 3" xfId="16703"/>
    <cellStyle name="Normal 16 10 3 2" xfId="16704"/>
    <cellStyle name="Normal 16 10 3 2 2" xfId="16705"/>
    <cellStyle name="Normal 16 10 3 3" xfId="16706"/>
    <cellStyle name="Normal 16 10 4" xfId="16707"/>
    <cellStyle name="Normal 16 10 4 2" xfId="16708"/>
    <cellStyle name="Normal 16 10 5" xfId="16709"/>
    <cellStyle name="Normal 16 10 6" xfId="44151"/>
    <cellStyle name="Normal 16 10 7" xfId="44152"/>
    <cellStyle name="Normal 16 10_Lcc_inputs" xfId="44153"/>
    <cellStyle name="Normal 16 11" xfId="16710"/>
    <cellStyle name="Normal 16 11 2" xfId="16711"/>
    <cellStyle name="Normal 16 11 2 2" xfId="16712"/>
    <cellStyle name="Normal 16 11 2 3" xfId="44154"/>
    <cellStyle name="Normal 16 11 3" xfId="16713"/>
    <cellStyle name="Normal 16 11 3 2" xfId="44155"/>
    <cellStyle name="Normal 16 11 4" xfId="44156"/>
    <cellStyle name="Normal 16 11 5" xfId="44157"/>
    <cellStyle name="Normal 16 11_Lcc_inputs" xfId="44158"/>
    <cellStyle name="Normal 16 12" xfId="16714"/>
    <cellStyle name="Normal 16 12 2" xfId="16715"/>
    <cellStyle name="Normal 16 12 2 2" xfId="16716"/>
    <cellStyle name="Normal 16 12 2 3" xfId="44159"/>
    <cellStyle name="Normal 16 12 3" xfId="16717"/>
    <cellStyle name="Normal 16 12 4" xfId="44160"/>
    <cellStyle name="Normal 16 12_Lcc_inputs" xfId="44161"/>
    <cellStyle name="Normal 16 13" xfId="16718"/>
    <cellStyle name="Normal 16 13 2" xfId="16719"/>
    <cellStyle name="Normal 16 13 3" xfId="44162"/>
    <cellStyle name="Normal 16 14" xfId="16720"/>
    <cellStyle name="Normal 16 14 2" xfId="44163"/>
    <cellStyle name="Normal 16 15" xfId="44164"/>
    <cellStyle name="Normal 16 16" xfId="44165"/>
    <cellStyle name="Normal 16 17" xfId="609"/>
    <cellStyle name="Normal 16 18" xfId="55258"/>
    <cellStyle name="Normal 16 19" xfId="55270"/>
    <cellStyle name="Normal 16 2" xfId="3208"/>
    <cellStyle name="Normal 16 2 2" xfId="9604"/>
    <cellStyle name="Normal 16 2 2 2" xfId="9605"/>
    <cellStyle name="Normal 16 2 2 2 2" xfId="16721"/>
    <cellStyle name="Normal 16 2 2 2 2 2" xfId="16722"/>
    <cellStyle name="Normal 16 2 2 2 2 2 2" xfId="16723"/>
    <cellStyle name="Normal 16 2 2 2 2 2 2 2" xfId="16724"/>
    <cellStyle name="Normal 16 2 2 2 2 2 3" xfId="16725"/>
    <cellStyle name="Normal 16 2 2 2 2 3" xfId="16726"/>
    <cellStyle name="Normal 16 2 2 2 2 3 2" xfId="16727"/>
    <cellStyle name="Normal 16 2 2 2 2 3 2 2" xfId="16728"/>
    <cellStyle name="Normal 16 2 2 2 2 3 3" xfId="16729"/>
    <cellStyle name="Normal 16 2 2 2 2 4" xfId="16730"/>
    <cellStyle name="Normal 16 2 2 2 2 4 2" xfId="16731"/>
    <cellStyle name="Normal 16 2 2 2 2 5" xfId="16732"/>
    <cellStyle name="Normal 16 2 2 2 2_Lcc_inputs" xfId="44166"/>
    <cellStyle name="Normal 16 2 2 2 3" xfId="16733"/>
    <cellStyle name="Normal 16 2 2 2 3 2" xfId="16734"/>
    <cellStyle name="Normal 16 2 2 2 3 2 2" xfId="16735"/>
    <cellStyle name="Normal 16 2 2 2 3 2 3" xfId="44167"/>
    <cellStyle name="Normal 16 2 2 2 3 3" xfId="16736"/>
    <cellStyle name="Normal 16 2 2 2 3 4" xfId="44168"/>
    <cellStyle name="Normal 16 2 2 2 3_Lcc_inputs" xfId="44169"/>
    <cellStyle name="Normal 16 2 2 2 4" xfId="16737"/>
    <cellStyle name="Normal 16 2 2 2 4 2" xfId="16738"/>
    <cellStyle name="Normal 16 2 2 2 4 2 2" xfId="16739"/>
    <cellStyle name="Normal 16 2 2 2 4 3" xfId="16740"/>
    <cellStyle name="Normal 16 2 2 2 5" xfId="16741"/>
    <cellStyle name="Normal 16 2 2 2 5 2" xfId="16742"/>
    <cellStyle name="Normal 16 2 2 2 6" xfId="16743"/>
    <cellStyle name="Normal 16 2 2 2 7" xfId="44170"/>
    <cellStyle name="Normal 16 2 2 2 8" xfId="44171"/>
    <cellStyle name="Normal 16 2 2 2_Lcc_inputs" xfId="44172"/>
    <cellStyle name="Normal 16 2 2 3" xfId="16744"/>
    <cellStyle name="Normal 16 2 2 3 2" xfId="16745"/>
    <cellStyle name="Normal 16 2 2 3 2 2" xfId="16746"/>
    <cellStyle name="Normal 16 2 2 3 2 2 2" xfId="16747"/>
    <cellStyle name="Normal 16 2 2 3 2 3" xfId="16748"/>
    <cellStyle name="Normal 16 2 2 3 3" xfId="16749"/>
    <cellStyle name="Normal 16 2 2 3 3 2" xfId="16750"/>
    <cellStyle name="Normal 16 2 2 3 3 2 2" xfId="16751"/>
    <cellStyle name="Normal 16 2 2 3 3 3" xfId="16752"/>
    <cellStyle name="Normal 16 2 2 3 4" xfId="16753"/>
    <cellStyle name="Normal 16 2 2 3 4 2" xfId="16754"/>
    <cellStyle name="Normal 16 2 2 3 5" xfId="16755"/>
    <cellStyle name="Normal 16 2 2 3_Lcc_inputs" xfId="44173"/>
    <cellStyle name="Normal 16 2 2 4" xfId="16756"/>
    <cellStyle name="Normal 16 2 2 4 2" xfId="16757"/>
    <cellStyle name="Normal 16 2 2 4 2 2" xfId="16758"/>
    <cellStyle name="Normal 16 2 2 4 2 3" xfId="44174"/>
    <cellStyle name="Normal 16 2 2 4 3" xfId="16759"/>
    <cellStyle name="Normal 16 2 2 4 4" xfId="44175"/>
    <cellStyle name="Normal 16 2 2 4_Lcc_inputs" xfId="44176"/>
    <cellStyle name="Normal 16 2 2 5" xfId="16760"/>
    <cellStyle name="Normal 16 2 2 5 2" xfId="16761"/>
    <cellStyle name="Normal 16 2 2 5 2 2" xfId="16762"/>
    <cellStyle name="Normal 16 2 2 5 3" xfId="16763"/>
    <cellStyle name="Normal 16 2 2 6" xfId="16764"/>
    <cellStyle name="Normal 16 2 2 6 2" xfId="16765"/>
    <cellStyle name="Normal 16 2 2 7" xfId="16766"/>
    <cellStyle name="Normal 16 2 2 8" xfId="44177"/>
    <cellStyle name="Normal 16 2 2 9" xfId="44178"/>
    <cellStyle name="Normal 16 2 2_Lcc_inputs" xfId="44179"/>
    <cellStyle name="Normal 16 2 3" xfId="9606"/>
    <cellStyle name="Normal 16 2 3 2" xfId="16767"/>
    <cellStyle name="Normal 16 2 3 2 2" xfId="16768"/>
    <cellStyle name="Normal 16 2 3 2 2 2" xfId="16769"/>
    <cellStyle name="Normal 16 2 3 2 2 2 2" xfId="16770"/>
    <cellStyle name="Normal 16 2 3 2 2 3" xfId="16771"/>
    <cellStyle name="Normal 16 2 3 2 3" xfId="16772"/>
    <cellStyle name="Normal 16 2 3 2 3 2" xfId="16773"/>
    <cellStyle name="Normal 16 2 3 2 3 2 2" xfId="16774"/>
    <cellStyle name="Normal 16 2 3 2 3 3" xfId="16775"/>
    <cellStyle name="Normal 16 2 3 2 4" xfId="16776"/>
    <cellStyle name="Normal 16 2 3 2 4 2" xfId="16777"/>
    <cellStyle name="Normal 16 2 3 2 5" xfId="16778"/>
    <cellStyle name="Normal 16 2 3 2_Lcc_inputs" xfId="44180"/>
    <cellStyle name="Normal 16 2 3 3" xfId="16779"/>
    <cellStyle name="Normal 16 2 3 3 2" xfId="16780"/>
    <cellStyle name="Normal 16 2 3 3 2 2" xfId="16781"/>
    <cellStyle name="Normal 16 2 3 3 2 3" xfId="44181"/>
    <cellStyle name="Normal 16 2 3 3 3" xfId="16782"/>
    <cellStyle name="Normal 16 2 3 3 4" xfId="44182"/>
    <cellStyle name="Normal 16 2 3 3_Lcc_inputs" xfId="44183"/>
    <cellStyle name="Normal 16 2 3 4" xfId="16783"/>
    <cellStyle name="Normal 16 2 3 4 2" xfId="16784"/>
    <cellStyle name="Normal 16 2 3 4 2 2" xfId="16785"/>
    <cellStyle name="Normal 16 2 3 4 3" xfId="16786"/>
    <cellStyle name="Normal 16 2 3 5" xfId="16787"/>
    <cellStyle name="Normal 16 2 3 5 2" xfId="16788"/>
    <cellStyle name="Normal 16 2 3 6" xfId="16789"/>
    <cellStyle name="Normal 16 2 3 7" xfId="44184"/>
    <cellStyle name="Normal 16 2 3 8" xfId="44185"/>
    <cellStyle name="Normal 16 2 3_Lcc_inputs" xfId="44186"/>
    <cellStyle name="Normal 16 2 4" xfId="10874"/>
    <cellStyle name="Normal 16 2 4 2" xfId="16790"/>
    <cellStyle name="Normal 16 2 4 2 2" xfId="44187"/>
    <cellStyle name="Normal 16 2 4 3" xfId="44188"/>
    <cellStyle name="Normal 16 2 4 3 2" xfId="44189"/>
    <cellStyle name="Normal 16 2 4 3 3" xfId="44190"/>
    <cellStyle name="Normal 16 2 4 4" xfId="44191"/>
    <cellStyle name="Normal 16 2 4 4 2" xfId="44192"/>
    <cellStyle name="Normal 16 2 4 5" xfId="44193"/>
    <cellStyle name="Normal 16 2 4_Lcc_inputs" xfId="44194"/>
    <cellStyle name="Normal 16 2 5" xfId="11064"/>
    <cellStyle name="Normal 16 2 5 2" xfId="16791"/>
    <cellStyle name="Normal 16 2 5 2 2" xfId="16792"/>
    <cellStyle name="Normal 16 2 5 2 2 2" xfId="16793"/>
    <cellStyle name="Normal 16 2 5 2 2 3" xfId="44195"/>
    <cellStyle name="Normal 16 2 5 2 3" xfId="16794"/>
    <cellStyle name="Normal 16 2 5 2 4" xfId="44196"/>
    <cellStyle name="Normal 16 2 5 2_Lcc_inputs" xfId="44197"/>
    <cellStyle name="Normal 16 2 5 3" xfId="16795"/>
    <cellStyle name="Normal 16 2 5 3 2" xfId="16796"/>
    <cellStyle name="Normal 16 2 5 3 2 2" xfId="16797"/>
    <cellStyle name="Normal 16 2 5 3 3" xfId="16798"/>
    <cellStyle name="Normal 16 2 5 4" xfId="16799"/>
    <cellStyle name="Normal 16 2 5 4 2" xfId="16800"/>
    <cellStyle name="Normal 16 2 5 5" xfId="16801"/>
    <cellStyle name="Normal 16 2 5 6" xfId="44198"/>
    <cellStyle name="Normal 16 2 5 7" xfId="44199"/>
    <cellStyle name="Normal 16 2 5_Lcc_inputs" xfId="44200"/>
    <cellStyle name="Normal 16 2 6" xfId="16802"/>
    <cellStyle name="Normal 16 2 6 2" xfId="44201"/>
    <cellStyle name="Normal 16 2 6 2 2" xfId="44202"/>
    <cellStyle name="Normal 16 2 6 3" xfId="44203"/>
    <cellStyle name="Normal 16 2 6 3 2" xfId="44204"/>
    <cellStyle name="Normal 16 2 6 3 3" xfId="44205"/>
    <cellStyle name="Normal 16 2 6 4" xfId="44206"/>
    <cellStyle name="Normal 16 2 6 5" xfId="44207"/>
    <cellStyle name="Normal 16 2 6_Lcc_inputs" xfId="44208"/>
    <cellStyle name="Normal 16 2 7" xfId="16803"/>
    <cellStyle name="Normal 16 2 7 2" xfId="16804"/>
    <cellStyle name="Normal 16 2 7 2 2" xfId="16805"/>
    <cellStyle name="Normal 16 2 7 2 3" xfId="44209"/>
    <cellStyle name="Normal 16 2 7 3" xfId="16806"/>
    <cellStyle name="Normal 16 2 7 4" xfId="44210"/>
    <cellStyle name="Normal 16 2 7_Lcc_inputs" xfId="44211"/>
    <cellStyle name="Normal 16 2 8" xfId="16807"/>
    <cellStyle name="Normal 16 2 8 2" xfId="16808"/>
    <cellStyle name="Normal 16 2 8 2 2" xfId="16809"/>
    <cellStyle name="Normal 16 2 8 3" xfId="16810"/>
    <cellStyle name="Normal 16 2 9" xfId="44212"/>
    <cellStyle name="Normal 16 2_Lcc_inputs" xfId="44213"/>
    <cellStyle name="Normal 16 20" xfId="55252"/>
    <cellStyle name="Normal 16 3" xfId="9217"/>
    <cellStyle name="Normal 16 3 2" xfId="9608"/>
    <cellStyle name="Normal 16 3 2 2" xfId="16811"/>
    <cellStyle name="Normal 16 3 2 2 2" xfId="16812"/>
    <cellStyle name="Normal 16 3 2 2 2 2" xfId="16813"/>
    <cellStyle name="Normal 16 3 2 2 2 2 2" xfId="16814"/>
    <cellStyle name="Normal 16 3 2 2 2 3" xfId="16815"/>
    <cellStyle name="Normal 16 3 2 2 3" xfId="16816"/>
    <cellStyle name="Normal 16 3 2 2 3 2" xfId="16817"/>
    <cellStyle name="Normal 16 3 2 2 3 2 2" xfId="16818"/>
    <cellStyle name="Normal 16 3 2 2 3 3" xfId="16819"/>
    <cellStyle name="Normal 16 3 2 2 4" xfId="16820"/>
    <cellStyle name="Normal 16 3 2 2 4 2" xfId="16821"/>
    <cellStyle name="Normal 16 3 2 2 5" xfId="16822"/>
    <cellStyle name="Normal 16 3 2 2_Lcc_inputs" xfId="44214"/>
    <cellStyle name="Normal 16 3 2 3" xfId="16823"/>
    <cellStyle name="Normal 16 3 2 3 2" xfId="16824"/>
    <cellStyle name="Normal 16 3 2 3 2 2" xfId="16825"/>
    <cellStyle name="Normal 16 3 2 3 2 3" xfId="44215"/>
    <cellStyle name="Normal 16 3 2 3 3" xfId="16826"/>
    <cellStyle name="Normal 16 3 2 3 4" xfId="44216"/>
    <cellStyle name="Normal 16 3 2 3_Lcc_inputs" xfId="44217"/>
    <cellStyle name="Normal 16 3 2 4" xfId="16827"/>
    <cellStyle name="Normal 16 3 2 4 2" xfId="16828"/>
    <cellStyle name="Normal 16 3 2 4 2 2" xfId="16829"/>
    <cellStyle name="Normal 16 3 2 4 3" xfId="16830"/>
    <cellStyle name="Normal 16 3 2 5" xfId="16831"/>
    <cellStyle name="Normal 16 3 2 5 2" xfId="16832"/>
    <cellStyle name="Normal 16 3 2 6" xfId="16833"/>
    <cellStyle name="Normal 16 3 2 7" xfId="44218"/>
    <cellStyle name="Normal 16 3 2 8" xfId="44219"/>
    <cellStyle name="Normal 16 3 2_Lcc_inputs" xfId="44220"/>
    <cellStyle name="Normal 16 3 3" xfId="9607"/>
    <cellStyle name="Normal 16 3 3 2" xfId="16834"/>
    <cellStyle name="Normal 16 3 3 2 2" xfId="16835"/>
    <cellStyle name="Normal 16 3 3 2 2 2" xfId="16836"/>
    <cellStyle name="Normal 16 3 3 2 2 3" xfId="44221"/>
    <cellStyle name="Normal 16 3 3 2 3" xfId="16837"/>
    <cellStyle name="Normal 16 3 3 2 4" xfId="44222"/>
    <cellStyle name="Normal 16 3 3 2_Lcc_inputs" xfId="44223"/>
    <cellStyle name="Normal 16 3 3 3" xfId="16838"/>
    <cellStyle name="Normal 16 3 3 3 2" xfId="16839"/>
    <cellStyle name="Normal 16 3 3 3 2 2" xfId="16840"/>
    <cellStyle name="Normal 16 3 3 3 3" xfId="16841"/>
    <cellStyle name="Normal 16 3 3 4" xfId="16842"/>
    <cellStyle name="Normal 16 3 3 4 2" xfId="16843"/>
    <cellStyle name="Normal 16 3 3 5" xfId="16844"/>
    <cellStyle name="Normal 16 3 3 6" xfId="44224"/>
    <cellStyle name="Normal 16 3 3 7" xfId="44225"/>
    <cellStyle name="Normal 16 3 3_Lcc_inputs" xfId="44226"/>
    <cellStyle name="Normal 16 3 4" xfId="11065"/>
    <cellStyle name="Normal 16 3 4 2" xfId="16845"/>
    <cellStyle name="Normal 16 3 4 2 2" xfId="16846"/>
    <cellStyle name="Normal 16 3 4 2 3" xfId="44227"/>
    <cellStyle name="Normal 16 3 4 3" xfId="16847"/>
    <cellStyle name="Normal 16 3 4 3 2" xfId="44228"/>
    <cellStyle name="Normal 16 3 4 4" xfId="44229"/>
    <cellStyle name="Normal 16 3 4 5" xfId="44230"/>
    <cellStyle name="Normal 16 3 4_Lcc_inputs" xfId="44231"/>
    <cellStyle name="Normal 16 3 5" xfId="16848"/>
    <cellStyle name="Normal 16 3 5 2" xfId="16849"/>
    <cellStyle name="Normal 16 3 5 2 2" xfId="16850"/>
    <cellStyle name="Normal 16 3 5 2 3" xfId="44232"/>
    <cellStyle name="Normal 16 3 5 3" xfId="16851"/>
    <cellStyle name="Normal 16 3 5 4" xfId="44233"/>
    <cellStyle name="Normal 16 3 5_Lcc_inputs" xfId="44234"/>
    <cellStyle name="Normal 16 3 6" xfId="16852"/>
    <cellStyle name="Normal 16 3 6 2" xfId="16853"/>
    <cellStyle name="Normal 16 3 6 3" xfId="44235"/>
    <cellStyle name="Normal 16 3 7" xfId="16854"/>
    <cellStyle name="Normal 16 3 7 2" xfId="44236"/>
    <cellStyle name="Normal 16 3 8" xfId="44237"/>
    <cellStyle name="Normal 16 3 9" xfId="44238"/>
    <cellStyle name="Normal 16 3_Lcc_inputs" xfId="44239"/>
    <cellStyle name="Normal 16 4" xfId="9218"/>
    <cellStyle name="Normal 16 4 2" xfId="9610"/>
    <cellStyle name="Normal 16 4 2 2" xfId="16855"/>
    <cellStyle name="Normal 16 4 2 2 2" xfId="16856"/>
    <cellStyle name="Normal 16 4 2 2 2 2" xfId="16857"/>
    <cellStyle name="Normal 16 4 2 2 2 2 2" xfId="16858"/>
    <cellStyle name="Normal 16 4 2 2 2 3" xfId="16859"/>
    <cellStyle name="Normal 16 4 2 2 3" xfId="16860"/>
    <cellStyle name="Normal 16 4 2 2 3 2" xfId="16861"/>
    <cellStyle name="Normal 16 4 2 2 3 2 2" xfId="16862"/>
    <cellStyle name="Normal 16 4 2 2 3 3" xfId="16863"/>
    <cellStyle name="Normal 16 4 2 2 4" xfId="16864"/>
    <cellStyle name="Normal 16 4 2 2 4 2" xfId="16865"/>
    <cellStyle name="Normal 16 4 2 2 5" xfId="16866"/>
    <cellStyle name="Normal 16 4 2 2_Lcc_inputs" xfId="44240"/>
    <cellStyle name="Normal 16 4 2 3" xfId="16867"/>
    <cellStyle name="Normal 16 4 2 3 2" xfId="16868"/>
    <cellStyle name="Normal 16 4 2 3 2 2" xfId="16869"/>
    <cellStyle name="Normal 16 4 2 3 2 3" xfId="44241"/>
    <cellStyle name="Normal 16 4 2 3 3" xfId="16870"/>
    <cellStyle name="Normal 16 4 2 3 4" xfId="44242"/>
    <cellStyle name="Normal 16 4 2 3_Lcc_inputs" xfId="44243"/>
    <cellStyle name="Normal 16 4 2 4" xfId="16871"/>
    <cellStyle name="Normal 16 4 2 4 2" xfId="16872"/>
    <cellStyle name="Normal 16 4 2 4 2 2" xfId="16873"/>
    <cellStyle name="Normal 16 4 2 4 3" xfId="16874"/>
    <cellStyle name="Normal 16 4 2 5" xfId="16875"/>
    <cellStyle name="Normal 16 4 2 5 2" xfId="16876"/>
    <cellStyle name="Normal 16 4 2 6" xfId="16877"/>
    <cellStyle name="Normal 16 4 2 7" xfId="44244"/>
    <cellStyle name="Normal 16 4 2 8" xfId="44245"/>
    <cellStyle name="Normal 16 4 2_Lcc_inputs" xfId="44246"/>
    <cellStyle name="Normal 16 4 3" xfId="9609"/>
    <cellStyle name="Normal 16 4 3 2" xfId="16878"/>
    <cellStyle name="Normal 16 4 3 2 2" xfId="16879"/>
    <cellStyle name="Normal 16 4 3 2 2 2" xfId="16880"/>
    <cellStyle name="Normal 16 4 3 2 3" xfId="16881"/>
    <cellStyle name="Normal 16 4 3 3" xfId="16882"/>
    <cellStyle name="Normal 16 4 3 3 2" xfId="16883"/>
    <cellStyle name="Normal 16 4 3 3 2 2" xfId="16884"/>
    <cellStyle name="Normal 16 4 3 3 3" xfId="16885"/>
    <cellStyle name="Normal 16 4 3 4" xfId="16886"/>
    <cellStyle name="Normal 16 4 3 4 2" xfId="16887"/>
    <cellStyle name="Normal 16 4 3 5" xfId="16888"/>
    <cellStyle name="Normal 16 4 3_Lcc_inputs" xfId="44247"/>
    <cellStyle name="Normal 16 4 4" xfId="16889"/>
    <cellStyle name="Normal 16 4 4 2" xfId="16890"/>
    <cellStyle name="Normal 16 4 4 2 2" xfId="16891"/>
    <cellStyle name="Normal 16 4 4 2 3" xfId="44248"/>
    <cellStyle name="Normal 16 4 4 3" xfId="16892"/>
    <cellStyle name="Normal 16 4 4 4" xfId="44249"/>
    <cellStyle name="Normal 16 4 4_Lcc_inputs" xfId="44250"/>
    <cellStyle name="Normal 16 4 5" xfId="16893"/>
    <cellStyle name="Normal 16 4 5 2" xfId="16894"/>
    <cellStyle name="Normal 16 4 5 2 2" xfId="16895"/>
    <cellStyle name="Normal 16 4 5 3" xfId="16896"/>
    <cellStyle name="Normal 16 4 6" xfId="16897"/>
    <cellStyle name="Normal 16 4 6 2" xfId="16898"/>
    <cellStyle name="Normal 16 4 7" xfId="16899"/>
    <cellStyle name="Normal 16 4 8" xfId="44251"/>
    <cellStyle name="Normal 16 4 9" xfId="44252"/>
    <cellStyle name="Normal 16 4_Lcc_inputs" xfId="44253"/>
    <cellStyle name="Normal 16 5" xfId="9611"/>
    <cellStyle name="Normal 16 5 2" xfId="9612"/>
    <cellStyle name="Normal 16 5 2 2" xfId="16900"/>
    <cellStyle name="Normal 16 5 2 2 2" xfId="16901"/>
    <cellStyle name="Normal 16 5 2 2 2 2" xfId="16902"/>
    <cellStyle name="Normal 16 5 2 2 2 2 2" xfId="16903"/>
    <cellStyle name="Normal 16 5 2 2 2 3" xfId="16904"/>
    <cellStyle name="Normal 16 5 2 2 3" xfId="16905"/>
    <cellStyle name="Normal 16 5 2 2 3 2" xfId="16906"/>
    <cellStyle name="Normal 16 5 2 2 3 2 2" xfId="16907"/>
    <cellStyle name="Normal 16 5 2 2 3 3" xfId="16908"/>
    <cellStyle name="Normal 16 5 2 2 4" xfId="16909"/>
    <cellStyle name="Normal 16 5 2 2 4 2" xfId="16910"/>
    <cellStyle name="Normal 16 5 2 2 5" xfId="16911"/>
    <cellStyle name="Normal 16 5 2 2_Lcc_inputs" xfId="44254"/>
    <cellStyle name="Normal 16 5 2 3" xfId="16912"/>
    <cellStyle name="Normal 16 5 2 3 2" xfId="16913"/>
    <cellStyle name="Normal 16 5 2 3 2 2" xfId="16914"/>
    <cellStyle name="Normal 16 5 2 3 2 3" xfId="44255"/>
    <cellStyle name="Normal 16 5 2 3 3" xfId="16915"/>
    <cellStyle name="Normal 16 5 2 3 4" xfId="44256"/>
    <cellStyle name="Normal 16 5 2 3_Lcc_inputs" xfId="44257"/>
    <cellStyle name="Normal 16 5 2 4" xfId="16916"/>
    <cellStyle name="Normal 16 5 2 4 2" xfId="16917"/>
    <cellStyle name="Normal 16 5 2 4 2 2" xfId="16918"/>
    <cellStyle name="Normal 16 5 2 4 3" xfId="16919"/>
    <cellStyle name="Normal 16 5 2 5" xfId="16920"/>
    <cellStyle name="Normal 16 5 2 5 2" xfId="16921"/>
    <cellStyle name="Normal 16 5 2 6" xfId="16922"/>
    <cellStyle name="Normal 16 5 2 7" xfId="44258"/>
    <cellStyle name="Normal 16 5 2 8" xfId="44259"/>
    <cellStyle name="Normal 16 5 2_Lcc_inputs" xfId="44260"/>
    <cellStyle name="Normal 16 5 3" xfId="16923"/>
    <cellStyle name="Normal 16 5 3 2" xfId="16924"/>
    <cellStyle name="Normal 16 5 3 2 2" xfId="16925"/>
    <cellStyle name="Normal 16 5 3 2 2 2" xfId="16926"/>
    <cellStyle name="Normal 16 5 3 2 3" xfId="16927"/>
    <cellStyle name="Normal 16 5 3 3" xfId="16928"/>
    <cellStyle name="Normal 16 5 3 3 2" xfId="16929"/>
    <cellStyle name="Normal 16 5 3 3 2 2" xfId="16930"/>
    <cellStyle name="Normal 16 5 3 3 3" xfId="16931"/>
    <cellStyle name="Normal 16 5 3 4" xfId="16932"/>
    <cellStyle name="Normal 16 5 3 4 2" xfId="16933"/>
    <cellStyle name="Normal 16 5 3 5" xfId="16934"/>
    <cellStyle name="Normal 16 5 3_Lcc_inputs" xfId="44261"/>
    <cellStyle name="Normal 16 5 4" xfId="16935"/>
    <cellStyle name="Normal 16 5 4 2" xfId="16936"/>
    <cellStyle name="Normal 16 5 4 2 2" xfId="16937"/>
    <cellStyle name="Normal 16 5 4 2 3" xfId="44262"/>
    <cellStyle name="Normal 16 5 4 3" xfId="16938"/>
    <cellStyle name="Normal 16 5 4 4" xfId="44263"/>
    <cellStyle name="Normal 16 5 4_Lcc_inputs" xfId="44264"/>
    <cellStyle name="Normal 16 5 5" xfId="16939"/>
    <cellStyle name="Normal 16 5 5 2" xfId="16940"/>
    <cellStyle name="Normal 16 5 5 2 2" xfId="16941"/>
    <cellStyle name="Normal 16 5 5 3" xfId="16942"/>
    <cellStyle name="Normal 16 5 6" xfId="16943"/>
    <cellStyle name="Normal 16 5 6 2" xfId="16944"/>
    <cellStyle name="Normal 16 5 7" xfId="16945"/>
    <cellStyle name="Normal 16 5 8" xfId="44265"/>
    <cellStyle name="Normal 16 5 9" xfId="44266"/>
    <cellStyle name="Normal 16 5_Lcc_inputs" xfId="44267"/>
    <cellStyle name="Normal 16 6" xfId="9613"/>
    <cellStyle name="Normal 16 6 2" xfId="9614"/>
    <cellStyle name="Normal 16 6 2 2" xfId="16946"/>
    <cellStyle name="Normal 16 6 2 2 2" xfId="16947"/>
    <cellStyle name="Normal 16 6 2 2 2 2" xfId="16948"/>
    <cellStyle name="Normal 16 6 2 2 2 2 2" xfId="16949"/>
    <cellStyle name="Normal 16 6 2 2 2 3" xfId="16950"/>
    <cellStyle name="Normal 16 6 2 2 3" xfId="16951"/>
    <cellStyle name="Normal 16 6 2 2 3 2" xfId="16952"/>
    <cellStyle name="Normal 16 6 2 2 3 2 2" xfId="16953"/>
    <cellStyle name="Normal 16 6 2 2 3 3" xfId="16954"/>
    <cellStyle name="Normal 16 6 2 2 4" xfId="16955"/>
    <cellStyle name="Normal 16 6 2 2 4 2" xfId="16956"/>
    <cellStyle name="Normal 16 6 2 2 5" xfId="16957"/>
    <cellStyle name="Normal 16 6 2 2_Lcc_inputs" xfId="44268"/>
    <cellStyle name="Normal 16 6 2 3" xfId="16958"/>
    <cellStyle name="Normal 16 6 2 3 2" xfId="16959"/>
    <cellStyle name="Normal 16 6 2 3 2 2" xfId="16960"/>
    <cellStyle name="Normal 16 6 2 3 2 3" xfId="44269"/>
    <cellStyle name="Normal 16 6 2 3 3" xfId="16961"/>
    <cellStyle name="Normal 16 6 2 3 4" xfId="44270"/>
    <cellStyle name="Normal 16 6 2 3_Lcc_inputs" xfId="44271"/>
    <cellStyle name="Normal 16 6 2 4" xfId="16962"/>
    <cellStyle name="Normal 16 6 2 4 2" xfId="16963"/>
    <cellStyle name="Normal 16 6 2 4 2 2" xfId="16964"/>
    <cellStyle name="Normal 16 6 2 4 3" xfId="16965"/>
    <cellStyle name="Normal 16 6 2 5" xfId="16966"/>
    <cellStyle name="Normal 16 6 2 5 2" xfId="16967"/>
    <cellStyle name="Normal 16 6 2 6" xfId="16968"/>
    <cellStyle name="Normal 16 6 2 7" xfId="44272"/>
    <cellStyle name="Normal 16 6 2 8" xfId="44273"/>
    <cellStyle name="Normal 16 6 2_Lcc_inputs" xfId="44274"/>
    <cellStyle name="Normal 16 6 3" xfId="16969"/>
    <cellStyle name="Normal 16 6 3 2" xfId="16970"/>
    <cellStyle name="Normal 16 6 3 2 2" xfId="16971"/>
    <cellStyle name="Normal 16 6 3 2 2 2" xfId="16972"/>
    <cellStyle name="Normal 16 6 3 2 3" xfId="16973"/>
    <cellStyle name="Normal 16 6 3 3" xfId="16974"/>
    <cellStyle name="Normal 16 6 3 3 2" xfId="16975"/>
    <cellStyle name="Normal 16 6 3 3 2 2" xfId="16976"/>
    <cellStyle name="Normal 16 6 3 3 3" xfId="16977"/>
    <cellStyle name="Normal 16 6 3 4" xfId="16978"/>
    <cellStyle name="Normal 16 6 3 4 2" xfId="16979"/>
    <cellStyle name="Normal 16 6 3 5" xfId="16980"/>
    <cellStyle name="Normal 16 6 3_Lcc_inputs" xfId="44275"/>
    <cellStyle name="Normal 16 6 4" xfId="16981"/>
    <cellStyle name="Normal 16 6 4 2" xfId="16982"/>
    <cellStyle name="Normal 16 6 4 2 2" xfId="16983"/>
    <cellStyle name="Normal 16 6 4 2 3" xfId="44276"/>
    <cellStyle name="Normal 16 6 4 3" xfId="16984"/>
    <cellStyle name="Normal 16 6 4 4" xfId="44277"/>
    <cellStyle name="Normal 16 6 4_Lcc_inputs" xfId="44278"/>
    <cellStyle name="Normal 16 6 5" xfId="16985"/>
    <cellStyle name="Normal 16 6 5 2" xfId="16986"/>
    <cellStyle name="Normal 16 6 5 2 2" xfId="16987"/>
    <cellStyle name="Normal 16 6 5 3" xfId="16988"/>
    <cellStyle name="Normal 16 6 6" xfId="16989"/>
    <cellStyle name="Normal 16 6 6 2" xfId="16990"/>
    <cellStyle name="Normal 16 6 7" xfId="16991"/>
    <cellStyle name="Normal 16 6 8" xfId="44279"/>
    <cellStyle name="Normal 16 6 9" xfId="44280"/>
    <cellStyle name="Normal 16 6_Lcc_inputs" xfId="44281"/>
    <cellStyle name="Normal 16 7" xfId="9615"/>
    <cellStyle name="Normal 16 7 2" xfId="9616"/>
    <cellStyle name="Normal 16 7 2 2" xfId="16992"/>
    <cellStyle name="Normal 16 7 2 2 2" xfId="16993"/>
    <cellStyle name="Normal 16 7 2 2 2 2" xfId="16994"/>
    <cellStyle name="Normal 16 7 2 2 2 2 2" xfId="16995"/>
    <cellStyle name="Normal 16 7 2 2 2 3" xfId="16996"/>
    <cellStyle name="Normal 16 7 2 2 3" xfId="16997"/>
    <cellStyle name="Normal 16 7 2 2 3 2" xfId="16998"/>
    <cellStyle name="Normal 16 7 2 2 3 2 2" xfId="16999"/>
    <cellStyle name="Normal 16 7 2 2 3 3" xfId="17000"/>
    <cellStyle name="Normal 16 7 2 2 4" xfId="17001"/>
    <cellStyle name="Normal 16 7 2 2 4 2" xfId="17002"/>
    <cellStyle name="Normal 16 7 2 2 5" xfId="17003"/>
    <cellStyle name="Normal 16 7 2 2_Lcc_inputs" xfId="44282"/>
    <cellStyle name="Normal 16 7 2 3" xfId="17004"/>
    <cellStyle name="Normal 16 7 2 3 2" xfId="17005"/>
    <cellStyle name="Normal 16 7 2 3 2 2" xfId="17006"/>
    <cellStyle name="Normal 16 7 2 3 2 3" xfId="44283"/>
    <cellStyle name="Normal 16 7 2 3 3" xfId="17007"/>
    <cellStyle name="Normal 16 7 2 3 4" xfId="44284"/>
    <cellStyle name="Normal 16 7 2 3_Lcc_inputs" xfId="44285"/>
    <cellStyle name="Normal 16 7 2 4" xfId="17008"/>
    <cellStyle name="Normal 16 7 2 4 2" xfId="17009"/>
    <cellStyle name="Normal 16 7 2 4 2 2" xfId="17010"/>
    <cellStyle name="Normal 16 7 2 4 3" xfId="17011"/>
    <cellStyle name="Normal 16 7 2 5" xfId="17012"/>
    <cellStyle name="Normal 16 7 2 5 2" xfId="17013"/>
    <cellStyle name="Normal 16 7 2 6" xfId="17014"/>
    <cellStyle name="Normal 16 7 2 7" xfId="44286"/>
    <cellStyle name="Normal 16 7 2 8" xfId="44287"/>
    <cellStyle name="Normal 16 7 2_Lcc_inputs" xfId="44288"/>
    <cellStyle name="Normal 16 7 3" xfId="17015"/>
    <cellStyle name="Normal 16 7 3 2" xfId="17016"/>
    <cellStyle name="Normal 16 7 3 2 2" xfId="17017"/>
    <cellStyle name="Normal 16 7 3 2 2 2" xfId="17018"/>
    <cellStyle name="Normal 16 7 3 2 3" xfId="17019"/>
    <cellStyle name="Normal 16 7 3 3" xfId="17020"/>
    <cellStyle name="Normal 16 7 3 3 2" xfId="17021"/>
    <cellStyle name="Normal 16 7 3 3 2 2" xfId="17022"/>
    <cellStyle name="Normal 16 7 3 3 3" xfId="17023"/>
    <cellStyle name="Normal 16 7 3 4" xfId="17024"/>
    <cellStyle name="Normal 16 7 3 4 2" xfId="17025"/>
    <cellStyle name="Normal 16 7 3 5" xfId="17026"/>
    <cellStyle name="Normal 16 7 3_Lcc_inputs" xfId="44289"/>
    <cellStyle name="Normal 16 7 4" xfId="17027"/>
    <cellStyle name="Normal 16 7 4 2" xfId="17028"/>
    <cellStyle name="Normal 16 7 4 2 2" xfId="17029"/>
    <cellStyle name="Normal 16 7 4 2 3" xfId="44290"/>
    <cellStyle name="Normal 16 7 4 3" xfId="17030"/>
    <cellStyle name="Normal 16 7 4 4" xfId="44291"/>
    <cellStyle name="Normal 16 7 4_Lcc_inputs" xfId="44292"/>
    <cellStyle name="Normal 16 7 5" xfId="17031"/>
    <cellStyle name="Normal 16 7 5 2" xfId="17032"/>
    <cellStyle name="Normal 16 7 5 2 2" xfId="17033"/>
    <cellStyle name="Normal 16 7 5 3" xfId="17034"/>
    <cellStyle name="Normal 16 7 6" xfId="17035"/>
    <cellStyle name="Normal 16 7 6 2" xfId="17036"/>
    <cellStyle name="Normal 16 7 7" xfId="17037"/>
    <cellStyle name="Normal 16 7 8" xfId="44293"/>
    <cellStyle name="Normal 16 7 9" xfId="44294"/>
    <cellStyle name="Normal 16 7_Lcc_inputs" xfId="44295"/>
    <cellStyle name="Normal 16 8" xfId="9617"/>
    <cellStyle name="Normal 16 8 2" xfId="17038"/>
    <cellStyle name="Normal 16 8 2 2" xfId="17039"/>
    <cellStyle name="Normal 16 8 2 2 2" xfId="17040"/>
    <cellStyle name="Normal 16 8 2 2 2 2" xfId="17041"/>
    <cellStyle name="Normal 16 8 2 2 3" xfId="17042"/>
    <cellStyle name="Normal 16 8 2 3" xfId="17043"/>
    <cellStyle name="Normal 16 8 2 3 2" xfId="17044"/>
    <cellStyle name="Normal 16 8 2 3 2 2" xfId="17045"/>
    <cellStyle name="Normal 16 8 2 3 3" xfId="17046"/>
    <cellStyle name="Normal 16 8 2 4" xfId="17047"/>
    <cellStyle name="Normal 16 8 2 4 2" xfId="17048"/>
    <cellStyle name="Normal 16 8 2 5" xfId="17049"/>
    <cellStyle name="Normal 16 8 2_Lcc_inputs" xfId="44296"/>
    <cellStyle name="Normal 16 8 3" xfId="17050"/>
    <cellStyle name="Normal 16 8 3 2" xfId="17051"/>
    <cellStyle name="Normal 16 8 3 2 2" xfId="17052"/>
    <cellStyle name="Normal 16 8 3 2 3" xfId="44297"/>
    <cellStyle name="Normal 16 8 3 3" xfId="17053"/>
    <cellStyle name="Normal 16 8 3 4" xfId="44298"/>
    <cellStyle name="Normal 16 8 3_Lcc_inputs" xfId="44299"/>
    <cellStyle name="Normal 16 8 4" xfId="17054"/>
    <cellStyle name="Normal 16 8 4 2" xfId="17055"/>
    <cellStyle name="Normal 16 8 4 2 2" xfId="17056"/>
    <cellStyle name="Normal 16 8 4 3" xfId="17057"/>
    <cellStyle name="Normal 16 8 5" xfId="17058"/>
    <cellStyle name="Normal 16 8 5 2" xfId="17059"/>
    <cellStyle name="Normal 16 8 6" xfId="17060"/>
    <cellStyle name="Normal 16 8 7" xfId="44300"/>
    <cellStyle name="Normal 16 8 8" xfId="44301"/>
    <cellStyle name="Normal 16 8_Lcc_inputs" xfId="44302"/>
    <cellStyle name="Normal 16 9" xfId="9603"/>
    <cellStyle name="Normal 16 9 2" xfId="17061"/>
    <cellStyle name="Normal 16 9 2 2" xfId="17062"/>
    <cellStyle name="Normal 16 9 2 2 2" xfId="17063"/>
    <cellStyle name="Normal 16 9 2 2 2 2" xfId="17064"/>
    <cellStyle name="Normal 16 9 2 2 3" xfId="17065"/>
    <cellStyle name="Normal 16 9 2 3" xfId="17066"/>
    <cellStyle name="Normal 16 9 2 3 2" xfId="17067"/>
    <cellStyle name="Normal 16 9 2 3 2 2" xfId="17068"/>
    <cellStyle name="Normal 16 9 2 3 3" xfId="17069"/>
    <cellStyle name="Normal 16 9 2 4" xfId="17070"/>
    <cellStyle name="Normal 16 9 2 4 2" xfId="17071"/>
    <cellStyle name="Normal 16 9 2 5" xfId="17072"/>
    <cellStyle name="Normal 16 9 2_Lcc_inputs" xfId="44303"/>
    <cellStyle name="Normal 16 9 3" xfId="17073"/>
    <cellStyle name="Normal 16 9 3 2" xfId="17074"/>
    <cellStyle name="Normal 16 9 3 2 2" xfId="17075"/>
    <cellStyle name="Normal 16 9 3 2 3" xfId="44304"/>
    <cellStyle name="Normal 16 9 3 3" xfId="17076"/>
    <cellStyle name="Normal 16 9 3 4" xfId="44305"/>
    <cellStyle name="Normal 16 9 3_Lcc_inputs" xfId="44306"/>
    <cellStyle name="Normal 16 9 4" xfId="17077"/>
    <cellStyle name="Normal 16 9 4 2" xfId="17078"/>
    <cellStyle name="Normal 16 9 4 2 2" xfId="17079"/>
    <cellStyle name="Normal 16 9 4 3" xfId="17080"/>
    <cellStyle name="Normal 16 9 5" xfId="17081"/>
    <cellStyle name="Normal 16 9 5 2" xfId="17082"/>
    <cellStyle name="Normal 16 9 6" xfId="17083"/>
    <cellStyle name="Normal 16 9 7" xfId="44307"/>
    <cellStyle name="Normal 16 9 8" xfId="44308"/>
    <cellStyle name="Normal 16 9_Lcc_inputs" xfId="44309"/>
    <cellStyle name="Normal 16_Lcc_inputs" xfId="44310"/>
    <cellStyle name="Normal 17" xfId="169"/>
    <cellStyle name="Normal 17 10" xfId="10798"/>
    <cellStyle name="Normal 17 10 2" xfId="17084"/>
    <cellStyle name="Normal 17 10 2 2" xfId="17085"/>
    <cellStyle name="Normal 17 10 2 2 2" xfId="17086"/>
    <cellStyle name="Normal 17 10 2 2 3" xfId="44311"/>
    <cellStyle name="Normal 17 10 2 3" xfId="17087"/>
    <cellStyle name="Normal 17 10 2 4" xfId="44312"/>
    <cellStyle name="Normal 17 10 2_Lcc_inputs" xfId="44313"/>
    <cellStyle name="Normal 17 10 3" xfId="17088"/>
    <cellStyle name="Normal 17 10 3 2" xfId="17089"/>
    <cellStyle name="Normal 17 10 3 2 2" xfId="17090"/>
    <cellStyle name="Normal 17 10 3 3" xfId="17091"/>
    <cellStyle name="Normal 17 10 4" xfId="17092"/>
    <cellStyle name="Normal 17 10 4 2" xfId="17093"/>
    <cellStyle name="Normal 17 10 5" xfId="17094"/>
    <cellStyle name="Normal 17 10 6" xfId="44314"/>
    <cellStyle name="Normal 17 10 7" xfId="44315"/>
    <cellStyle name="Normal 17 10_Lcc_inputs" xfId="44316"/>
    <cellStyle name="Normal 17 11" xfId="17095"/>
    <cellStyle name="Normal 17 11 2" xfId="17096"/>
    <cellStyle name="Normal 17 11 2 2" xfId="17097"/>
    <cellStyle name="Normal 17 11 2 3" xfId="44317"/>
    <cellStyle name="Normal 17 11 3" xfId="17098"/>
    <cellStyle name="Normal 17 11 3 2" xfId="44318"/>
    <cellStyle name="Normal 17 11 4" xfId="44319"/>
    <cellStyle name="Normal 17 11 5" xfId="44320"/>
    <cellStyle name="Normal 17 11_Lcc_inputs" xfId="44321"/>
    <cellStyle name="Normal 17 12" xfId="17099"/>
    <cellStyle name="Normal 17 12 2" xfId="17100"/>
    <cellStyle name="Normal 17 12 2 2" xfId="17101"/>
    <cellStyle name="Normal 17 12 2 3" xfId="44322"/>
    <cellStyle name="Normal 17 12 3" xfId="17102"/>
    <cellStyle name="Normal 17 12 4" xfId="44323"/>
    <cellStyle name="Normal 17 12_Lcc_inputs" xfId="44324"/>
    <cellStyle name="Normal 17 13" xfId="17103"/>
    <cellStyle name="Normal 17 13 2" xfId="17104"/>
    <cellStyle name="Normal 17 13 3" xfId="44325"/>
    <cellStyle name="Normal 17 14" xfId="17105"/>
    <cellStyle name="Normal 17 14 2" xfId="44326"/>
    <cellStyle name="Normal 17 15" xfId="44327"/>
    <cellStyle name="Normal 17 16" xfId="44328"/>
    <cellStyle name="Normal 17 17" xfId="610"/>
    <cellStyle name="Normal 17 18" xfId="55259"/>
    <cellStyle name="Normal 17 19" xfId="55251"/>
    <cellStyle name="Normal 17 2" xfId="906"/>
    <cellStyle name="Normal 17 2 10" xfId="3209"/>
    <cellStyle name="Normal 17 2 2" xfId="9620"/>
    <cellStyle name="Normal 17 2 2 2" xfId="9621"/>
    <cellStyle name="Normal 17 2 2 2 2" xfId="17106"/>
    <cellStyle name="Normal 17 2 2 2 2 2" xfId="17107"/>
    <cellStyle name="Normal 17 2 2 2 2 2 2" xfId="17108"/>
    <cellStyle name="Normal 17 2 2 2 2 2 2 2" xfId="17109"/>
    <cellStyle name="Normal 17 2 2 2 2 2 3" xfId="17110"/>
    <cellStyle name="Normal 17 2 2 2 2 3" xfId="17111"/>
    <cellStyle name="Normal 17 2 2 2 2 3 2" xfId="17112"/>
    <cellStyle name="Normal 17 2 2 2 2 3 2 2" xfId="17113"/>
    <cellStyle name="Normal 17 2 2 2 2 3 3" xfId="17114"/>
    <cellStyle name="Normal 17 2 2 2 2 4" xfId="17115"/>
    <cellStyle name="Normal 17 2 2 2 2 4 2" xfId="17116"/>
    <cellStyle name="Normal 17 2 2 2 2 5" xfId="17117"/>
    <cellStyle name="Normal 17 2 2 2 2_Lcc_inputs" xfId="44329"/>
    <cellStyle name="Normal 17 2 2 2 3" xfId="17118"/>
    <cellStyle name="Normal 17 2 2 2 3 2" xfId="17119"/>
    <cellStyle name="Normal 17 2 2 2 3 2 2" xfId="17120"/>
    <cellStyle name="Normal 17 2 2 2 3 2 3" xfId="44330"/>
    <cellStyle name="Normal 17 2 2 2 3 3" xfId="17121"/>
    <cellStyle name="Normal 17 2 2 2 3 4" xfId="44331"/>
    <cellStyle name="Normal 17 2 2 2 3_Lcc_inputs" xfId="44332"/>
    <cellStyle name="Normal 17 2 2 2 4" xfId="17122"/>
    <cellStyle name="Normal 17 2 2 2 4 2" xfId="17123"/>
    <cellStyle name="Normal 17 2 2 2 4 2 2" xfId="17124"/>
    <cellStyle name="Normal 17 2 2 2 4 3" xfId="17125"/>
    <cellStyle name="Normal 17 2 2 2 5" xfId="17126"/>
    <cellStyle name="Normal 17 2 2 2 5 2" xfId="17127"/>
    <cellStyle name="Normal 17 2 2 2 6" xfId="17128"/>
    <cellStyle name="Normal 17 2 2 2 7" xfId="44333"/>
    <cellStyle name="Normal 17 2 2 2 8" xfId="44334"/>
    <cellStyle name="Normal 17 2 2 2_Lcc_inputs" xfId="44335"/>
    <cellStyle name="Normal 17 2 2 3" xfId="17129"/>
    <cellStyle name="Normal 17 2 2 3 2" xfId="17130"/>
    <cellStyle name="Normal 17 2 2 3 2 2" xfId="17131"/>
    <cellStyle name="Normal 17 2 2 3 2 2 2" xfId="17132"/>
    <cellStyle name="Normal 17 2 2 3 2 3" xfId="17133"/>
    <cellStyle name="Normal 17 2 2 3 3" xfId="17134"/>
    <cellStyle name="Normal 17 2 2 3 3 2" xfId="17135"/>
    <cellStyle name="Normal 17 2 2 3 3 2 2" xfId="17136"/>
    <cellStyle name="Normal 17 2 2 3 3 3" xfId="17137"/>
    <cellStyle name="Normal 17 2 2 3 4" xfId="17138"/>
    <cellStyle name="Normal 17 2 2 3 4 2" xfId="17139"/>
    <cellStyle name="Normal 17 2 2 3 5" xfId="17140"/>
    <cellStyle name="Normal 17 2 2 3_Lcc_inputs" xfId="44336"/>
    <cellStyle name="Normal 17 2 2 4" xfId="17141"/>
    <cellStyle name="Normal 17 2 2 4 2" xfId="17142"/>
    <cellStyle name="Normal 17 2 2 4 2 2" xfId="17143"/>
    <cellStyle name="Normal 17 2 2 4 2 3" xfId="44337"/>
    <cellStyle name="Normal 17 2 2 4 3" xfId="17144"/>
    <cellStyle name="Normal 17 2 2 4 4" xfId="44338"/>
    <cellStyle name="Normal 17 2 2 4_Lcc_inputs" xfId="44339"/>
    <cellStyle name="Normal 17 2 2 5" xfId="17145"/>
    <cellStyle name="Normal 17 2 2 5 2" xfId="17146"/>
    <cellStyle name="Normal 17 2 2 5 2 2" xfId="17147"/>
    <cellStyle name="Normal 17 2 2 5 3" xfId="17148"/>
    <cellStyle name="Normal 17 2 2 6" xfId="17149"/>
    <cellStyle name="Normal 17 2 2 6 2" xfId="17150"/>
    <cellStyle name="Normal 17 2 2 7" xfId="17151"/>
    <cellStyle name="Normal 17 2 2 8" xfId="44340"/>
    <cellStyle name="Normal 17 2 2 9" xfId="44341"/>
    <cellStyle name="Normal 17 2 2_Lcc_inputs" xfId="44342"/>
    <cellStyle name="Normal 17 2 3" xfId="9622"/>
    <cellStyle name="Normal 17 2 3 2" xfId="17152"/>
    <cellStyle name="Normal 17 2 3 2 2" xfId="17153"/>
    <cellStyle name="Normal 17 2 3 2 2 2" xfId="17154"/>
    <cellStyle name="Normal 17 2 3 2 2 2 2" xfId="17155"/>
    <cellStyle name="Normal 17 2 3 2 2 3" xfId="17156"/>
    <cellStyle name="Normal 17 2 3 2 3" xfId="17157"/>
    <cellStyle name="Normal 17 2 3 2 3 2" xfId="17158"/>
    <cellStyle name="Normal 17 2 3 2 3 2 2" xfId="17159"/>
    <cellStyle name="Normal 17 2 3 2 3 3" xfId="17160"/>
    <cellStyle name="Normal 17 2 3 2 4" xfId="17161"/>
    <cellStyle name="Normal 17 2 3 2 4 2" xfId="17162"/>
    <cellStyle name="Normal 17 2 3 2 5" xfId="17163"/>
    <cellStyle name="Normal 17 2 3 2_Lcc_inputs" xfId="44343"/>
    <cellStyle name="Normal 17 2 3 3" xfId="17164"/>
    <cellStyle name="Normal 17 2 3 3 2" xfId="17165"/>
    <cellStyle name="Normal 17 2 3 3 2 2" xfId="17166"/>
    <cellStyle name="Normal 17 2 3 3 2 3" xfId="44344"/>
    <cellStyle name="Normal 17 2 3 3 3" xfId="17167"/>
    <cellStyle name="Normal 17 2 3 3 4" xfId="44345"/>
    <cellStyle name="Normal 17 2 3 3_Lcc_inputs" xfId="44346"/>
    <cellStyle name="Normal 17 2 3 4" xfId="17168"/>
    <cellStyle name="Normal 17 2 3 4 2" xfId="17169"/>
    <cellStyle name="Normal 17 2 3 4 2 2" xfId="17170"/>
    <cellStyle name="Normal 17 2 3 4 3" xfId="17171"/>
    <cellStyle name="Normal 17 2 3 5" xfId="17172"/>
    <cellStyle name="Normal 17 2 3 5 2" xfId="17173"/>
    <cellStyle name="Normal 17 2 3 6" xfId="17174"/>
    <cellStyle name="Normal 17 2 3 7" xfId="44347"/>
    <cellStyle name="Normal 17 2 3 8" xfId="44348"/>
    <cellStyle name="Normal 17 2 3_Lcc_inputs" xfId="44349"/>
    <cellStyle name="Normal 17 2 4" xfId="9619"/>
    <cellStyle name="Normal 17 2 4 2" xfId="10875"/>
    <cellStyle name="Normal 17 2 4 2 2" xfId="44350"/>
    <cellStyle name="Normal 17 2 4 3" xfId="44351"/>
    <cellStyle name="Normal 17 2 4 3 2" xfId="44352"/>
    <cellStyle name="Normal 17 2 4 3 3" xfId="44353"/>
    <cellStyle name="Normal 17 2 4 4" xfId="44354"/>
    <cellStyle name="Normal 17 2 4 4 2" xfId="44355"/>
    <cellStyle name="Normal 17 2 4 5" xfId="44356"/>
    <cellStyle name="Normal 17 2 4_Lcc_inputs" xfId="44357"/>
    <cellStyle name="Normal 17 2 5" xfId="11066"/>
    <cellStyle name="Normal 17 2 5 2" xfId="17175"/>
    <cellStyle name="Normal 17 2 5 2 2" xfId="17176"/>
    <cellStyle name="Normal 17 2 5 2 2 2" xfId="17177"/>
    <cellStyle name="Normal 17 2 5 2 2 3" xfId="44358"/>
    <cellStyle name="Normal 17 2 5 2 3" xfId="17178"/>
    <cellStyle name="Normal 17 2 5 2 4" xfId="44359"/>
    <cellStyle name="Normal 17 2 5 2_Lcc_inputs" xfId="44360"/>
    <cellStyle name="Normal 17 2 5 3" xfId="17179"/>
    <cellStyle name="Normal 17 2 5 3 2" xfId="17180"/>
    <cellStyle name="Normal 17 2 5 3 2 2" xfId="17181"/>
    <cellStyle name="Normal 17 2 5 3 3" xfId="17182"/>
    <cellStyle name="Normal 17 2 5 4" xfId="17183"/>
    <cellStyle name="Normal 17 2 5 4 2" xfId="17184"/>
    <cellStyle name="Normal 17 2 5 5" xfId="17185"/>
    <cellStyle name="Normal 17 2 5 6" xfId="44361"/>
    <cellStyle name="Normal 17 2 5 7" xfId="44362"/>
    <cellStyle name="Normal 17 2 5_Lcc_inputs" xfId="44363"/>
    <cellStyle name="Normal 17 2 6" xfId="17186"/>
    <cellStyle name="Normal 17 2 6 2" xfId="44364"/>
    <cellStyle name="Normal 17 2 6 2 2" xfId="44365"/>
    <cellStyle name="Normal 17 2 6 3" xfId="44366"/>
    <cellStyle name="Normal 17 2 6 3 2" xfId="44367"/>
    <cellStyle name="Normal 17 2 6 3 3" xfId="44368"/>
    <cellStyle name="Normal 17 2 6 4" xfId="44369"/>
    <cellStyle name="Normal 17 2 6 5" xfId="44370"/>
    <cellStyle name="Normal 17 2 6_Lcc_inputs" xfId="44371"/>
    <cellStyle name="Normal 17 2 7" xfId="17187"/>
    <cellStyle name="Normal 17 2 7 2" xfId="17188"/>
    <cellStyle name="Normal 17 2 7 2 2" xfId="17189"/>
    <cellStyle name="Normal 17 2 7 2 3" xfId="44372"/>
    <cellStyle name="Normal 17 2 7 3" xfId="17190"/>
    <cellStyle name="Normal 17 2 7 4" xfId="44373"/>
    <cellStyle name="Normal 17 2 7_Lcc_inputs" xfId="44374"/>
    <cellStyle name="Normal 17 2 8" xfId="17191"/>
    <cellStyle name="Normal 17 2 8 2" xfId="17192"/>
    <cellStyle name="Normal 17 2 8 2 2" xfId="17193"/>
    <cellStyle name="Normal 17 2 8 3" xfId="17194"/>
    <cellStyle name="Normal 17 2 9" xfId="44375"/>
    <cellStyle name="Normal 17 2_Lcc_inputs" xfId="44376"/>
    <cellStyle name="Normal 17 20" xfId="55307"/>
    <cellStyle name="Normal 17 3" xfId="9219"/>
    <cellStyle name="Normal 17 3 2" xfId="9624"/>
    <cellStyle name="Normal 17 3 2 2" xfId="17195"/>
    <cellStyle name="Normal 17 3 2 2 2" xfId="17196"/>
    <cellStyle name="Normal 17 3 2 2 2 2" xfId="17197"/>
    <cellStyle name="Normal 17 3 2 2 2 2 2" xfId="17198"/>
    <cellStyle name="Normal 17 3 2 2 2 3" xfId="17199"/>
    <cellStyle name="Normal 17 3 2 2 3" xfId="17200"/>
    <cellStyle name="Normal 17 3 2 2 3 2" xfId="17201"/>
    <cellStyle name="Normal 17 3 2 2 3 2 2" xfId="17202"/>
    <cellStyle name="Normal 17 3 2 2 3 3" xfId="17203"/>
    <cellStyle name="Normal 17 3 2 2 4" xfId="17204"/>
    <cellStyle name="Normal 17 3 2 2 4 2" xfId="17205"/>
    <cellStyle name="Normal 17 3 2 2 5" xfId="17206"/>
    <cellStyle name="Normal 17 3 2 2_Lcc_inputs" xfId="44377"/>
    <cellStyle name="Normal 17 3 2 3" xfId="17207"/>
    <cellStyle name="Normal 17 3 2 3 2" xfId="17208"/>
    <cellStyle name="Normal 17 3 2 3 2 2" xfId="17209"/>
    <cellStyle name="Normal 17 3 2 3 2 3" xfId="44378"/>
    <cellStyle name="Normal 17 3 2 3 3" xfId="17210"/>
    <cellStyle name="Normal 17 3 2 3 4" xfId="44379"/>
    <cellStyle name="Normal 17 3 2 3_Lcc_inputs" xfId="44380"/>
    <cellStyle name="Normal 17 3 2 4" xfId="17211"/>
    <cellStyle name="Normal 17 3 2 4 2" xfId="17212"/>
    <cellStyle name="Normal 17 3 2 4 2 2" xfId="17213"/>
    <cellStyle name="Normal 17 3 2 4 3" xfId="17214"/>
    <cellStyle name="Normal 17 3 2 5" xfId="17215"/>
    <cellStyle name="Normal 17 3 2 5 2" xfId="17216"/>
    <cellStyle name="Normal 17 3 2 6" xfId="17217"/>
    <cellStyle name="Normal 17 3 2 7" xfId="44381"/>
    <cellStyle name="Normal 17 3 2 8" xfId="44382"/>
    <cellStyle name="Normal 17 3 2_Lcc_inputs" xfId="44383"/>
    <cellStyle name="Normal 17 3 3" xfId="9623"/>
    <cellStyle name="Normal 17 3 3 2" xfId="17218"/>
    <cellStyle name="Normal 17 3 3 2 2" xfId="17219"/>
    <cellStyle name="Normal 17 3 3 2 2 2" xfId="17220"/>
    <cellStyle name="Normal 17 3 3 2 2 3" xfId="44384"/>
    <cellStyle name="Normal 17 3 3 2 3" xfId="17221"/>
    <cellStyle name="Normal 17 3 3 2 4" xfId="44385"/>
    <cellStyle name="Normal 17 3 3 2_Lcc_inputs" xfId="44386"/>
    <cellStyle name="Normal 17 3 3 3" xfId="17222"/>
    <cellStyle name="Normal 17 3 3 3 2" xfId="17223"/>
    <cellStyle name="Normal 17 3 3 3 2 2" xfId="17224"/>
    <cellStyle name="Normal 17 3 3 3 3" xfId="17225"/>
    <cellStyle name="Normal 17 3 3 4" xfId="17226"/>
    <cellStyle name="Normal 17 3 3 4 2" xfId="17227"/>
    <cellStyle name="Normal 17 3 3 5" xfId="17228"/>
    <cellStyle name="Normal 17 3 3 6" xfId="44387"/>
    <cellStyle name="Normal 17 3 3 7" xfId="44388"/>
    <cellStyle name="Normal 17 3 3_Lcc_inputs" xfId="44389"/>
    <cellStyle name="Normal 17 3 4" xfId="11067"/>
    <cellStyle name="Normal 17 3 4 2" xfId="17229"/>
    <cellStyle name="Normal 17 3 4 2 2" xfId="17230"/>
    <cellStyle name="Normal 17 3 4 2 3" xfId="44390"/>
    <cellStyle name="Normal 17 3 4 3" xfId="17231"/>
    <cellStyle name="Normal 17 3 4 3 2" xfId="44391"/>
    <cellStyle name="Normal 17 3 4 4" xfId="44392"/>
    <cellStyle name="Normal 17 3 4 5" xfId="44393"/>
    <cellStyle name="Normal 17 3 4_Lcc_inputs" xfId="44394"/>
    <cellStyle name="Normal 17 3 5" xfId="17232"/>
    <cellStyle name="Normal 17 3 5 2" xfId="17233"/>
    <cellStyle name="Normal 17 3 5 2 2" xfId="17234"/>
    <cellStyle name="Normal 17 3 5 2 3" xfId="44395"/>
    <cellStyle name="Normal 17 3 5 3" xfId="17235"/>
    <cellStyle name="Normal 17 3 5 4" xfId="44396"/>
    <cellStyle name="Normal 17 3 5_Lcc_inputs" xfId="44397"/>
    <cellStyle name="Normal 17 3 6" xfId="17236"/>
    <cellStyle name="Normal 17 3 6 2" xfId="17237"/>
    <cellStyle name="Normal 17 3 6 3" xfId="44398"/>
    <cellStyle name="Normal 17 3 7" xfId="17238"/>
    <cellStyle name="Normal 17 3 7 2" xfId="44399"/>
    <cellStyle name="Normal 17 3 8" xfId="44400"/>
    <cellStyle name="Normal 17 3 9" xfId="44401"/>
    <cellStyle name="Normal 17 3_Lcc_inputs" xfId="44402"/>
    <cellStyle name="Normal 17 4" xfId="9220"/>
    <cellStyle name="Normal 17 4 2" xfId="9626"/>
    <cellStyle name="Normal 17 4 2 2" xfId="17239"/>
    <cellStyle name="Normal 17 4 2 2 2" xfId="17240"/>
    <cellStyle name="Normal 17 4 2 2 2 2" xfId="17241"/>
    <cellStyle name="Normal 17 4 2 2 2 2 2" xfId="17242"/>
    <cellStyle name="Normal 17 4 2 2 2 3" xfId="17243"/>
    <cellStyle name="Normal 17 4 2 2 3" xfId="17244"/>
    <cellStyle name="Normal 17 4 2 2 3 2" xfId="17245"/>
    <cellStyle name="Normal 17 4 2 2 3 2 2" xfId="17246"/>
    <cellStyle name="Normal 17 4 2 2 3 3" xfId="17247"/>
    <cellStyle name="Normal 17 4 2 2 4" xfId="17248"/>
    <cellStyle name="Normal 17 4 2 2 4 2" xfId="17249"/>
    <cellStyle name="Normal 17 4 2 2 5" xfId="17250"/>
    <cellStyle name="Normal 17 4 2 2_Lcc_inputs" xfId="44403"/>
    <cellStyle name="Normal 17 4 2 3" xfId="17251"/>
    <cellStyle name="Normal 17 4 2 3 2" xfId="17252"/>
    <cellStyle name="Normal 17 4 2 3 2 2" xfId="17253"/>
    <cellStyle name="Normal 17 4 2 3 2 3" xfId="44404"/>
    <cellStyle name="Normal 17 4 2 3 3" xfId="17254"/>
    <cellStyle name="Normal 17 4 2 3 4" xfId="44405"/>
    <cellStyle name="Normal 17 4 2 3_Lcc_inputs" xfId="44406"/>
    <cellStyle name="Normal 17 4 2 4" xfId="17255"/>
    <cellStyle name="Normal 17 4 2 4 2" xfId="17256"/>
    <cellStyle name="Normal 17 4 2 4 2 2" xfId="17257"/>
    <cellStyle name="Normal 17 4 2 4 3" xfId="17258"/>
    <cellStyle name="Normal 17 4 2 5" xfId="17259"/>
    <cellStyle name="Normal 17 4 2 5 2" xfId="17260"/>
    <cellStyle name="Normal 17 4 2 6" xfId="17261"/>
    <cellStyle name="Normal 17 4 2 7" xfId="44407"/>
    <cellStyle name="Normal 17 4 2 8" xfId="44408"/>
    <cellStyle name="Normal 17 4 2_Lcc_inputs" xfId="44409"/>
    <cellStyle name="Normal 17 4 3" xfId="9625"/>
    <cellStyle name="Normal 17 4 3 2" xfId="17262"/>
    <cellStyle name="Normal 17 4 3 2 2" xfId="17263"/>
    <cellStyle name="Normal 17 4 3 2 2 2" xfId="17264"/>
    <cellStyle name="Normal 17 4 3 2 3" xfId="17265"/>
    <cellStyle name="Normal 17 4 3 3" xfId="17266"/>
    <cellStyle name="Normal 17 4 3 3 2" xfId="17267"/>
    <cellStyle name="Normal 17 4 3 3 2 2" xfId="17268"/>
    <cellStyle name="Normal 17 4 3 3 3" xfId="17269"/>
    <cellStyle name="Normal 17 4 3 4" xfId="17270"/>
    <cellStyle name="Normal 17 4 3 4 2" xfId="17271"/>
    <cellStyle name="Normal 17 4 3 5" xfId="17272"/>
    <cellStyle name="Normal 17 4 3_Lcc_inputs" xfId="44410"/>
    <cellStyle name="Normal 17 4 4" xfId="17273"/>
    <cellStyle name="Normal 17 4 4 2" xfId="17274"/>
    <cellStyle name="Normal 17 4 4 2 2" xfId="17275"/>
    <cellStyle name="Normal 17 4 4 2 3" xfId="44411"/>
    <cellStyle name="Normal 17 4 4 3" xfId="17276"/>
    <cellStyle name="Normal 17 4 4 4" xfId="44412"/>
    <cellStyle name="Normal 17 4 4_Lcc_inputs" xfId="44413"/>
    <cellStyle name="Normal 17 4 5" xfId="17277"/>
    <cellStyle name="Normal 17 4 5 2" xfId="17278"/>
    <cellStyle name="Normal 17 4 5 2 2" xfId="17279"/>
    <cellStyle name="Normal 17 4 5 3" xfId="17280"/>
    <cellStyle name="Normal 17 4 6" xfId="17281"/>
    <cellStyle name="Normal 17 4 6 2" xfId="17282"/>
    <cellStyle name="Normal 17 4 7" xfId="17283"/>
    <cellStyle name="Normal 17 4 8" xfId="44414"/>
    <cellStyle name="Normal 17 4 9" xfId="44415"/>
    <cellStyle name="Normal 17 4_Lcc_inputs" xfId="44416"/>
    <cellStyle name="Normal 17 5" xfId="9627"/>
    <cellStyle name="Normal 17 5 2" xfId="9628"/>
    <cellStyle name="Normal 17 5 2 2" xfId="17284"/>
    <cellStyle name="Normal 17 5 2 2 2" xfId="17285"/>
    <cellStyle name="Normal 17 5 2 2 2 2" xfId="17286"/>
    <cellStyle name="Normal 17 5 2 2 2 2 2" xfId="17287"/>
    <cellStyle name="Normal 17 5 2 2 2 3" xfId="17288"/>
    <cellStyle name="Normal 17 5 2 2 3" xfId="17289"/>
    <cellStyle name="Normal 17 5 2 2 3 2" xfId="17290"/>
    <cellStyle name="Normal 17 5 2 2 3 2 2" xfId="17291"/>
    <cellStyle name="Normal 17 5 2 2 3 3" xfId="17292"/>
    <cellStyle name="Normal 17 5 2 2 4" xfId="17293"/>
    <cellStyle name="Normal 17 5 2 2 4 2" xfId="17294"/>
    <cellStyle name="Normal 17 5 2 2 5" xfId="17295"/>
    <cellStyle name="Normal 17 5 2 2_Lcc_inputs" xfId="44417"/>
    <cellStyle name="Normal 17 5 2 3" xfId="17296"/>
    <cellStyle name="Normal 17 5 2 3 2" xfId="17297"/>
    <cellStyle name="Normal 17 5 2 3 2 2" xfId="17298"/>
    <cellStyle name="Normal 17 5 2 3 2 3" xfId="44418"/>
    <cellStyle name="Normal 17 5 2 3 3" xfId="17299"/>
    <cellStyle name="Normal 17 5 2 3 4" xfId="44419"/>
    <cellStyle name="Normal 17 5 2 3_Lcc_inputs" xfId="44420"/>
    <cellStyle name="Normal 17 5 2 4" xfId="17300"/>
    <cellStyle name="Normal 17 5 2 4 2" xfId="17301"/>
    <cellStyle name="Normal 17 5 2 4 2 2" xfId="17302"/>
    <cellStyle name="Normal 17 5 2 4 3" xfId="17303"/>
    <cellStyle name="Normal 17 5 2 5" xfId="17304"/>
    <cellStyle name="Normal 17 5 2 5 2" xfId="17305"/>
    <cellStyle name="Normal 17 5 2 6" xfId="17306"/>
    <cellStyle name="Normal 17 5 2 7" xfId="44421"/>
    <cellStyle name="Normal 17 5 2 8" xfId="44422"/>
    <cellStyle name="Normal 17 5 2_Lcc_inputs" xfId="44423"/>
    <cellStyle name="Normal 17 5 3" xfId="17307"/>
    <cellStyle name="Normal 17 5 3 2" xfId="17308"/>
    <cellStyle name="Normal 17 5 3 2 2" xfId="17309"/>
    <cellStyle name="Normal 17 5 3 2 2 2" xfId="17310"/>
    <cellStyle name="Normal 17 5 3 2 3" xfId="17311"/>
    <cellStyle name="Normal 17 5 3 3" xfId="17312"/>
    <cellStyle name="Normal 17 5 3 3 2" xfId="17313"/>
    <cellStyle name="Normal 17 5 3 3 2 2" xfId="17314"/>
    <cellStyle name="Normal 17 5 3 3 3" xfId="17315"/>
    <cellStyle name="Normal 17 5 3 4" xfId="17316"/>
    <cellStyle name="Normal 17 5 3 4 2" xfId="17317"/>
    <cellStyle name="Normal 17 5 3 5" xfId="17318"/>
    <cellStyle name="Normal 17 5 3_Lcc_inputs" xfId="44424"/>
    <cellStyle name="Normal 17 5 4" xfId="17319"/>
    <cellStyle name="Normal 17 5 4 2" xfId="17320"/>
    <cellStyle name="Normal 17 5 4 2 2" xfId="17321"/>
    <cellStyle name="Normal 17 5 4 2 3" xfId="44425"/>
    <cellStyle name="Normal 17 5 4 3" xfId="17322"/>
    <cellStyle name="Normal 17 5 4 4" xfId="44426"/>
    <cellStyle name="Normal 17 5 4_Lcc_inputs" xfId="44427"/>
    <cellStyle name="Normal 17 5 5" xfId="17323"/>
    <cellStyle name="Normal 17 5 5 2" xfId="17324"/>
    <cellStyle name="Normal 17 5 5 2 2" xfId="17325"/>
    <cellStyle name="Normal 17 5 5 3" xfId="17326"/>
    <cellStyle name="Normal 17 5 6" xfId="17327"/>
    <cellStyle name="Normal 17 5 6 2" xfId="17328"/>
    <cellStyle name="Normal 17 5 7" xfId="17329"/>
    <cellStyle name="Normal 17 5 8" xfId="44428"/>
    <cellStyle name="Normal 17 5 9" xfId="44429"/>
    <cellStyle name="Normal 17 5_Lcc_inputs" xfId="44430"/>
    <cellStyle name="Normal 17 6" xfId="9629"/>
    <cellStyle name="Normal 17 6 2" xfId="9630"/>
    <cellStyle name="Normal 17 6 2 2" xfId="17330"/>
    <cellStyle name="Normal 17 6 2 2 2" xfId="17331"/>
    <cellStyle name="Normal 17 6 2 2 2 2" xfId="17332"/>
    <cellStyle name="Normal 17 6 2 2 2 2 2" xfId="17333"/>
    <cellStyle name="Normal 17 6 2 2 2 3" xfId="17334"/>
    <cellStyle name="Normal 17 6 2 2 3" xfId="17335"/>
    <cellStyle name="Normal 17 6 2 2 3 2" xfId="17336"/>
    <cellStyle name="Normal 17 6 2 2 3 2 2" xfId="17337"/>
    <cellStyle name="Normal 17 6 2 2 3 3" xfId="17338"/>
    <cellStyle name="Normal 17 6 2 2 4" xfId="17339"/>
    <cellStyle name="Normal 17 6 2 2 4 2" xfId="17340"/>
    <cellStyle name="Normal 17 6 2 2 5" xfId="17341"/>
    <cellStyle name="Normal 17 6 2 2_Lcc_inputs" xfId="44431"/>
    <cellStyle name="Normal 17 6 2 3" xfId="17342"/>
    <cellStyle name="Normal 17 6 2 3 2" xfId="17343"/>
    <cellStyle name="Normal 17 6 2 3 2 2" xfId="17344"/>
    <cellStyle name="Normal 17 6 2 3 2 3" xfId="44432"/>
    <cellStyle name="Normal 17 6 2 3 3" xfId="17345"/>
    <cellStyle name="Normal 17 6 2 3 4" xfId="44433"/>
    <cellStyle name="Normal 17 6 2 3_Lcc_inputs" xfId="44434"/>
    <cellStyle name="Normal 17 6 2 4" xfId="17346"/>
    <cellStyle name="Normal 17 6 2 4 2" xfId="17347"/>
    <cellStyle name="Normal 17 6 2 4 2 2" xfId="17348"/>
    <cellStyle name="Normal 17 6 2 4 3" xfId="17349"/>
    <cellStyle name="Normal 17 6 2 5" xfId="17350"/>
    <cellStyle name="Normal 17 6 2 5 2" xfId="17351"/>
    <cellStyle name="Normal 17 6 2 6" xfId="17352"/>
    <cellStyle name="Normal 17 6 2 7" xfId="44435"/>
    <cellStyle name="Normal 17 6 2 8" xfId="44436"/>
    <cellStyle name="Normal 17 6 2_Lcc_inputs" xfId="44437"/>
    <cellStyle name="Normal 17 6 3" xfId="17353"/>
    <cellStyle name="Normal 17 6 3 2" xfId="17354"/>
    <cellStyle name="Normal 17 6 3 2 2" xfId="17355"/>
    <cellStyle name="Normal 17 6 3 2 2 2" xfId="17356"/>
    <cellStyle name="Normal 17 6 3 2 3" xfId="17357"/>
    <cellStyle name="Normal 17 6 3 3" xfId="17358"/>
    <cellStyle name="Normal 17 6 3 3 2" xfId="17359"/>
    <cellStyle name="Normal 17 6 3 3 2 2" xfId="17360"/>
    <cellStyle name="Normal 17 6 3 3 3" xfId="17361"/>
    <cellStyle name="Normal 17 6 3 4" xfId="17362"/>
    <cellStyle name="Normal 17 6 3 4 2" xfId="17363"/>
    <cellStyle name="Normal 17 6 3 5" xfId="17364"/>
    <cellStyle name="Normal 17 6 3_Lcc_inputs" xfId="44438"/>
    <cellStyle name="Normal 17 6 4" xfId="17365"/>
    <cellStyle name="Normal 17 6 4 2" xfId="17366"/>
    <cellStyle name="Normal 17 6 4 2 2" xfId="17367"/>
    <cellStyle name="Normal 17 6 4 2 3" xfId="44439"/>
    <cellStyle name="Normal 17 6 4 3" xfId="17368"/>
    <cellStyle name="Normal 17 6 4 4" xfId="44440"/>
    <cellStyle name="Normal 17 6 4_Lcc_inputs" xfId="44441"/>
    <cellStyle name="Normal 17 6 5" xfId="17369"/>
    <cellStyle name="Normal 17 6 5 2" xfId="17370"/>
    <cellStyle name="Normal 17 6 5 2 2" xfId="17371"/>
    <cellStyle name="Normal 17 6 5 3" xfId="17372"/>
    <cellStyle name="Normal 17 6 6" xfId="17373"/>
    <cellStyle name="Normal 17 6 6 2" xfId="17374"/>
    <cellStyle name="Normal 17 6 7" xfId="17375"/>
    <cellStyle name="Normal 17 6 8" xfId="44442"/>
    <cellStyle name="Normal 17 6 9" xfId="44443"/>
    <cellStyle name="Normal 17 6_Lcc_inputs" xfId="44444"/>
    <cellStyle name="Normal 17 7" xfId="9631"/>
    <cellStyle name="Normal 17 7 2" xfId="9632"/>
    <cellStyle name="Normal 17 7 2 2" xfId="17376"/>
    <cellStyle name="Normal 17 7 2 2 2" xfId="17377"/>
    <cellStyle name="Normal 17 7 2 2 2 2" xfId="17378"/>
    <cellStyle name="Normal 17 7 2 2 2 2 2" xfId="17379"/>
    <cellStyle name="Normal 17 7 2 2 2 3" xfId="17380"/>
    <cellStyle name="Normal 17 7 2 2 3" xfId="17381"/>
    <cellStyle name="Normal 17 7 2 2 3 2" xfId="17382"/>
    <cellStyle name="Normal 17 7 2 2 3 2 2" xfId="17383"/>
    <cellStyle name="Normal 17 7 2 2 3 3" xfId="17384"/>
    <cellStyle name="Normal 17 7 2 2 4" xfId="17385"/>
    <cellStyle name="Normal 17 7 2 2 4 2" xfId="17386"/>
    <cellStyle name="Normal 17 7 2 2 5" xfId="17387"/>
    <cellStyle name="Normal 17 7 2 2_Lcc_inputs" xfId="44445"/>
    <cellStyle name="Normal 17 7 2 3" xfId="17388"/>
    <cellStyle name="Normal 17 7 2 3 2" xfId="17389"/>
    <cellStyle name="Normal 17 7 2 3 2 2" xfId="17390"/>
    <cellStyle name="Normal 17 7 2 3 2 3" xfId="44446"/>
    <cellStyle name="Normal 17 7 2 3 3" xfId="17391"/>
    <cellStyle name="Normal 17 7 2 3 4" xfId="44447"/>
    <cellStyle name="Normal 17 7 2 3_Lcc_inputs" xfId="44448"/>
    <cellStyle name="Normal 17 7 2 4" xfId="17392"/>
    <cellStyle name="Normal 17 7 2 4 2" xfId="17393"/>
    <cellStyle name="Normal 17 7 2 4 2 2" xfId="17394"/>
    <cellStyle name="Normal 17 7 2 4 3" xfId="17395"/>
    <cellStyle name="Normal 17 7 2 5" xfId="17396"/>
    <cellStyle name="Normal 17 7 2 5 2" xfId="17397"/>
    <cellStyle name="Normal 17 7 2 6" xfId="17398"/>
    <cellStyle name="Normal 17 7 2 7" xfId="44449"/>
    <cellStyle name="Normal 17 7 2 8" xfId="44450"/>
    <cellStyle name="Normal 17 7 2_Lcc_inputs" xfId="44451"/>
    <cellStyle name="Normal 17 7 3" xfId="17399"/>
    <cellStyle name="Normal 17 7 3 2" xfId="17400"/>
    <cellStyle name="Normal 17 7 3 2 2" xfId="17401"/>
    <cellStyle name="Normal 17 7 3 2 2 2" xfId="17402"/>
    <cellStyle name="Normal 17 7 3 2 3" xfId="17403"/>
    <cellStyle name="Normal 17 7 3 3" xfId="17404"/>
    <cellStyle name="Normal 17 7 3 3 2" xfId="17405"/>
    <cellStyle name="Normal 17 7 3 3 2 2" xfId="17406"/>
    <cellStyle name="Normal 17 7 3 3 3" xfId="17407"/>
    <cellStyle name="Normal 17 7 3 4" xfId="17408"/>
    <cellStyle name="Normal 17 7 3 4 2" xfId="17409"/>
    <cellStyle name="Normal 17 7 3 5" xfId="17410"/>
    <cellStyle name="Normal 17 7 3_Lcc_inputs" xfId="44452"/>
    <cellStyle name="Normal 17 7 4" xfId="17411"/>
    <cellStyle name="Normal 17 7 4 2" xfId="17412"/>
    <cellStyle name="Normal 17 7 4 2 2" xfId="17413"/>
    <cellStyle name="Normal 17 7 4 2 3" xfId="44453"/>
    <cellStyle name="Normal 17 7 4 3" xfId="17414"/>
    <cellStyle name="Normal 17 7 4 4" xfId="44454"/>
    <cellStyle name="Normal 17 7 4_Lcc_inputs" xfId="44455"/>
    <cellStyle name="Normal 17 7 5" xfId="17415"/>
    <cellStyle name="Normal 17 7 5 2" xfId="17416"/>
    <cellStyle name="Normal 17 7 5 2 2" xfId="17417"/>
    <cellStyle name="Normal 17 7 5 3" xfId="17418"/>
    <cellStyle name="Normal 17 7 6" xfId="17419"/>
    <cellStyle name="Normal 17 7 6 2" xfId="17420"/>
    <cellStyle name="Normal 17 7 7" xfId="17421"/>
    <cellStyle name="Normal 17 7 8" xfId="44456"/>
    <cellStyle name="Normal 17 7 9" xfId="44457"/>
    <cellStyle name="Normal 17 7_Lcc_inputs" xfId="44458"/>
    <cellStyle name="Normal 17 8" xfId="9633"/>
    <cellStyle name="Normal 17 8 2" xfId="17422"/>
    <cellStyle name="Normal 17 8 2 2" xfId="17423"/>
    <cellStyle name="Normal 17 8 2 2 2" xfId="17424"/>
    <cellStyle name="Normal 17 8 2 2 2 2" xfId="17425"/>
    <cellStyle name="Normal 17 8 2 2 3" xfId="17426"/>
    <cellStyle name="Normal 17 8 2 3" xfId="17427"/>
    <cellStyle name="Normal 17 8 2 3 2" xfId="17428"/>
    <cellStyle name="Normal 17 8 2 3 2 2" xfId="17429"/>
    <cellStyle name="Normal 17 8 2 3 3" xfId="17430"/>
    <cellStyle name="Normal 17 8 2 4" xfId="17431"/>
    <cellStyle name="Normal 17 8 2 4 2" xfId="17432"/>
    <cellStyle name="Normal 17 8 2 5" xfId="17433"/>
    <cellStyle name="Normal 17 8 2_Lcc_inputs" xfId="44459"/>
    <cellStyle name="Normal 17 8 3" xfId="17434"/>
    <cellStyle name="Normal 17 8 3 2" xfId="17435"/>
    <cellStyle name="Normal 17 8 3 2 2" xfId="17436"/>
    <cellStyle name="Normal 17 8 3 2 3" xfId="44460"/>
    <cellStyle name="Normal 17 8 3 3" xfId="17437"/>
    <cellStyle name="Normal 17 8 3 4" xfId="44461"/>
    <cellStyle name="Normal 17 8 3_Lcc_inputs" xfId="44462"/>
    <cellStyle name="Normal 17 8 4" xfId="17438"/>
    <cellStyle name="Normal 17 8 4 2" xfId="17439"/>
    <cellStyle name="Normal 17 8 4 2 2" xfId="17440"/>
    <cellStyle name="Normal 17 8 4 3" xfId="17441"/>
    <cellStyle name="Normal 17 8 5" xfId="17442"/>
    <cellStyle name="Normal 17 8 5 2" xfId="17443"/>
    <cellStyle name="Normal 17 8 6" xfId="17444"/>
    <cellStyle name="Normal 17 8 7" xfId="44463"/>
    <cellStyle name="Normal 17 8 8" xfId="44464"/>
    <cellStyle name="Normal 17 8_Lcc_inputs" xfId="44465"/>
    <cellStyle name="Normal 17 9" xfId="9618"/>
    <cellStyle name="Normal 17 9 2" xfId="17445"/>
    <cellStyle name="Normal 17 9 2 2" xfId="17446"/>
    <cellStyle name="Normal 17 9 2 2 2" xfId="17447"/>
    <cellStyle name="Normal 17 9 2 2 2 2" xfId="17448"/>
    <cellStyle name="Normal 17 9 2 2 3" xfId="17449"/>
    <cellStyle name="Normal 17 9 2 3" xfId="17450"/>
    <cellStyle name="Normal 17 9 2 3 2" xfId="17451"/>
    <cellStyle name="Normal 17 9 2 3 2 2" xfId="17452"/>
    <cellStyle name="Normal 17 9 2 3 3" xfId="17453"/>
    <cellStyle name="Normal 17 9 2 4" xfId="17454"/>
    <cellStyle name="Normal 17 9 2 4 2" xfId="17455"/>
    <cellStyle name="Normal 17 9 2 5" xfId="17456"/>
    <cellStyle name="Normal 17 9 2_Lcc_inputs" xfId="44466"/>
    <cellStyle name="Normal 17 9 3" xfId="17457"/>
    <cellStyle name="Normal 17 9 3 2" xfId="17458"/>
    <cellStyle name="Normal 17 9 3 2 2" xfId="17459"/>
    <cellStyle name="Normal 17 9 3 2 3" xfId="44467"/>
    <cellStyle name="Normal 17 9 3 3" xfId="17460"/>
    <cellStyle name="Normal 17 9 3 4" xfId="44468"/>
    <cellStyle name="Normal 17 9 3_Lcc_inputs" xfId="44469"/>
    <cellStyle name="Normal 17 9 4" xfId="17461"/>
    <cellStyle name="Normal 17 9 4 2" xfId="17462"/>
    <cellStyle name="Normal 17 9 4 2 2" xfId="17463"/>
    <cellStyle name="Normal 17 9 4 3" xfId="17464"/>
    <cellStyle name="Normal 17 9 5" xfId="17465"/>
    <cellStyle name="Normal 17 9 5 2" xfId="17466"/>
    <cellStyle name="Normal 17 9 6" xfId="17467"/>
    <cellStyle name="Normal 17 9 7" xfId="44470"/>
    <cellStyle name="Normal 17 9 8" xfId="44471"/>
    <cellStyle name="Normal 17 9_Lcc_inputs" xfId="44472"/>
    <cellStyle name="Normal 17_Lcc_inputs" xfId="44473"/>
    <cellStyle name="Normal 18" xfId="238"/>
    <cellStyle name="Normal 18 10" xfId="10799"/>
    <cellStyle name="Normal 18 10 2" xfId="17468"/>
    <cellStyle name="Normal 18 10 2 2" xfId="17469"/>
    <cellStyle name="Normal 18 10 2 2 2" xfId="17470"/>
    <cellStyle name="Normal 18 10 2 2 3" xfId="44474"/>
    <cellStyle name="Normal 18 10 2 3" xfId="17471"/>
    <cellStyle name="Normal 18 10 2 4" xfId="44475"/>
    <cellStyle name="Normal 18 10 2_Lcc_inputs" xfId="44476"/>
    <cellStyle name="Normal 18 10 3" xfId="17472"/>
    <cellStyle name="Normal 18 10 3 2" xfId="17473"/>
    <cellStyle name="Normal 18 10 3 2 2" xfId="17474"/>
    <cellStyle name="Normal 18 10 3 3" xfId="17475"/>
    <cellStyle name="Normal 18 10 4" xfId="17476"/>
    <cellStyle name="Normal 18 10 4 2" xfId="17477"/>
    <cellStyle name="Normal 18 10 5" xfId="17478"/>
    <cellStyle name="Normal 18 10 6" xfId="44477"/>
    <cellStyle name="Normal 18 10 7" xfId="44478"/>
    <cellStyle name="Normal 18 10_Lcc_inputs" xfId="44479"/>
    <cellStyle name="Normal 18 11" xfId="17479"/>
    <cellStyle name="Normal 18 11 2" xfId="17480"/>
    <cellStyle name="Normal 18 11 2 2" xfId="17481"/>
    <cellStyle name="Normal 18 11 2 3" xfId="44480"/>
    <cellStyle name="Normal 18 11 3" xfId="17482"/>
    <cellStyle name="Normal 18 11 3 2" xfId="44481"/>
    <cellStyle name="Normal 18 11 4" xfId="44482"/>
    <cellStyle name="Normal 18 11 5" xfId="44483"/>
    <cellStyle name="Normal 18 11_Lcc_inputs" xfId="44484"/>
    <cellStyle name="Normal 18 12" xfId="17483"/>
    <cellStyle name="Normal 18 12 2" xfId="17484"/>
    <cellStyle name="Normal 18 12 2 2" xfId="17485"/>
    <cellStyle name="Normal 18 12 2 3" xfId="44485"/>
    <cellStyle name="Normal 18 12 3" xfId="17486"/>
    <cellStyle name="Normal 18 12 4" xfId="44486"/>
    <cellStyle name="Normal 18 12_Lcc_inputs" xfId="44487"/>
    <cellStyle name="Normal 18 13" xfId="17487"/>
    <cellStyle name="Normal 18 13 2" xfId="17488"/>
    <cellStyle name="Normal 18 13 3" xfId="44488"/>
    <cellStyle name="Normal 18 14" xfId="17489"/>
    <cellStyle name="Normal 18 14 2" xfId="44489"/>
    <cellStyle name="Normal 18 15" xfId="44490"/>
    <cellStyle name="Normal 18 16" xfId="44491"/>
    <cellStyle name="Normal 18 17" xfId="3210"/>
    <cellStyle name="Normal 18 18" xfId="611"/>
    <cellStyle name="Normal 18 19" xfId="55260"/>
    <cellStyle name="Normal 18 2" xfId="3211"/>
    <cellStyle name="Normal 18 2 2" xfId="9636"/>
    <cellStyle name="Normal 18 2 2 2" xfId="9637"/>
    <cellStyle name="Normal 18 2 2 2 2" xfId="17490"/>
    <cellStyle name="Normal 18 2 2 2 2 2" xfId="17491"/>
    <cellStyle name="Normal 18 2 2 2 2 2 2" xfId="17492"/>
    <cellStyle name="Normal 18 2 2 2 2 2 2 2" xfId="17493"/>
    <cellStyle name="Normal 18 2 2 2 2 2 3" xfId="17494"/>
    <cellStyle name="Normal 18 2 2 2 2 3" xfId="17495"/>
    <cellStyle name="Normal 18 2 2 2 2 3 2" xfId="17496"/>
    <cellStyle name="Normal 18 2 2 2 2 3 2 2" xfId="17497"/>
    <cellStyle name="Normal 18 2 2 2 2 3 3" xfId="17498"/>
    <cellStyle name="Normal 18 2 2 2 2 4" xfId="17499"/>
    <cellStyle name="Normal 18 2 2 2 2 4 2" xfId="17500"/>
    <cellStyle name="Normal 18 2 2 2 2 5" xfId="17501"/>
    <cellStyle name="Normal 18 2 2 2 2_Lcc_inputs" xfId="44492"/>
    <cellStyle name="Normal 18 2 2 2 3" xfId="17502"/>
    <cellStyle name="Normal 18 2 2 2 3 2" xfId="17503"/>
    <cellStyle name="Normal 18 2 2 2 3 2 2" xfId="17504"/>
    <cellStyle name="Normal 18 2 2 2 3 2 3" xfId="44493"/>
    <cellStyle name="Normal 18 2 2 2 3 3" xfId="17505"/>
    <cellStyle name="Normal 18 2 2 2 3 4" xfId="44494"/>
    <cellStyle name="Normal 18 2 2 2 3_Lcc_inputs" xfId="44495"/>
    <cellStyle name="Normal 18 2 2 2 4" xfId="17506"/>
    <cellStyle name="Normal 18 2 2 2 4 2" xfId="17507"/>
    <cellStyle name="Normal 18 2 2 2 4 2 2" xfId="17508"/>
    <cellStyle name="Normal 18 2 2 2 4 3" xfId="17509"/>
    <cellStyle name="Normal 18 2 2 2 5" xfId="17510"/>
    <cellStyle name="Normal 18 2 2 2 5 2" xfId="17511"/>
    <cellStyle name="Normal 18 2 2 2 6" xfId="17512"/>
    <cellStyle name="Normal 18 2 2 2 7" xfId="44496"/>
    <cellStyle name="Normal 18 2 2 2 8" xfId="44497"/>
    <cellStyle name="Normal 18 2 2 2_Lcc_inputs" xfId="44498"/>
    <cellStyle name="Normal 18 2 2 3" xfId="17513"/>
    <cellStyle name="Normal 18 2 2 3 2" xfId="17514"/>
    <cellStyle name="Normal 18 2 2 3 2 2" xfId="17515"/>
    <cellStyle name="Normal 18 2 2 3 2 2 2" xfId="17516"/>
    <cellStyle name="Normal 18 2 2 3 2 3" xfId="17517"/>
    <cellStyle name="Normal 18 2 2 3 3" xfId="17518"/>
    <cellStyle name="Normal 18 2 2 3 3 2" xfId="17519"/>
    <cellStyle name="Normal 18 2 2 3 3 2 2" xfId="17520"/>
    <cellStyle name="Normal 18 2 2 3 3 3" xfId="17521"/>
    <cellStyle name="Normal 18 2 2 3 4" xfId="17522"/>
    <cellStyle name="Normal 18 2 2 3 4 2" xfId="17523"/>
    <cellStyle name="Normal 18 2 2 3 5" xfId="17524"/>
    <cellStyle name="Normal 18 2 2 3_Lcc_inputs" xfId="44499"/>
    <cellStyle name="Normal 18 2 2 4" xfId="17525"/>
    <cellStyle name="Normal 18 2 2 4 2" xfId="17526"/>
    <cellStyle name="Normal 18 2 2 4 2 2" xfId="17527"/>
    <cellStyle name="Normal 18 2 2 4 2 3" xfId="44500"/>
    <cellStyle name="Normal 18 2 2 4 3" xfId="17528"/>
    <cellStyle name="Normal 18 2 2 4 4" xfId="44501"/>
    <cellStyle name="Normal 18 2 2 4_Lcc_inputs" xfId="44502"/>
    <cellStyle name="Normal 18 2 2 5" xfId="17529"/>
    <cellStyle name="Normal 18 2 2 5 2" xfId="17530"/>
    <cellStyle name="Normal 18 2 2 5 2 2" xfId="17531"/>
    <cellStyle name="Normal 18 2 2 5 3" xfId="17532"/>
    <cellStyle name="Normal 18 2 2 6" xfId="17533"/>
    <cellStyle name="Normal 18 2 2 6 2" xfId="17534"/>
    <cellStyle name="Normal 18 2 2 7" xfId="17535"/>
    <cellStyle name="Normal 18 2 2 8" xfId="44503"/>
    <cellStyle name="Normal 18 2 2 9" xfId="44504"/>
    <cellStyle name="Normal 18 2 2_Lcc_inputs" xfId="44505"/>
    <cellStyle name="Normal 18 2 3" xfId="9638"/>
    <cellStyle name="Normal 18 2 3 2" xfId="17536"/>
    <cellStyle name="Normal 18 2 3 2 2" xfId="17537"/>
    <cellStyle name="Normal 18 2 3 2 2 2" xfId="17538"/>
    <cellStyle name="Normal 18 2 3 2 2 2 2" xfId="17539"/>
    <cellStyle name="Normal 18 2 3 2 2 3" xfId="17540"/>
    <cellStyle name="Normal 18 2 3 2 3" xfId="17541"/>
    <cellStyle name="Normal 18 2 3 2 3 2" xfId="17542"/>
    <cellStyle name="Normal 18 2 3 2 3 2 2" xfId="17543"/>
    <cellStyle name="Normal 18 2 3 2 3 3" xfId="17544"/>
    <cellStyle name="Normal 18 2 3 2 4" xfId="17545"/>
    <cellStyle name="Normal 18 2 3 2 4 2" xfId="17546"/>
    <cellStyle name="Normal 18 2 3 2 5" xfId="17547"/>
    <cellStyle name="Normal 18 2 3 2_Lcc_inputs" xfId="44506"/>
    <cellStyle name="Normal 18 2 3 3" xfId="17548"/>
    <cellStyle name="Normal 18 2 3 3 2" xfId="17549"/>
    <cellStyle name="Normal 18 2 3 3 2 2" xfId="17550"/>
    <cellStyle name="Normal 18 2 3 3 2 3" xfId="44507"/>
    <cellStyle name="Normal 18 2 3 3 3" xfId="17551"/>
    <cellStyle name="Normal 18 2 3 3 4" xfId="44508"/>
    <cellStyle name="Normal 18 2 3 3_Lcc_inputs" xfId="44509"/>
    <cellStyle name="Normal 18 2 3 4" xfId="17552"/>
    <cellStyle name="Normal 18 2 3 4 2" xfId="17553"/>
    <cellStyle name="Normal 18 2 3 4 2 2" xfId="17554"/>
    <cellStyle name="Normal 18 2 3 4 3" xfId="17555"/>
    <cellStyle name="Normal 18 2 3 5" xfId="17556"/>
    <cellStyle name="Normal 18 2 3 5 2" xfId="17557"/>
    <cellStyle name="Normal 18 2 3 6" xfId="17558"/>
    <cellStyle name="Normal 18 2 3 7" xfId="44510"/>
    <cellStyle name="Normal 18 2 3 8" xfId="44511"/>
    <cellStyle name="Normal 18 2 3_Lcc_inputs" xfId="44512"/>
    <cellStyle name="Normal 18 2 4" xfId="9635"/>
    <cellStyle name="Normal 18 2 4 2" xfId="10876"/>
    <cellStyle name="Normal 18 2 4 2 2" xfId="44513"/>
    <cellStyle name="Normal 18 2 4 3" xfId="44514"/>
    <cellStyle name="Normal 18 2 4 3 2" xfId="44515"/>
    <cellStyle name="Normal 18 2 4 3 3" xfId="44516"/>
    <cellStyle name="Normal 18 2 4 4" xfId="44517"/>
    <cellStyle name="Normal 18 2 4 4 2" xfId="44518"/>
    <cellStyle name="Normal 18 2 4 5" xfId="44519"/>
    <cellStyle name="Normal 18 2 4_Lcc_inputs" xfId="44520"/>
    <cellStyle name="Normal 18 2 5" xfId="11068"/>
    <cellStyle name="Normal 18 2 5 2" xfId="17559"/>
    <cellStyle name="Normal 18 2 5 2 2" xfId="17560"/>
    <cellStyle name="Normal 18 2 5 2 2 2" xfId="17561"/>
    <cellStyle name="Normal 18 2 5 2 2 3" xfId="44521"/>
    <cellStyle name="Normal 18 2 5 2 3" xfId="17562"/>
    <cellStyle name="Normal 18 2 5 2 4" xfId="44522"/>
    <cellStyle name="Normal 18 2 5 2_Lcc_inputs" xfId="44523"/>
    <cellStyle name="Normal 18 2 5 3" xfId="17563"/>
    <cellStyle name="Normal 18 2 5 3 2" xfId="17564"/>
    <cellStyle name="Normal 18 2 5 3 2 2" xfId="17565"/>
    <cellStyle name="Normal 18 2 5 3 3" xfId="17566"/>
    <cellStyle name="Normal 18 2 5 4" xfId="17567"/>
    <cellStyle name="Normal 18 2 5 4 2" xfId="17568"/>
    <cellStyle name="Normal 18 2 5 5" xfId="17569"/>
    <cellStyle name="Normal 18 2 5 6" xfId="44524"/>
    <cellStyle name="Normal 18 2 5 7" xfId="44525"/>
    <cellStyle name="Normal 18 2 5_Lcc_inputs" xfId="44526"/>
    <cellStyle name="Normal 18 2 6" xfId="17570"/>
    <cellStyle name="Normal 18 2 6 2" xfId="44527"/>
    <cellStyle name="Normal 18 2 6 2 2" xfId="44528"/>
    <cellStyle name="Normal 18 2 6 3" xfId="44529"/>
    <cellStyle name="Normal 18 2 6 3 2" xfId="44530"/>
    <cellStyle name="Normal 18 2 6 3 3" xfId="44531"/>
    <cellStyle name="Normal 18 2 6 4" xfId="44532"/>
    <cellStyle name="Normal 18 2 6 5" xfId="44533"/>
    <cellStyle name="Normal 18 2 6_Lcc_inputs" xfId="44534"/>
    <cellStyle name="Normal 18 2 7" xfId="17571"/>
    <cellStyle name="Normal 18 2 7 2" xfId="17572"/>
    <cellStyle name="Normal 18 2 7 2 2" xfId="17573"/>
    <cellStyle name="Normal 18 2 7 2 3" xfId="44535"/>
    <cellStyle name="Normal 18 2 7 3" xfId="17574"/>
    <cellStyle name="Normal 18 2 7 4" xfId="44536"/>
    <cellStyle name="Normal 18 2 7_Lcc_inputs" xfId="44537"/>
    <cellStyle name="Normal 18 2 8" xfId="17575"/>
    <cellStyle name="Normal 18 2 8 2" xfId="17576"/>
    <cellStyle name="Normal 18 2 8 2 2" xfId="17577"/>
    <cellStyle name="Normal 18 2 8 3" xfId="17578"/>
    <cellStyle name="Normal 18 2 9" xfId="44538"/>
    <cellStyle name="Normal 18 2_Lcc_inputs" xfId="44539"/>
    <cellStyle name="Normal 18 20" xfId="55226"/>
    <cellStyle name="Normal 18 21" xfId="55426"/>
    <cellStyle name="Normal 18 3" xfId="3212"/>
    <cellStyle name="Normal 18 3 2" xfId="9640"/>
    <cellStyle name="Normal 18 3 2 2" xfId="17579"/>
    <cellStyle name="Normal 18 3 2 2 2" xfId="17580"/>
    <cellStyle name="Normal 18 3 2 2 2 2" xfId="17581"/>
    <cellStyle name="Normal 18 3 2 2 2 2 2" xfId="17582"/>
    <cellStyle name="Normal 18 3 2 2 2 3" xfId="17583"/>
    <cellStyle name="Normal 18 3 2 2 3" xfId="17584"/>
    <cellStyle name="Normal 18 3 2 2 3 2" xfId="17585"/>
    <cellStyle name="Normal 18 3 2 2 3 2 2" xfId="17586"/>
    <cellStyle name="Normal 18 3 2 2 3 3" xfId="17587"/>
    <cellStyle name="Normal 18 3 2 2 4" xfId="17588"/>
    <cellStyle name="Normal 18 3 2 2 4 2" xfId="17589"/>
    <cellStyle name="Normal 18 3 2 2 5" xfId="17590"/>
    <cellStyle name="Normal 18 3 2 2_Lcc_inputs" xfId="44540"/>
    <cellStyle name="Normal 18 3 2 3" xfId="17591"/>
    <cellStyle name="Normal 18 3 2 3 2" xfId="17592"/>
    <cellStyle name="Normal 18 3 2 3 2 2" xfId="17593"/>
    <cellStyle name="Normal 18 3 2 3 2 3" xfId="44541"/>
    <cellStyle name="Normal 18 3 2 3 3" xfId="17594"/>
    <cellStyle name="Normal 18 3 2 3 4" xfId="44542"/>
    <cellStyle name="Normal 18 3 2 3_Lcc_inputs" xfId="44543"/>
    <cellStyle name="Normal 18 3 2 4" xfId="17595"/>
    <cellStyle name="Normal 18 3 2 4 2" xfId="17596"/>
    <cellStyle name="Normal 18 3 2 4 2 2" xfId="17597"/>
    <cellStyle name="Normal 18 3 2 4 3" xfId="17598"/>
    <cellStyle name="Normal 18 3 2 5" xfId="17599"/>
    <cellStyle name="Normal 18 3 2 5 2" xfId="17600"/>
    <cellStyle name="Normal 18 3 2 6" xfId="17601"/>
    <cellStyle name="Normal 18 3 2 7" xfId="44544"/>
    <cellStyle name="Normal 18 3 2 8" xfId="44545"/>
    <cellStyle name="Normal 18 3 2_Lcc_inputs" xfId="44546"/>
    <cellStyle name="Normal 18 3 3" xfId="9639"/>
    <cellStyle name="Normal 18 3 3 2" xfId="17602"/>
    <cellStyle name="Normal 18 3 3 2 2" xfId="17603"/>
    <cellStyle name="Normal 18 3 3 2 2 2" xfId="17604"/>
    <cellStyle name="Normal 18 3 3 2 2 3" xfId="44547"/>
    <cellStyle name="Normal 18 3 3 2 3" xfId="17605"/>
    <cellStyle name="Normal 18 3 3 2 4" xfId="44548"/>
    <cellStyle name="Normal 18 3 3 2_Lcc_inputs" xfId="44549"/>
    <cellStyle name="Normal 18 3 3 3" xfId="17606"/>
    <cellStyle name="Normal 18 3 3 3 2" xfId="17607"/>
    <cellStyle name="Normal 18 3 3 3 2 2" xfId="17608"/>
    <cellStyle name="Normal 18 3 3 3 3" xfId="17609"/>
    <cellStyle name="Normal 18 3 3 4" xfId="17610"/>
    <cellStyle name="Normal 18 3 3 4 2" xfId="17611"/>
    <cellStyle name="Normal 18 3 3 5" xfId="17612"/>
    <cellStyle name="Normal 18 3 3 6" xfId="44550"/>
    <cellStyle name="Normal 18 3 3 7" xfId="44551"/>
    <cellStyle name="Normal 18 3 3_Lcc_inputs" xfId="44552"/>
    <cellStyle name="Normal 18 3 4" xfId="11069"/>
    <cellStyle name="Normal 18 3 4 2" xfId="17613"/>
    <cellStyle name="Normal 18 3 4 2 2" xfId="17614"/>
    <cellStyle name="Normal 18 3 4 2 3" xfId="44553"/>
    <cellStyle name="Normal 18 3 4 3" xfId="17615"/>
    <cellStyle name="Normal 18 3 4 3 2" xfId="44554"/>
    <cellStyle name="Normal 18 3 4 4" xfId="44555"/>
    <cellStyle name="Normal 18 3 4 5" xfId="44556"/>
    <cellStyle name="Normal 18 3 4_Lcc_inputs" xfId="44557"/>
    <cellStyle name="Normal 18 3 5" xfId="17616"/>
    <cellStyle name="Normal 18 3 5 2" xfId="17617"/>
    <cellStyle name="Normal 18 3 5 2 2" xfId="17618"/>
    <cellStyle name="Normal 18 3 5 2 3" xfId="44558"/>
    <cellStyle name="Normal 18 3 5 3" xfId="17619"/>
    <cellStyle name="Normal 18 3 5 4" xfId="44559"/>
    <cellStyle name="Normal 18 3 5_Lcc_inputs" xfId="44560"/>
    <cellStyle name="Normal 18 3 6" xfId="17620"/>
    <cellStyle name="Normal 18 3 6 2" xfId="17621"/>
    <cellStyle name="Normal 18 3 6 3" xfId="44561"/>
    <cellStyle name="Normal 18 3 7" xfId="17622"/>
    <cellStyle name="Normal 18 3 7 2" xfId="44562"/>
    <cellStyle name="Normal 18 3 8" xfId="9221"/>
    <cellStyle name="Normal 18 3 9" xfId="44563"/>
    <cellStyle name="Normal 18 3_Lcc_inputs" xfId="44564"/>
    <cellStyle name="Normal 18 4" xfId="9222"/>
    <cellStyle name="Normal 18 4 2" xfId="9642"/>
    <cellStyle name="Normal 18 4 2 2" xfId="17623"/>
    <cellStyle name="Normal 18 4 2 2 2" xfId="17624"/>
    <cellStyle name="Normal 18 4 2 2 2 2" xfId="17625"/>
    <cellStyle name="Normal 18 4 2 2 2 2 2" xfId="17626"/>
    <cellStyle name="Normal 18 4 2 2 2 3" xfId="17627"/>
    <cellStyle name="Normal 18 4 2 2 3" xfId="17628"/>
    <cellStyle name="Normal 18 4 2 2 3 2" xfId="17629"/>
    <cellStyle name="Normal 18 4 2 2 3 2 2" xfId="17630"/>
    <cellStyle name="Normal 18 4 2 2 3 3" xfId="17631"/>
    <cellStyle name="Normal 18 4 2 2 4" xfId="17632"/>
    <cellStyle name="Normal 18 4 2 2 4 2" xfId="17633"/>
    <cellStyle name="Normal 18 4 2 2 5" xfId="17634"/>
    <cellStyle name="Normal 18 4 2 2_Lcc_inputs" xfId="44565"/>
    <cellStyle name="Normal 18 4 2 3" xfId="17635"/>
    <cellStyle name="Normal 18 4 2 3 2" xfId="17636"/>
    <cellStyle name="Normal 18 4 2 3 2 2" xfId="17637"/>
    <cellStyle name="Normal 18 4 2 3 2 3" xfId="44566"/>
    <cellStyle name="Normal 18 4 2 3 3" xfId="17638"/>
    <cellStyle name="Normal 18 4 2 3 4" xfId="44567"/>
    <cellStyle name="Normal 18 4 2 3_Lcc_inputs" xfId="44568"/>
    <cellStyle name="Normal 18 4 2 4" xfId="17639"/>
    <cellStyle name="Normal 18 4 2 4 2" xfId="17640"/>
    <cellStyle name="Normal 18 4 2 4 2 2" xfId="17641"/>
    <cellStyle name="Normal 18 4 2 4 3" xfId="17642"/>
    <cellStyle name="Normal 18 4 2 5" xfId="17643"/>
    <cellStyle name="Normal 18 4 2 5 2" xfId="17644"/>
    <cellStyle name="Normal 18 4 2 6" xfId="17645"/>
    <cellStyle name="Normal 18 4 2 7" xfId="44569"/>
    <cellStyle name="Normal 18 4 2 8" xfId="44570"/>
    <cellStyle name="Normal 18 4 2_Lcc_inputs" xfId="44571"/>
    <cellStyle name="Normal 18 4 3" xfId="9641"/>
    <cellStyle name="Normal 18 4 3 2" xfId="17646"/>
    <cellStyle name="Normal 18 4 3 2 2" xfId="17647"/>
    <cellStyle name="Normal 18 4 3 2 2 2" xfId="17648"/>
    <cellStyle name="Normal 18 4 3 2 3" xfId="17649"/>
    <cellStyle name="Normal 18 4 3 3" xfId="17650"/>
    <cellStyle name="Normal 18 4 3 3 2" xfId="17651"/>
    <cellStyle name="Normal 18 4 3 3 2 2" xfId="17652"/>
    <cellStyle name="Normal 18 4 3 3 3" xfId="17653"/>
    <cellStyle name="Normal 18 4 3 4" xfId="17654"/>
    <cellStyle name="Normal 18 4 3 4 2" xfId="17655"/>
    <cellStyle name="Normal 18 4 3 5" xfId="17656"/>
    <cellStyle name="Normal 18 4 3_Lcc_inputs" xfId="44572"/>
    <cellStyle name="Normal 18 4 4" xfId="17657"/>
    <cellStyle name="Normal 18 4 4 2" xfId="17658"/>
    <cellStyle name="Normal 18 4 4 2 2" xfId="17659"/>
    <cellStyle name="Normal 18 4 4 2 3" xfId="44573"/>
    <cellStyle name="Normal 18 4 4 3" xfId="17660"/>
    <cellStyle name="Normal 18 4 4 4" xfId="44574"/>
    <cellStyle name="Normal 18 4 4_Lcc_inputs" xfId="44575"/>
    <cellStyle name="Normal 18 4 5" xfId="17661"/>
    <cellStyle name="Normal 18 4 5 2" xfId="17662"/>
    <cellStyle name="Normal 18 4 5 2 2" xfId="17663"/>
    <cellStyle name="Normal 18 4 5 3" xfId="17664"/>
    <cellStyle name="Normal 18 4 6" xfId="17665"/>
    <cellStyle name="Normal 18 4 6 2" xfId="17666"/>
    <cellStyle name="Normal 18 4 7" xfId="17667"/>
    <cellStyle name="Normal 18 4 8" xfId="44576"/>
    <cellStyle name="Normal 18 4 9" xfId="44577"/>
    <cellStyle name="Normal 18 4_Lcc_inputs" xfId="44578"/>
    <cellStyle name="Normal 18 5" xfId="9643"/>
    <cellStyle name="Normal 18 5 2" xfId="9644"/>
    <cellStyle name="Normal 18 5 2 2" xfId="17668"/>
    <cellStyle name="Normal 18 5 2 2 2" xfId="17669"/>
    <cellStyle name="Normal 18 5 2 2 2 2" xfId="17670"/>
    <cellStyle name="Normal 18 5 2 2 2 2 2" xfId="17671"/>
    <cellStyle name="Normal 18 5 2 2 2 3" xfId="17672"/>
    <cellStyle name="Normal 18 5 2 2 3" xfId="17673"/>
    <cellStyle name="Normal 18 5 2 2 3 2" xfId="17674"/>
    <cellStyle name="Normal 18 5 2 2 3 2 2" xfId="17675"/>
    <cellStyle name="Normal 18 5 2 2 3 3" xfId="17676"/>
    <cellStyle name="Normal 18 5 2 2 4" xfId="17677"/>
    <cellStyle name="Normal 18 5 2 2 4 2" xfId="17678"/>
    <cellStyle name="Normal 18 5 2 2 5" xfId="17679"/>
    <cellStyle name="Normal 18 5 2 2_Lcc_inputs" xfId="44579"/>
    <cellStyle name="Normal 18 5 2 3" xfId="17680"/>
    <cellStyle name="Normal 18 5 2 3 2" xfId="17681"/>
    <cellStyle name="Normal 18 5 2 3 2 2" xfId="17682"/>
    <cellStyle name="Normal 18 5 2 3 2 3" xfId="44580"/>
    <cellStyle name="Normal 18 5 2 3 3" xfId="17683"/>
    <cellStyle name="Normal 18 5 2 3 4" xfId="44581"/>
    <cellStyle name="Normal 18 5 2 3_Lcc_inputs" xfId="44582"/>
    <cellStyle name="Normal 18 5 2 4" xfId="17684"/>
    <cellStyle name="Normal 18 5 2 4 2" xfId="17685"/>
    <cellStyle name="Normal 18 5 2 4 2 2" xfId="17686"/>
    <cellStyle name="Normal 18 5 2 4 3" xfId="17687"/>
    <cellStyle name="Normal 18 5 2 5" xfId="17688"/>
    <cellStyle name="Normal 18 5 2 5 2" xfId="17689"/>
    <cellStyle name="Normal 18 5 2 6" xfId="17690"/>
    <cellStyle name="Normal 18 5 2 7" xfId="44583"/>
    <cellStyle name="Normal 18 5 2 8" xfId="44584"/>
    <cellStyle name="Normal 18 5 2_Lcc_inputs" xfId="44585"/>
    <cellStyle name="Normal 18 5 3" xfId="17691"/>
    <cellStyle name="Normal 18 5 3 2" xfId="17692"/>
    <cellStyle name="Normal 18 5 3 2 2" xfId="17693"/>
    <cellStyle name="Normal 18 5 3 2 2 2" xfId="17694"/>
    <cellStyle name="Normal 18 5 3 2 3" xfId="17695"/>
    <cellStyle name="Normal 18 5 3 3" xfId="17696"/>
    <cellStyle name="Normal 18 5 3 3 2" xfId="17697"/>
    <cellStyle name="Normal 18 5 3 3 2 2" xfId="17698"/>
    <cellStyle name="Normal 18 5 3 3 3" xfId="17699"/>
    <cellStyle name="Normal 18 5 3 4" xfId="17700"/>
    <cellStyle name="Normal 18 5 3 4 2" xfId="17701"/>
    <cellStyle name="Normal 18 5 3 5" xfId="17702"/>
    <cellStyle name="Normal 18 5 3_Lcc_inputs" xfId="44586"/>
    <cellStyle name="Normal 18 5 4" xfId="17703"/>
    <cellStyle name="Normal 18 5 4 2" xfId="17704"/>
    <cellStyle name="Normal 18 5 4 2 2" xfId="17705"/>
    <cellStyle name="Normal 18 5 4 2 3" xfId="44587"/>
    <cellStyle name="Normal 18 5 4 3" xfId="17706"/>
    <cellStyle name="Normal 18 5 4 4" xfId="44588"/>
    <cellStyle name="Normal 18 5 4_Lcc_inputs" xfId="44589"/>
    <cellStyle name="Normal 18 5 5" xfId="17707"/>
    <cellStyle name="Normal 18 5 5 2" xfId="17708"/>
    <cellStyle name="Normal 18 5 5 2 2" xfId="17709"/>
    <cellStyle name="Normal 18 5 5 3" xfId="17710"/>
    <cellStyle name="Normal 18 5 6" xfId="17711"/>
    <cellStyle name="Normal 18 5 6 2" xfId="17712"/>
    <cellStyle name="Normal 18 5 7" xfId="17713"/>
    <cellStyle name="Normal 18 5 8" xfId="44590"/>
    <cellStyle name="Normal 18 5 9" xfId="44591"/>
    <cellStyle name="Normal 18 5_Lcc_inputs" xfId="44592"/>
    <cellStyle name="Normal 18 6" xfId="9645"/>
    <cellStyle name="Normal 18 6 2" xfId="9646"/>
    <cellStyle name="Normal 18 6 2 2" xfId="17714"/>
    <cellStyle name="Normal 18 6 2 2 2" xfId="17715"/>
    <cellStyle name="Normal 18 6 2 2 2 2" xfId="17716"/>
    <cellStyle name="Normal 18 6 2 2 2 2 2" xfId="17717"/>
    <cellStyle name="Normal 18 6 2 2 2 3" xfId="17718"/>
    <cellStyle name="Normal 18 6 2 2 3" xfId="17719"/>
    <cellStyle name="Normal 18 6 2 2 3 2" xfId="17720"/>
    <cellStyle name="Normal 18 6 2 2 3 2 2" xfId="17721"/>
    <cellStyle name="Normal 18 6 2 2 3 3" xfId="17722"/>
    <cellStyle name="Normal 18 6 2 2 4" xfId="17723"/>
    <cellStyle name="Normal 18 6 2 2 4 2" xfId="17724"/>
    <cellStyle name="Normal 18 6 2 2 5" xfId="17725"/>
    <cellStyle name="Normal 18 6 2 2_Lcc_inputs" xfId="44593"/>
    <cellStyle name="Normal 18 6 2 3" xfId="17726"/>
    <cellStyle name="Normal 18 6 2 3 2" xfId="17727"/>
    <cellStyle name="Normal 18 6 2 3 2 2" xfId="17728"/>
    <cellStyle name="Normal 18 6 2 3 2 3" xfId="44594"/>
    <cellStyle name="Normal 18 6 2 3 3" xfId="17729"/>
    <cellStyle name="Normal 18 6 2 3 4" xfId="44595"/>
    <cellStyle name="Normal 18 6 2 3_Lcc_inputs" xfId="44596"/>
    <cellStyle name="Normal 18 6 2 4" xfId="17730"/>
    <cellStyle name="Normal 18 6 2 4 2" xfId="17731"/>
    <cellStyle name="Normal 18 6 2 4 2 2" xfId="17732"/>
    <cellStyle name="Normal 18 6 2 4 3" xfId="17733"/>
    <cellStyle name="Normal 18 6 2 5" xfId="17734"/>
    <cellStyle name="Normal 18 6 2 5 2" xfId="17735"/>
    <cellStyle name="Normal 18 6 2 6" xfId="17736"/>
    <cellStyle name="Normal 18 6 2 7" xfId="44597"/>
    <cellStyle name="Normal 18 6 2 8" xfId="44598"/>
    <cellStyle name="Normal 18 6 2_Lcc_inputs" xfId="44599"/>
    <cellStyle name="Normal 18 6 3" xfId="17737"/>
    <cellStyle name="Normal 18 6 3 2" xfId="17738"/>
    <cellStyle name="Normal 18 6 3 2 2" xfId="17739"/>
    <cellStyle name="Normal 18 6 3 2 2 2" xfId="17740"/>
    <cellStyle name="Normal 18 6 3 2 3" xfId="17741"/>
    <cellStyle name="Normal 18 6 3 3" xfId="17742"/>
    <cellStyle name="Normal 18 6 3 3 2" xfId="17743"/>
    <cellStyle name="Normal 18 6 3 3 2 2" xfId="17744"/>
    <cellStyle name="Normal 18 6 3 3 3" xfId="17745"/>
    <cellStyle name="Normal 18 6 3 4" xfId="17746"/>
    <cellStyle name="Normal 18 6 3 4 2" xfId="17747"/>
    <cellStyle name="Normal 18 6 3 5" xfId="17748"/>
    <cellStyle name="Normal 18 6 3_Lcc_inputs" xfId="44600"/>
    <cellStyle name="Normal 18 6 4" xfId="17749"/>
    <cellStyle name="Normal 18 6 4 2" xfId="17750"/>
    <cellStyle name="Normal 18 6 4 2 2" xfId="17751"/>
    <cellStyle name="Normal 18 6 4 2 3" xfId="44601"/>
    <cellStyle name="Normal 18 6 4 3" xfId="17752"/>
    <cellStyle name="Normal 18 6 4 4" xfId="44602"/>
    <cellStyle name="Normal 18 6 4_Lcc_inputs" xfId="44603"/>
    <cellStyle name="Normal 18 6 5" xfId="17753"/>
    <cellStyle name="Normal 18 6 5 2" xfId="17754"/>
    <cellStyle name="Normal 18 6 5 2 2" xfId="17755"/>
    <cellStyle name="Normal 18 6 5 3" xfId="17756"/>
    <cellStyle name="Normal 18 6 6" xfId="17757"/>
    <cellStyle name="Normal 18 6 6 2" xfId="17758"/>
    <cellStyle name="Normal 18 6 7" xfId="17759"/>
    <cellStyle name="Normal 18 6 8" xfId="44604"/>
    <cellStyle name="Normal 18 6 9" xfId="44605"/>
    <cellStyle name="Normal 18 6_Lcc_inputs" xfId="44606"/>
    <cellStyle name="Normal 18 7" xfId="9647"/>
    <cellStyle name="Normal 18 7 2" xfId="9648"/>
    <cellStyle name="Normal 18 7 2 2" xfId="17760"/>
    <cellStyle name="Normal 18 7 2 2 2" xfId="17761"/>
    <cellStyle name="Normal 18 7 2 2 2 2" xfId="17762"/>
    <cellStyle name="Normal 18 7 2 2 2 2 2" xfId="17763"/>
    <cellStyle name="Normal 18 7 2 2 2 3" xfId="17764"/>
    <cellStyle name="Normal 18 7 2 2 3" xfId="17765"/>
    <cellStyle name="Normal 18 7 2 2 3 2" xfId="17766"/>
    <cellStyle name="Normal 18 7 2 2 3 2 2" xfId="17767"/>
    <cellStyle name="Normal 18 7 2 2 3 3" xfId="17768"/>
    <cellStyle name="Normal 18 7 2 2 4" xfId="17769"/>
    <cellStyle name="Normal 18 7 2 2 4 2" xfId="17770"/>
    <cellStyle name="Normal 18 7 2 2 5" xfId="17771"/>
    <cellStyle name="Normal 18 7 2 2_Lcc_inputs" xfId="44607"/>
    <cellStyle name="Normal 18 7 2 3" xfId="17772"/>
    <cellStyle name="Normal 18 7 2 3 2" xfId="17773"/>
    <cellStyle name="Normal 18 7 2 3 2 2" xfId="17774"/>
    <cellStyle name="Normal 18 7 2 3 2 3" xfId="44608"/>
    <cellStyle name="Normal 18 7 2 3 3" xfId="17775"/>
    <cellStyle name="Normal 18 7 2 3 4" xfId="44609"/>
    <cellStyle name="Normal 18 7 2 3_Lcc_inputs" xfId="44610"/>
    <cellStyle name="Normal 18 7 2 4" xfId="17776"/>
    <cellStyle name="Normal 18 7 2 4 2" xfId="17777"/>
    <cellStyle name="Normal 18 7 2 4 2 2" xfId="17778"/>
    <cellStyle name="Normal 18 7 2 4 3" xfId="17779"/>
    <cellStyle name="Normal 18 7 2 5" xfId="17780"/>
    <cellStyle name="Normal 18 7 2 5 2" xfId="17781"/>
    <cellStyle name="Normal 18 7 2 6" xfId="17782"/>
    <cellStyle name="Normal 18 7 2 7" xfId="44611"/>
    <cellStyle name="Normal 18 7 2 8" xfId="44612"/>
    <cellStyle name="Normal 18 7 2_Lcc_inputs" xfId="44613"/>
    <cellStyle name="Normal 18 7 3" xfId="17783"/>
    <cellStyle name="Normal 18 7 3 2" xfId="17784"/>
    <cellStyle name="Normal 18 7 3 2 2" xfId="17785"/>
    <cellStyle name="Normal 18 7 3 2 2 2" xfId="17786"/>
    <cellStyle name="Normal 18 7 3 2 3" xfId="17787"/>
    <cellStyle name="Normal 18 7 3 3" xfId="17788"/>
    <cellStyle name="Normal 18 7 3 3 2" xfId="17789"/>
    <cellStyle name="Normal 18 7 3 3 2 2" xfId="17790"/>
    <cellStyle name="Normal 18 7 3 3 3" xfId="17791"/>
    <cellStyle name="Normal 18 7 3 4" xfId="17792"/>
    <cellStyle name="Normal 18 7 3 4 2" xfId="17793"/>
    <cellStyle name="Normal 18 7 3 5" xfId="17794"/>
    <cellStyle name="Normal 18 7 3_Lcc_inputs" xfId="44614"/>
    <cellStyle name="Normal 18 7 4" xfId="17795"/>
    <cellStyle name="Normal 18 7 4 2" xfId="17796"/>
    <cellStyle name="Normal 18 7 4 2 2" xfId="17797"/>
    <cellStyle name="Normal 18 7 4 2 3" xfId="44615"/>
    <cellStyle name="Normal 18 7 4 3" xfId="17798"/>
    <cellStyle name="Normal 18 7 4 4" xfId="44616"/>
    <cellStyle name="Normal 18 7 4_Lcc_inputs" xfId="44617"/>
    <cellStyle name="Normal 18 7 5" xfId="17799"/>
    <cellStyle name="Normal 18 7 5 2" xfId="17800"/>
    <cellStyle name="Normal 18 7 5 2 2" xfId="17801"/>
    <cellStyle name="Normal 18 7 5 3" xfId="17802"/>
    <cellStyle name="Normal 18 7 6" xfId="17803"/>
    <cellStyle name="Normal 18 7 6 2" xfId="17804"/>
    <cellStyle name="Normal 18 7 7" xfId="17805"/>
    <cellStyle name="Normal 18 7 8" xfId="44618"/>
    <cellStyle name="Normal 18 7 9" xfId="44619"/>
    <cellStyle name="Normal 18 7_Lcc_inputs" xfId="44620"/>
    <cellStyle name="Normal 18 8" xfId="9649"/>
    <cellStyle name="Normal 18 8 2" xfId="17806"/>
    <cellStyle name="Normal 18 8 2 2" xfId="17807"/>
    <cellStyle name="Normal 18 8 2 2 2" xfId="17808"/>
    <cellStyle name="Normal 18 8 2 2 2 2" xfId="17809"/>
    <cellStyle name="Normal 18 8 2 2 3" xfId="17810"/>
    <cellStyle name="Normal 18 8 2 3" xfId="17811"/>
    <cellStyle name="Normal 18 8 2 3 2" xfId="17812"/>
    <cellStyle name="Normal 18 8 2 3 2 2" xfId="17813"/>
    <cellStyle name="Normal 18 8 2 3 3" xfId="17814"/>
    <cellStyle name="Normal 18 8 2 4" xfId="17815"/>
    <cellStyle name="Normal 18 8 2 4 2" xfId="17816"/>
    <cellStyle name="Normal 18 8 2 5" xfId="17817"/>
    <cellStyle name="Normal 18 8 2_Lcc_inputs" xfId="44621"/>
    <cellStyle name="Normal 18 8 3" xfId="17818"/>
    <cellStyle name="Normal 18 8 3 2" xfId="17819"/>
    <cellStyle name="Normal 18 8 3 2 2" xfId="17820"/>
    <cellStyle name="Normal 18 8 3 2 3" xfId="44622"/>
    <cellStyle name="Normal 18 8 3 3" xfId="17821"/>
    <cellStyle name="Normal 18 8 3 4" xfId="44623"/>
    <cellStyle name="Normal 18 8 3_Lcc_inputs" xfId="44624"/>
    <cellStyle name="Normal 18 8 4" xfId="17822"/>
    <cellStyle name="Normal 18 8 4 2" xfId="17823"/>
    <cellStyle name="Normal 18 8 4 2 2" xfId="17824"/>
    <cellStyle name="Normal 18 8 4 3" xfId="17825"/>
    <cellStyle name="Normal 18 8 5" xfId="17826"/>
    <cellStyle name="Normal 18 8 5 2" xfId="17827"/>
    <cellStyle name="Normal 18 8 6" xfId="17828"/>
    <cellStyle name="Normal 18 8 7" xfId="44625"/>
    <cellStyle name="Normal 18 8 8" xfId="44626"/>
    <cellStyle name="Normal 18 8_Lcc_inputs" xfId="44627"/>
    <cellStyle name="Normal 18 9" xfId="9634"/>
    <cellStyle name="Normal 18 9 2" xfId="17829"/>
    <cellStyle name="Normal 18 9 2 2" xfId="17830"/>
    <cellStyle name="Normal 18 9 2 2 2" xfId="17831"/>
    <cellStyle name="Normal 18 9 2 2 2 2" xfId="17832"/>
    <cellStyle name="Normal 18 9 2 2 3" xfId="17833"/>
    <cellStyle name="Normal 18 9 2 3" xfId="17834"/>
    <cellStyle name="Normal 18 9 2 3 2" xfId="17835"/>
    <cellStyle name="Normal 18 9 2 3 2 2" xfId="17836"/>
    <cellStyle name="Normal 18 9 2 3 3" xfId="17837"/>
    <cellStyle name="Normal 18 9 2 4" xfId="17838"/>
    <cellStyle name="Normal 18 9 2 4 2" xfId="17839"/>
    <cellStyle name="Normal 18 9 2 5" xfId="17840"/>
    <cellStyle name="Normal 18 9 2_Lcc_inputs" xfId="44628"/>
    <cellStyle name="Normal 18 9 3" xfId="17841"/>
    <cellStyle name="Normal 18 9 3 2" xfId="17842"/>
    <cellStyle name="Normal 18 9 3 2 2" xfId="17843"/>
    <cellStyle name="Normal 18 9 3 2 3" xfId="44629"/>
    <cellStyle name="Normal 18 9 3 3" xfId="17844"/>
    <cellStyle name="Normal 18 9 3 4" xfId="44630"/>
    <cellStyle name="Normal 18 9 3_Lcc_inputs" xfId="44631"/>
    <cellStyle name="Normal 18 9 4" xfId="17845"/>
    <cellStyle name="Normal 18 9 4 2" xfId="17846"/>
    <cellStyle name="Normal 18 9 4 2 2" xfId="17847"/>
    <cellStyle name="Normal 18 9 4 3" xfId="17848"/>
    <cellStyle name="Normal 18 9 5" xfId="17849"/>
    <cellStyle name="Normal 18 9 5 2" xfId="17850"/>
    <cellStyle name="Normal 18 9 6" xfId="17851"/>
    <cellStyle name="Normal 18 9 7" xfId="44632"/>
    <cellStyle name="Normal 18 9 8" xfId="44633"/>
    <cellStyle name="Normal 18 9_Lcc_inputs" xfId="44634"/>
    <cellStyle name="Normal 18_Lcc_inputs" xfId="44635"/>
    <cellStyle name="Normal 19" xfId="297"/>
    <cellStyle name="Normal 19 10" xfId="10800"/>
    <cellStyle name="Normal 19 10 2" xfId="17852"/>
    <cellStyle name="Normal 19 10 2 2" xfId="17853"/>
    <cellStyle name="Normal 19 10 2 2 2" xfId="17854"/>
    <cellStyle name="Normal 19 10 2 2 3" xfId="44636"/>
    <cellStyle name="Normal 19 10 2 3" xfId="17855"/>
    <cellStyle name="Normal 19 10 2 4" xfId="44637"/>
    <cellStyle name="Normal 19 10 2_Lcc_inputs" xfId="44638"/>
    <cellStyle name="Normal 19 10 3" xfId="17856"/>
    <cellStyle name="Normal 19 10 3 2" xfId="17857"/>
    <cellStyle name="Normal 19 10 3 2 2" xfId="17858"/>
    <cellStyle name="Normal 19 10 3 3" xfId="17859"/>
    <cellStyle name="Normal 19 10 4" xfId="17860"/>
    <cellStyle name="Normal 19 10 4 2" xfId="17861"/>
    <cellStyle name="Normal 19 10 5" xfId="17862"/>
    <cellStyle name="Normal 19 10 6" xfId="44639"/>
    <cellStyle name="Normal 19 10 7" xfId="44640"/>
    <cellStyle name="Normal 19 10_Lcc_inputs" xfId="44641"/>
    <cellStyle name="Normal 19 11" xfId="17863"/>
    <cellStyle name="Normal 19 11 2" xfId="17864"/>
    <cellStyle name="Normal 19 11 2 2" xfId="17865"/>
    <cellStyle name="Normal 19 11 2 3" xfId="44642"/>
    <cellStyle name="Normal 19 11 3" xfId="17866"/>
    <cellStyle name="Normal 19 11 3 2" xfId="44643"/>
    <cellStyle name="Normal 19 11 4" xfId="44644"/>
    <cellStyle name="Normal 19 11 5" xfId="44645"/>
    <cellStyle name="Normal 19 11_Lcc_inputs" xfId="44646"/>
    <cellStyle name="Normal 19 12" xfId="17867"/>
    <cellStyle name="Normal 19 12 2" xfId="17868"/>
    <cellStyle name="Normal 19 12 2 2" xfId="17869"/>
    <cellStyle name="Normal 19 12 2 3" xfId="44647"/>
    <cellStyle name="Normal 19 12 3" xfId="17870"/>
    <cellStyle name="Normal 19 12 4" xfId="44648"/>
    <cellStyle name="Normal 19 12_Lcc_inputs" xfId="44649"/>
    <cellStyle name="Normal 19 13" xfId="17871"/>
    <cellStyle name="Normal 19 13 2" xfId="17872"/>
    <cellStyle name="Normal 19 13 3" xfId="44650"/>
    <cellStyle name="Normal 19 14" xfId="17873"/>
    <cellStyle name="Normal 19 14 2" xfId="44651"/>
    <cellStyle name="Normal 19 15" xfId="44652"/>
    <cellStyle name="Normal 19 16" xfId="44653"/>
    <cellStyle name="Normal 19 17" xfId="612"/>
    <cellStyle name="Normal 19 18" xfId="55261"/>
    <cellStyle name="Normal 19 19" xfId="55330"/>
    <cellStyle name="Normal 19 2" xfId="3213"/>
    <cellStyle name="Normal 19 2 10" xfId="44654"/>
    <cellStyle name="Normal 19 2 2" xfId="9652"/>
    <cellStyle name="Normal 19 2 2 2" xfId="17874"/>
    <cellStyle name="Normal 19 2 2 2 2" xfId="17875"/>
    <cellStyle name="Normal 19 2 2 2 2 2" xfId="17876"/>
    <cellStyle name="Normal 19 2 2 2 2 2 2" xfId="17877"/>
    <cellStyle name="Normal 19 2 2 2 2 3" xfId="17878"/>
    <cellStyle name="Normal 19 2 2 2 3" xfId="17879"/>
    <cellStyle name="Normal 19 2 2 2 3 2" xfId="17880"/>
    <cellStyle name="Normal 19 2 2 2 3 2 2" xfId="17881"/>
    <cellStyle name="Normal 19 2 2 2 3 3" xfId="17882"/>
    <cellStyle name="Normal 19 2 2 2 4" xfId="17883"/>
    <cellStyle name="Normal 19 2 2 2 4 2" xfId="17884"/>
    <cellStyle name="Normal 19 2 2 2 5" xfId="17885"/>
    <cellStyle name="Normal 19 2 2 2_Lcc_inputs" xfId="44655"/>
    <cellStyle name="Normal 19 2 2 3" xfId="17886"/>
    <cellStyle name="Normal 19 2 2 3 2" xfId="17887"/>
    <cellStyle name="Normal 19 2 2 3 2 2" xfId="17888"/>
    <cellStyle name="Normal 19 2 2 3 2 3" xfId="44656"/>
    <cellStyle name="Normal 19 2 2 3 3" xfId="17889"/>
    <cellStyle name="Normal 19 2 2 3 4" xfId="44657"/>
    <cellStyle name="Normal 19 2 2 3_Lcc_inputs" xfId="44658"/>
    <cellStyle name="Normal 19 2 2 4" xfId="17890"/>
    <cellStyle name="Normal 19 2 2 4 2" xfId="17891"/>
    <cellStyle name="Normal 19 2 2 4 2 2" xfId="17892"/>
    <cellStyle name="Normal 19 2 2 4 3" xfId="17893"/>
    <cellStyle name="Normal 19 2 2 5" xfId="17894"/>
    <cellStyle name="Normal 19 2 2 5 2" xfId="17895"/>
    <cellStyle name="Normal 19 2 2 6" xfId="17896"/>
    <cellStyle name="Normal 19 2 2 7" xfId="44659"/>
    <cellStyle name="Normal 19 2 2 8" xfId="44660"/>
    <cellStyle name="Normal 19 2 2_Lcc_inputs" xfId="44661"/>
    <cellStyle name="Normal 19 2 3" xfId="9651"/>
    <cellStyle name="Normal 19 2 3 2" xfId="17897"/>
    <cellStyle name="Normal 19 2 3 2 2" xfId="17898"/>
    <cellStyle name="Normal 19 2 3 2 2 2" xfId="17899"/>
    <cellStyle name="Normal 19 2 3 2 2 3" xfId="44662"/>
    <cellStyle name="Normal 19 2 3 2 3" xfId="17900"/>
    <cellStyle name="Normal 19 2 3 2 4" xfId="44663"/>
    <cellStyle name="Normal 19 2 3 2_Lcc_inputs" xfId="44664"/>
    <cellStyle name="Normal 19 2 3 3" xfId="17901"/>
    <cellStyle name="Normal 19 2 3 3 2" xfId="17902"/>
    <cellStyle name="Normal 19 2 3 3 2 2" xfId="17903"/>
    <cellStyle name="Normal 19 2 3 3 3" xfId="17904"/>
    <cellStyle name="Normal 19 2 3 4" xfId="17905"/>
    <cellStyle name="Normal 19 2 3 4 2" xfId="17906"/>
    <cellStyle name="Normal 19 2 3 5" xfId="17907"/>
    <cellStyle name="Normal 19 2 3 6" xfId="44665"/>
    <cellStyle name="Normal 19 2 3 7" xfId="44666"/>
    <cellStyle name="Normal 19 2 3_Lcc_inputs" xfId="44667"/>
    <cellStyle name="Normal 19 2 4" xfId="11070"/>
    <cellStyle name="Normal 19 2 4 2" xfId="17908"/>
    <cellStyle name="Normal 19 2 4 2 2" xfId="17909"/>
    <cellStyle name="Normal 19 2 4 2 3" xfId="44668"/>
    <cellStyle name="Normal 19 2 4 3" xfId="17910"/>
    <cellStyle name="Normal 19 2 4 3 2" xfId="44669"/>
    <cellStyle name="Normal 19 2 4 4" xfId="44670"/>
    <cellStyle name="Normal 19 2 4 5" xfId="44671"/>
    <cellStyle name="Normal 19 2 4_Lcc_inputs" xfId="44672"/>
    <cellStyle name="Normal 19 2 5" xfId="17911"/>
    <cellStyle name="Normal 19 2 5 2" xfId="17912"/>
    <cellStyle name="Normal 19 2 5 2 2" xfId="17913"/>
    <cellStyle name="Normal 19 2 5 2 3" xfId="44673"/>
    <cellStyle name="Normal 19 2 5 3" xfId="17914"/>
    <cellStyle name="Normal 19 2 5 3 2" xfId="44674"/>
    <cellStyle name="Normal 19 2 5 4" xfId="44675"/>
    <cellStyle name="Normal 19 2 5 5" xfId="44676"/>
    <cellStyle name="Normal 19 2 5_Lcc_inputs" xfId="44677"/>
    <cellStyle name="Normal 19 2 6" xfId="17915"/>
    <cellStyle name="Normal 19 2 6 2" xfId="17916"/>
    <cellStyle name="Normal 19 2 6 2 2" xfId="44678"/>
    <cellStyle name="Normal 19 2 6 3" xfId="44679"/>
    <cellStyle name="Normal 19 2 6 4" xfId="44680"/>
    <cellStyle name="Normal 19 2 6_Lcc_inputs" xfId="44681"/>
    <cellStyle name="Normal 19 2 7" xfId="17917"/>
    <cellStyle name="Normal 19 2 7 2" xfId="44682"/>
    <cellStyle name="Normal 19 2 7 3" xfId="44683"/>
    <cellStyle name="Normal 19 2 8" xfId="44684"/>
    <cellStyle name="Normal 19 2 8 2" xfId="44685"/>
    <cellStyle name="Normal 19 2 9" xfId="44686"/>
    <cellStyle name="Normal 19 2_Lcc_inputs" xfId="44687"/>
    <cellStyle name="Normal 19 20" xfId="55427"/>
    <cellStyle name="Normal 19 3" xfId="9223"/>
    <cellStyle name="Normal 19 3 2" xfId="9654"/>
    <cellStyle name="Normal 19 3 2 2" xfId="17918"/>
    <cellStyle name="Normal 19 3 2 2 2" xfId="17919"/>
    <cellStyle name="Normal 19 3 2 2 2 2" xfId="17920"/>
    <cellStyle name="Normal 19 3 2 2 2 2 2" xfId="17921"/>
    <cellStyle name="Normal 19 3 2 2 2 3" xfId="17922"/>
    <cellStyle name="Normal 19 3 2 2 3" xfId="17923"/>
    <cellStyle name="Normal 19 3 2 2 3 2" xfId="17924"/>
    <cellStyle name="Normal 19 3 2 2 3 2 2" xfId="17925"/>
    <cellStyle name="Normal 19 3 2 2 3 3" xfId="17926"/>
    <cellStyle name="Normal 19 3 2 2 4" xfId="17927"/>
    <cellStyle name="Normal 19 3 2 2 4 2" xfId="17928"/>
    <cellStyle name="Normal 19 3 2 2 5" xfId="17929"/>
    <cellStyle name="Normal 19 3 2 2_Lcc_inputs" xfId="44688"/>
    <cellStyle name="Normal 19 3 2 3" xfId="17930"/>
    <cellStyle name="Normal 19 3 2 3 2" xfId="17931"/>
    <cellStyle name="Normal 19 3 2 3 2 2" xfId="17932"/>
    <cellStyle name="Normal 19 3 2 3 2 3" xfId="44689"/>
    <cellStyle name="Normal 19 3 2 3 3" xfId="17933"/>
    <cellStyle name="Normal 19 3 2 3 4" xfId="44690"/>
    <cellStyle name="Normal 19 3 2 3_Lcc_inputs" xfId="44691"/>
    <cellStyle name="Normal 19 3 2 4" xfId="17934"/>
    <cellStyle name="Normal 19 3 2 4 2" xfId="17935"/>
    <cellStyle name="Normal 19 3 2 4 2 2" xfId="17936"/>
    <cellStyle name="Normal 19 3 2 4 3" xfId="17937"/>
    <cellStyle name="Normal 19 3 2 5" xfId="17938"/>
    <cellStyle name="Normal 19 3 2 5 2" xfId="17939"/>
    <cellStyle name="Normal 19 3 2 6" xfId="17940"/>
    <cellStyle name="Normal 19 3 2 7" xfId="44692"/>
    <cellStyle name="Normal 19 3 2 8" xfId="44693"/>
    <cellStyle name="Normal 19 3 2_Lcc_inputs" xfId="44694"/>
    <cellStyle name="Normal 19 3 3" xfId="9653"/>
    <cellStyle name="Normal 19 3 3 2" xfId="17941"/>
    <cellStyle name="Normal 19 3 3 2 2" xfId="17942"/>
    <cellStyle name="Normal 19 3 3 2 2 2" xfId="17943"/>
    <cellStyle name="Normal 19 3 3 2 2 3" xfId="44695"/>
    <cellStyle name="Normal 19 3 3 2 3" xfId="17944"/>
    <cellStyle name="Normal 19 3 3 2 4" xfId="44696"/>
    <cellStyle name="Normal 19 3 3 2_Lcc_inputs" xfId="44697"/>
    <cellStyle name="Normal 19 3 3 3" xfId="17945"/>
    <cellStyle name="Normal 19 3 3 3 2" xfId="17946"/>
    <cellStyle name="Normal 19 3 3 3 2 2" xfId="17947"/>
    <cellStyle name="Normal 19 3 3 3 3" xfId="17948"/>
    <cellStyle name="Normal 19 3 3 4" xfId="17949"/>
    <cellStyle name="Normal 19 3 3 4 2" xfId="17950"/>
    <cellStyle name="Normal 19 3 3 5" xfId="17951"/>
    <cellStyle name="Normal 19 3 3 6" xfId="44698"/>
    <cellStyle name="Normal 19 3 3 7" xfId="44699"/>
    <cellStyle name="Normal 19 3 3_Lcc_inputs" xfId="44700"/>
    <cellStyle name="Normal 19 3 4" xfId="11071"/>
    <cellStyle name="Normal 19 3 4 2" xfId="17952"/>
    <cellStyle name="Normal 19 3 4 2 2" xfId="17953"/>
    <cellStyle name="Normal 19 3 4 2 3" xfId="44701"/>
    <cellStyle name="Normal 19 3 4 3" xfId="17954"/>
    <cellStyle name="Normal 19 3 4 3 2" xfId="44702"/>
    <cellStyle name="Normal 19 3 4 4" xfId="44703"/>
    <cellStyle name="Normal 19 3 4 5" xfId="44704"/>
    <cellStyle name="Normal 19 3 4_Lcc_inputs" xfId="44705"/>
    <cellStyle name="Normal 19 3 5" xfId="17955"/>
    <cellStyle name="Normal 19 3 5 2" xfId="17956"/>
    <cellStyle name="Normal 19 3 5 2 2" xfId="17957"/>
    <cellStyle name="Normal 19 3 5 2 3" xfId="44706"/>
    <cellStyle name="Normal 19 3 5 3" xfId="17958"/>
    <cellStyle name="Normal 19 3 5 4" xfId="44707"/>
    <cellStyle name="Normal 19 3 5_Lcc_inputs" xfId="44708"/>
    <cellStyle name="Normal 19 3 6" xfId="17959"/>
    <cellStyle name="Normal 19 3 6 2" xfId="17960"/>
    <cellStyle name="Normal 19 3 6 3" xfId="44709"/>
    <cellStyle name="Normal 19 3 7" xfId="17961"/>
    <cellStyle name="Normal 19 3 7 2" xfId="44710"/>
    <cellStyle name="Normal 19 3 8" xfId="44711"/>
    <cellStyle name="Normal 19 3 9" xfId="44712"/>
    <cellStyle name="Normal 19 3_Lcc_inputs" xfId="44713"/>
    <cellStyle name="Normal 19 4" xfId="9224"/>
    <cellStyle name="Normal 19 4 2" xfId="9656"/>
    <cellStyle name="Normal 19 4 2 2" xfId="17962"/>
    <cellStyle name="Normal 19 4 2 2 2" xfId="17963"/>
    <cellStyle name="Normal 19 4 2 2 2 2" xfId="17964"/>
    <cellStyle name="Normal 19 4 2 2 2 2 2" xfId="17965"/>
    <cellStyle name="Normal 19 4 2 2 2 3" xfId="17966"/>
    <cellStyle name="Normal 19 4 2 2 3" xfId="17967"/>
    <cellStyle name="Normal 19 4 2 2 3 2" xfId="17968"/>
    <cellStyle name="Normal 19 4 2 2 3 2 2" xfId="17969"/>
    <cellStyle name="Normal 19 4 2 2 3 3" xfId="17970"/>
    <cellStyle name="Normal 19 4 2 2 4" xfId="17971"/>
    <cellStyle name="Normal 19 4 2 2 4 2" xfId="17972"/>
    <cellStyle name="Normal 19 4 2 2 5" xfId="17973"/>
    <cellStyle name="Normal 19 4 2 2_Lcc_inputs" xfId="44714"/>
    <cellStyle name="Normal 19 4 2 3" xfId="17974"/>
    <cellStyle name="Normal 19 4 2 3 2" xfId="17975"/>
    <cellStyle name="Normal 19 4 2 3 2 2" xfId="17976"/>
    <cellStyle name="Normal 19 4 2 3 2 3" xfId="44715"/>
    <cellStyle name="Normal 19 4 2 3 3" xfId="17977"/>
    <cellStyle name="Normal 19 4 2 3 4" xfId="44716"/>
    <cellStyle name="Normal 19 4 2 3_Lcc_inputs" xfId="44717"/>
    <cellStyle name="Normal 19 4 2 4" xfId="17978"/>
    <cellStyle name="Normal 19 4 2 4 2" xfId="17979"/>
    <cellStyle name="Normal 19 4 2 4 2 2" xfId="17980"/>
    <cellStyle name="Normal 19 4 2 4 3" xfId="17981"/>
    <cellStyle name="Normal 19 4 2 5" xfId="17982"/>
    <cellStyle name="Normal 19 4 2 5 2" xfId="17983"/>
    <cellStyle name="Normal 19 4 2 6" xfId="17984"/>
    <cellStyle name="Normal 19 4 2 7" xfId="44718"/>
    <cellStyle name="Normal 19 4 2 8" xfId="44719"/>
    <cellStyle name="Normal 19 4 2_Lcc_inputs" xfId="44720"/>
    <cellStyle name="Normal 19 4 3" xfId="9655"/>
    <cellStyle name="Normal 19 4 3 2" xfId="17985"/>
    <cellStyle name="Normal 19 4 3 2 2" xfId="17986"/>
    <cellStyle name="Normal 19 4 3 2 2 2" xfId="17987"/>
    <cellStyle name="Normal 19 4 3 2 3" xfId="17988"/>
    <cellStyle name="Normal 19 4 3 3" xfId="17989"/>
    <cellStyle name="Normal 19 4 3 3 2" xfId="17990"/>
    <cellStyle name="Normal 19 4 3 3 2 2" xfId="17991"/>
    <cellStyle name="Normal 19 4 3 3 3" xfId="17992"/>
    <cellStyle name="Normal 19 4 3 4" xfId="17993"/>
    <cellStyle name="Normal 19 4 3 4 2" xfId="17994"/>
    <cellStyle name="Normal 19 4 3 5" xfId="17995"/>
    <cellStyle name="Normal 19 4 3_Lcc_inputs" xfId="44721"/>
    <cellStyle name="Normal 19 4 4" xfId="17996"/>
    <cellStyle name="Normal 19 4 4 2" xfId="17997"/>
    <cellStyle name="Normal 19 4 4 2 2" xfId="17998"/>
    <cellStyle name="Normal 19 4 4 2 3" xfId="44722"/>
    <cellStyle name="Normal 19 4 4 3" xfId="17999"/>
    <cellStyle name="Normal 19 4 4 4" xfId="44723"/>
    <cellStyle name="Normal 19 4 4_Lcc_inputs" xfId="44724"/>
    <cellStyle name="Normal 19 4 5" xfId="18000"/>
    <cellStyle name="Normal 19 4 5 2" xfId="18001"/>
    <cellStyle name="Normal 19 4 5 2 2" xfId="18002"/>
    <cellStyle name="Normal 19 4 5 3" xfId="18003"/>
    <cellStyle name="Normal 19 4 6" xfId="18004"/>
    <cellStyle name="Normal 19 4 6 2" xfId="18005"/>
    <cellStyle name="Normal 19 4 7" xfId="18006"/>
    <cellStyle name="Normal 19 4 8" xfId="44725"/>
    <cellStyle name="Normal 19 4 9" xfId="44726"/>
    <cellStyle name="Normal 19 4_Lcc_inputs" xfId="44727"/>
    <cellStyle name="Normal 19 5" xfId="9657"/>
    <cellStyle name="Normal 19 5 2" xfId="9658"/>
    <cellStyle name="Normal 19 5 2 2" xfId="18007"/>
    <cellStyle name="Normal 19 5 2 2 2" xfId="18008"/>
    <cellStyle name="Normal 19 5 2 2 2 2" xfId="18009"/>
    <cellStyle name="Normal 19 5 2 2 2 2 2" xfId="18010"/>
    <cellStyle name="Normal 19 5 2 2 2 3" xfId="18011"/>
    <cellStyle name="Normal 19 5 2 2 3" xfId="18012"/>
    <cellStyle name="Normal 19 5 2 2 3 2" xfId="18013"/>
    <cellStyle name="Normal 19 5 2 2 3 2 2" xfId="18014"/>
    <cellStyle name="Normal 19 5 2 2 3 3" xfId="18015"/>
    <cellStyle name="Normal 19 5 2 2 4" xfId="18016"/>
    <cellStyle name="Normal 19 5 2 2 4 2" xfId="18017"/>
    <cellStyle name="Normal 19 5 2 2 5" xfId="18018"/>
    <cellStyle name="Normal 19 5 2 2_Lcc_inputs" xfId="44728"/>
    <cellStyle name="Normal 19 5 2 3" xfId="18019"/>
    <cellStyle name="Normal 19 5 2 3 2" xfId="18020"/>
    <cellStyle name="Normal 19 5 2 3 2 2" xfId="18021"/>
    <cellStyle name="Normal 19 5 2 3 2 3" xfId="44729"/>
    <cellStyle name="Normal 19 5 2 3 3" xfId="18022"/>
    <cellStyle name="Normal 19 5 2 3 4" xfId="44730"/>
    <cellStyle name="Normal 19 5 2 3_Lcc_inputs" xfId="44731"/>
    <cellStyle name="Normal 19 5 2 4" xfId="18023"/>
    <cellStyle name="Normal 19 5 2 4 2" xfId="18024"/>
    <cellStyle name="Normal 19 5 2 4 2 2" xfId="18025"/>
    <cellStyle name="Normal 19 5 2 4 3" xfId="18026"/>
    <cellStyle name="Normal 19 5 2 5" xfId="18027"/>
    <cellStyle name="Normal 19 5 2 5 2" xfId="18028"/>
    <cellStyle name="Normal 19 5 2 6" xfId="18029"/>
    <cellStyle name="Normal 19 5 2 7" xfId="44732"/>
    <cellStyle name="Normal 19 5 2 8" xfId="44733"/>
    <cellStyle name="Normal 19 5 2_Lcc_inputs" xfId="44734"/>
    <cellStyle name="Normal 19 5 3" xfId="18030"/>
    <cellStyle name="Normal 19 5 3 2" xfId="18031"/>
    <cellStyle name="Normal 19 5 3 2 2" xfId="18032"/>
    <cellStyle name="Normal 19 5 3 2 2 2" xfId="18033"/>
    <cellStyle name="Normal 19 5 3 2 3" xfId="18034"/>
    <cellStyle name="Normal 19 5 3 3" xfId="18035"/>
    <cellStyle name="Normal 19 5 3 3 2" xfId="18036"/>
    <cellStyle name="Normal 19 5 3 3 2 2" xfId="18037"/>
    <cellStyle name="Normal 19 5 3 3 3" xfId="18038"/>
    <cellStyle name="Normal 19 5 3 4" xfId="18039"/>
    <cellStyle name="Normal 19 5 3 4 2" xfId="18040"/>
    <cellStyle name="Normal 19 5 3 5" xfId="18041"/>
    <cellStyle name="Normal 19 5 3_Lcc_inputs" xfId="44735"/>
    <cellStyle name="Normal 19 5 4" xfId="18042"/>
    <cellStyle name="Normal 19 5 4 2" xfId="18043"/>
    <cellStyle name="Normal 19 5 4 2 2" xfId="18044"/>
    <cellStyle name="Normal 19 5 4 2 3" xfId="44736"/>
    <cellStyle name="Normal 19 5 4 3" xfId="18045"/>
    <cellStyle name="Normal 19 5 4 4" xfId="44737"/>
    <cellStyle name="Normal 19 5 4_Lcc_inputs" xfId="44738"/>
    <cellStyle name="Normal 19 5 5" xfId="18046"/>
    <cellStyle name="Normal 19 5 5 2" xfId="18047"/>
    <cellStyle name="Normal 19 5 5 2 2" xfId="18048"/>
    <cellStyle name="Normal 19 5 5 3" xfId="18049"/>
    <cellStyle name="Normal 19 5 6" xfId="18050"/>
    <cellStyle name="Normal 19 5 6 2" xfId="18051"/>
    <cellStyle name="Normal 19 5 7" xfId="18052"/>
    <cellStyle name="Normal 19 5 8" xfId="44739"/>
    <cellStyle name="Normal 19 5 9" xfId="44740"/>
    <cellStyle name="Normal 19 5_Lcc_inputs" xfId="44741"/>
    <cellStyle name="Normal 19 6" xfId="9659"/>
    <cellStyle name="Normal 19 6 2" xfId="9660"/>
    <cellStyle name="Normal 19 6 2 2" xfId="18053"/>
    <cellStyle name="Normal 19 6 2 2 2" xfId="18054"/>
    <cellStyle name="Normal 19 6 2 2 2 2" xfId="18055"/>
    <cellStyle name="Normal 19 6 2 2 2 2 2" xfId="18056"/>
    <cellStyle name="Normal 19 6 2 2 2 3" xfId="18057"/>
    <cellStyle name="Normal 19 6 2 2 3" xfId="18058"/>
    <cellStyle name="Normal 19 6 2 2 3 2" xfId="18059"/>
    <cellStyle name="Normal 19 6 2 2 3 2 2" xfId="18060"/>
    <cellStyle name="Normal 19 6 2 2 3 3" xfId="18061"/>
    <cellStyle name="Normal 19 6 2 2 4" xfId="18062"/>
    <cellStyle name="Normal 19 6 2 2 4 2" xfId="18063"/>
    <cellStyle name="Normal 19 6 2 2 5" xfId="18064"/>
    <cellStyle name="Normal 19 6 2 2_Lcc_inputs" xfId="44742"/>
    <cellStyle name="Normal 19 6 2 3" xfId="18065"/>
    <cellStyle name="Normal 19 6 2 3 2" xfId="18066"/>
    <cellStyle name="Normal 19 6 2 3 2 2" xfId="18067"/>
    <cellStyle name="Normal 19 6 2 3 2 3" xfId="44743"/>
    <cellStyle name="Normal 19 6 2 3 3" xfId="18068"/>
    <cellStyle name="Normal 19 6 2 3 4" xfId="44744"/>
    <cellStyle name="Normal 19 6 2 3_Lcc_inputs" xfId="44745"/>
    <cellStyle name="Normal 19 6 2 4" xfId="18069"/>
    <cellStyle name="Normal 19 6 2 4 2" xfId="18070"/>
    <cellStyle name="Normal 19 6 2 4 2 2" xfId="18071"/>
    <cellStyle name="Normal 19 6 2 4 3" xfId="18072"/>
    <cellStyle name="Normal 19 6 2 5" xfId="18073"/>
    <cellStyle name="Normal 19 6 2 5 2" xfId="18074"/>
    <cellStyle name="Normal 19 6 2 6" xfId="18075"/>
    <cellStyle name="Normal 19 6 2 7" xfId="44746"/>
    <cellStyle name="Normal 19 6 2 8" xfId="44747"/>
    <cellStyle name="Normal 19 6 2_Lcc_inputs" xfId="44748"/>
    <cellStyle name="Normal 19 6 3" xfId="18076"/>
    <cellStyle name="Normal 19 6 3 2" xfId="18077"/>
    <cellStyle name="Normal 19 6 3 2 2" xfId="18078"/>
    <cellStyle name="Normal 19 6 3 2 2 2" xfId="18079"/>
    <cellStyle name="Normal 19 6 3 2 3" xfId="18080"/>
    <cellStyle name="Normal 19 6 3 3" xfId="18081"/>
    <cellStyle name="Normal 19 6 3 3 2" xfId="18082"/>
    <cellStyle name="Normal 19 6 3 3 2 2" xfId="18083"/>
    <cellStyle name="Normal 19 6 3 3 3" xfId="18084"/>
    <cellStyle name="Normal 19 6 3 4" xfId="18085"/>
    <cellStyle name="Normal 19 6 3 4 2" xfId="18086"/>
    <cellStyle name="Normal 19 6 3 5" xfId="18087"/>
    <cellStyle name="Normal 19 6 3_Lcc_inputs" xfId="44749"/>
    <cellStyle name="Normal 19 6 4" xfId="18088"/>
    <cellStyle name="Normal 19 6 4 2" xfId="18089"/>
    <cellStyle name="Normal 19 6 4 2 2" xfId="18090"/>
    <cellStyle name="Normal 19 6 4 2 3" xfId="44750"/>
    <cellStyle name="Normal 19 6 4 3" xfId="18091"/>
    <cellStyle name="Normal 19 6 4 4" xfId="44751"/>
    <cellStyle name="Normal 19 6 4_Lcc_inputs" xfId="44752"/>
    <cellStyle name="Normal 19 6 5" xfId="18092"/>
    <cellStyle name="Normal 19 6 5 2" xfId="18093"/>
    <cellStyle name="Normal 19 6 5 2 2" xfId="18094"/>
    <cellStyle name="Normal 19 6 5 3" xfId="18095"/>
    <cellStyle name="Normal 19 6 6" xfId="18096"/>
    <cellStyle name="Normal 19 6 6 2" xfId="18097"/>
    <cellStyle name="Normal 19 6 7" xfId="18098"/>
    <cellStyle name="Normal 19 6 8" xfId="44753"/>
    <cellStyle name="Normal 19 6 9" xfId="44754"/>
    <cellStyle name="Normal 19 6_Lcc_inputs" xfId="44755"/>
    <cellStyle name="Normal 19 7" xfId="9661"/>
    <cellStyle name="Normal 19 7 2" xfId="9662"/>
    <cellStyle name="Normal 19 7 2 2" xfId="18099"/>
    <cellStyle name="Normal 19 7 2 2 2" xfId="18100"/>
    <cellStyle name="Normal 19 7 2 2 2 2" xfId="18101"/>
    <cellStyle name="Normal 19 7 2 2 2 2 2" xfId="18102"/>
    <cellStyle name="Normal 19 7 2 2 2 3" xfId="18103"/>
    <cellStyle name="Normal 19 7 2 2 3" xfId="18104"/>
    <cellStyle name="Normal 19 7 2 2 3 2" xfId="18105"/>
    <cellStyle name="Normal 19 7 2 2 3 2 2" xfId="18106"/>
    <cellStyle name="Normal 19 7 2 2 3 3" xfId="18107"/>
    <cellStyle name="Normal 19 7 2 2 4" xfId="18108"/>
    <cellStyle name="Normal 19 7 2 2 4 2" xfId="18109"/>
    <cellStyle name="Normal 19 7 2 2 5" xfId="18110"/>
    <cellStyle name="Normal 19 7 2 2_Lcc_inputs" xfId="44756"/>
    <cellStyle name="Normal 19 7 2 3" xfId="18111"/>
    <cellStyle name="Normal 19 7 2 3 2" xfId="18112"/>
    <cellStyle name="Normal 19 7 2 3 2 2" xfId="18113"/>
    <cellStyle name="Normal 19 7 2 3 2 3" xfId="44757"/>
    <cellStyle name="Normal 19 7 2 3 3" xfId="18114"/>
    <cellStyle name="Normal 19 7 2 3 4" xfId="44758"/>
    <cellStyle name="Normal 19 7 2 3_Lcc_inputs" xfId="44759"/>
    <cellStyle name="Normal 19 7 2 4" xfId="18115"/>
    <cellStyle name="Normal 19 7 2 4 2" xfId="18116"/>
    <cellStyle name="Normal 19 7 2 4 2 2" xfId="18117"/>
    <cellStyle name="Normal 19 7 2 4 3" xfId="18118"/>
    <cellStyle name="Normal 19 7 2 5" xfId="18119"/>
    <cellStyle name="Normal 19 7 2 5 2" xfId="18120"/>
    <cellStyle name="Normal 19 7 2 6" xfId="18121"/>
    <cellStyle name="Normal 19 7 2 7" xfId="44760"/>
    <cellStyle name="Normal 19 7 2 8" xfId="44761"/>
    <cellStyle name="Normal 19 7 2_Lcc_inputs" xfId="44762"/>
    <cellStyle name="Normal 19 7 3" xfId="18122"/>
    <cellStyle name="Normal 19 7 3 2" xfId="18123"/>
    <cellStyle name="Normal 19 7 3 2 2" xfId="18124"/>
    <cellStyle name="Normal 19 7 3 2 2 2" xfId="18125"/>
    <cellStyle name="Normal 19 7 3 2 3" xfId="18126"/>
    <cellStyle name="Normal 19 7 3 3" xfId="18127"/>
    <cellStyle name="Normal 19 7 3 3 2" xfId="18128"/>
    <cellStyle name="Normal 19 7 3 3 2 2" xfId="18129"/>
    <cellStyle name="Normal 19 7 3 3 3" xfId="18130"/>
    <cellStyle name="Normal 19 7 3 4" xfId="18131"/>
    <cellStyle name="Normal 19 7 3 4 2" xfId="18132"/>
    <cellStyle name="Normal 19 7 3 5" xfId="18133"/>
    <cellStyle name="Normal 19 7 3_Lcc_inputs" xfId="44763"/>
    <cellStyle name="Normal 19 7 4" xfId="18134"/>
    <cellStyle name="Normal 19 7 4 2" xfId="18135"/>
    <cellStyle name="Normal 19 7 4 2 2" xfId="18136"/>
    <cellStyle name="Normal 19 7 4 2 3" xfId="44764"/>
    <cellStyle name="Normal 19 7 4 3" xfId="18137"/>
    <cellStyle name="Normal 19 7 4 4" xfId="44765"/>
    <cellStyle name="Normal 19 7 4_Lcc_inputs" xfId="44766"/>
    <cellStyle name="Normal 19 7 5" xfId="18138"/>
    <cellStyle name="Normal 19 7 5 2" xfId="18139"/>
    <cellStyle name="Normal 19 7 5 2 2" xfId="18140"/>
    <cellStyle name="Normal 19 7 5 3" xfId="18141"/>
    <cellStyle name="Normal 19 7 6" xfId="18142"/>
    <cellStyle name="Normal 19 7 6 2" xfId="18143"/>
    <cellStyle name="Normal 19 7 7" xfId="18144"/>
    <cellStyle name="Normal 19 7 8" xfId="44767"/>
    <cellStyle name="Normal 19 7 9" xfId="44768"/>
    <cellStyle name="Normal 19 7_Lcc_inputs" xfId="44769"/>
    <cellStyle name="Normal 19 8" xfId="9663"/>
    <cellStyle name="Normal 19 8 2" xfId="18145"/>
    <cellStyle name="Normal 19 8 2 2" xfId="18146"/>
    <cellStyle name="Normal 19 8 2 2 2" xfId="18147"/>
    <cellStyle name="Normal 19 8 2 2 2 2" xfId="18148"/>
    <cellStyle name="Normal 19 8 2 2 3" xfId="18149"/>
    <cellStyle name="Normal 19 8 2 3" xfId="18150"/>
    <cellStyle name="Normal 19 8 2 3 2" xfId="18151"/>
    <cellStyle name="Normal 19 8 2 3 2 2" xfId="18152"/>
    <cellStyle name="Normal 19 8 2 3 3" xfId="18153"/>
    <cellStyle name="Normal 19 8 2 4" xfId="18154"/>
    <cellStyle name="Normal 19 8 2 4 2" xfId="18155"/>
    <cellStyle name="Normal 19 8 2 5" xfId="18156"/>
    <cellStyle name="Normal 19 8 2_Lcc_inputs" xfId="44770"/>
    <cellStyle name="Normal 19 8 3" xfId="18157"/>
    <cellStyle name="Normal 19 8 3 2" xfId="18158"/>
    <cellStyle name="Normal 19 8 3 2 2" xfId="18159"/>
    <cellStyle name="Normal 19 8 3 2 3" xfId="44771"/>
    <cellStyle name="Normal 19 8 3 3" xfId="18160"/>
    <cellStyle name="Normal 19 8 3 4" xfId="44772"/>
    <cellStyle name="Normal 19 8 3_Lcc_inputs" xfId="44773"/>
    <cellStyle name="Normal 19 8 4" xfId="18161"/>
    <cellStyle name="Normal 19 8 4 2" xfId="18162"/>
    <cellStyle name="Normal 19 8 4 2 2" xfId="18163"/>
    <cellStyle name="Normal 19 8 4 3" xfId="18164"/>
    <cellStyle name="Normal 19 8 5" xfId="18165"/>
    <cellStyle name="Normal 19 8 5 2" xfId="18166"/>
    <cellStyle name="Normal 19 8 6" xfId="18167"/>
    <cellStyle name="Normal 19 8 7" xfId="44774"/>
    <cellStyle name="Normal 19 8 8" xfId="44775"/>
    <cellStyle name="Normal 19 8_Lcc_inputs" xfId="44776"/>
    <cellStyle name="Normal 19 9" xfId="9650"/>
    <cellStyle name="Normal 19 9 2" xfId="18168"/>
    <cellStyle name="Normal 19 9 2 2" xfId="18169"/>
    <cellStyle name="Normal 19 9 2 2 2" xfId="18170"/>
    <cellStyle name="Normal 19 9 2 2 2 2" xfId="18171"/>
    <cellStyle name="Normal 19 9 2 2 3" xfId="18172"/>
    <cellStyle name="Normal 19 9 2 3" xfId="18173"/>
    <cellStyle name="Normal 19 9 2 3 2" xfId="18174"/>
    <cellStyle name="Normal 19 9 2 3 2 2" xfId="18175"/>
    <cellStyle name="Normal 19 9 2 3 3" xfId="18176"/>
    <cellStyle name="Normal 19 9 2 4" xfId="18177"/>
    <cellStyle name="Normal 19 9 2 4 2" xfId="18178"/>
    <cellStyle name="Normal 19 9 2 5" xfId="18179"/>
    <cellStyle name="Normal 19 9 2_Lcc_inputs" xfId="44777"/>
    <cellStyle name="Normal 19 9 3" xfId="18180"/>
    <cellStyle name="Normal 19 9 3 2" xfId="18181"/>
    <cellStyle name="Normal 19 9 3 2 2" xfId="18182"/>
    <cellStyle name="Normal 19 9 3 2 3" xfId="44778"/>
    <cellStyle name="Normal 19 9 3 3" xfId="18183"/>
    <cellStyle name="Normal 19 9 3 4" xfId="44779"/>
    <cellStyle name="Normal 19 9 3_Lcc_inputs" xfId="44780"/>
    <cellStyle name="Normal 19 9 4" xfId="18184"/>
    <cellStyle name="Normal 19 9 4 2" xfId="18185"/>
    <cellStyle name="Normal 19 9 4 2 2" xfId="18186"/>
    <cellStyle name="Normal 19 9 4 3" xfId="18187"/>
    <cellStyle name="Normal 19 9 5" xfId="18188"/>
    <cellStyle name="Normal 19 9 5 2" xfId="18189"/>
    <cellStyle name="Normal 19 9 6" xfId="18190"/>
    <cellStyle name="Normal 19 9 7" xfId="44781"/>
    <cellStyle name="Normal 19 9 8" xfId="44782"/>
    <cellStyle name="Normal 19 9_Lcc_inputs" xfId="44783"/>
    <cellStyle name="Normal 19_Lcc_inputs" xfId="44784"/>
    <cellStyle name="Normal 2" xfId="4"/>
    <cellStyle name="Normal 2 10" xfId="500"/>
    <cellStyle name="Normal 2 10 10" xfId="908"/>
    <cellStyle name="Normal 2 10 10 2" xfId="3214"/>
    <cellStyle name="Normal 2 10 10 2 2" xfId="3215"/>
    <cellStyle name="Normal 2 10 10 3" xfId="3216"/>
    <cellStyle name="Normal 2 10 11" xfId="909"/>
    <cellStyle name="Normal 2 10 11 2" xfId="3217"/>
    <cellStyle name="Normal 2 10 11 2 2" xfId="3218"/>
    <cellStyle name="Normal 2 10 11 3" xfId="3219"/>
    <cellStyle name="Normal 2 10 12" xfId="910"/>
    <cellStyle name="Normal 2 10 12 2" xfId="3220"/>
    <cellStyle name="Normal 2 10 12 2 2" xfId="3221"/>
    <cellStyle name="Normal 2 10 12 3" xfId="3222"/>
    <cellStyle name="Normal 2 10 13" xfId="911"/>
    <cellStyle name="Normal 2 10 13 2" xfId="3223"/>
    <cellStyle name="Normal 2 10 13 2 2" xfId="3224"/>
    <cellStyle name="Normal 2 10 13 3" xfId="3225"/>
    <cellStyle name="Normal 2 10 14" xfId="912"/>
    <cellStyle name="Normal 2 10 14 2" xfId="3226"/>
    <cellStyle name="Normal 2 10 14 2 2" xfId="3227"/>
    <cellStyle name="Normal 2 10 14 3" xfId="3228"/>
    <cellStyle name="Normal 2 10 15" xfId="913"/>
    <cellStyle name="Normal 2 10 15 2" xfId="3229"/>
    <cellStyle name="Normal 2 10 15 2 2" xfId="3230"/>
    <cellStyle name="Normal 2 10 15 3" xfId="3231"/>
    <cellStyle name="Normal 2 10 16" xfId="914"/>
    <cellStyle name="Normal 2 10 16 2" xfId="3232"/>
    <cellStyle name="Normal 2 10 16 2 2" xfId="3233"/>
    <cellStyle name="Normal 2 10 16 3" xfId="3234"/>
    <cellStyle name="Normal 2 10 17" xfId="915"/>
    <cellStyle name="Normal 2 10 17 2" xfId="3235"/>
    <cellStyle name="Normal 2 10 17 2 2" xfId="3236"/>
    <cellStyle name="Normal 2 10 17 3" xfId="3237"/>
    <cellStyle name="Normal 2 10 18" xfId="916"/>
    <cellStyle name="Normal 2 10 18 2" xfId="3238"/>
    <cellStyle name="Normal 2 10 18 2 2" xfId="3239"/>
    <cellStyle name="Normal 2 10 18 3" xfId="3240"/>
    <cellStyle name="Normal 2 10 19" xfId="917"/>
    <cellStyle name="Normal 2 10 19 2" xfId="3241"/>
    <cellStyle name="Normal 2 10 19 2 2" xfId="3242"/>
    <cellStyle name="Normal 2 10 19 3" xfId="3243"/>
    <cellStyle name="Normal 2 10 2" xfId="918"/>
    <cellStyle name="Normal 2 10 2 2" xfId="3244"/>
    <cellStyle name="Normal 2 10 2 2 2" xfId="3245"/>
    <cellStyle name="Normal 2 10 2 3" xfId="3246"/>
    <cellStyle name="Normal 2 10 20" xfId="919"/>
    <cellStyle name="Normal 2 10 20 2" xfId="3247"/>
    <cellStyle name="Normal 2 10 20 2 2" xfId="3248"/>
    <cellStyle name="Normal 2 10 20 3" xfId="3249"/>
    <cellStyle name="Normal 2 10 21" xfId="920"/>
    <cellStyle name="Normal 2 10 21 2" xfId="3250"/>
    <cellStyle name="Normal 2 10 21 2 2" xfId="3251"/>
    <cellStyle name="Normal 2 10 21 3" xfId="3252"/>
    <cellStyle name="Normal 2 10 22" xfId="921"/>
    <cellStyle name="Normal 2 10 22 2" xfId="3253"/>
    <cellStyle name="Normal 2 10 22 2 2" xfId="3254"/>
    <cellStyle name="Normal 2 10 22 3" xfId="3255"/>
    <cellStyle name="Normal 2 10 23" xfId="922"/>
    <cellStyle name="Normal 2 10 23 2" xfId="3256"/>
    <cellStyle name="Normal 2 10 23 2 2" xfId="3257"/>
    <cellStyle name="Normal 2 10 23 3" xfId="3258"/>
    <cellStyle name="Normal 2 10 24" xfId="907"/>
    <cellStyle name="Normal 2 10 24 2" xfId="3259"/>
    <cellStyle name="Normal 2 10 25" xfId="3260"/>
    <cellStyle name="Normal 2 10 3" xfId="923"/>
    <cellStyle name="Normal 2 10 3 2" xfId="3261"/>
    <cellStyle name="Normal 2 10 3 2 2" xfId="3262"/>
    <cellStyle name="Normal 2 10 3 3" xfId="3263"/>
    <cellStyle name="Normal 2 10 4" xfId="924"/>
    <cellStyle name="Normal 2 10 4 2" xfId="3264"/>
    <cellStyle name="Normal 2 10 4 2 2" xfId="3265"/>
    <cellStyle name="Normal 2 10 4 3" xfId="3266"/>
    <cellStyle name="Normal 2 10 5" xfId="925"/>
    <cellStyle name="Normal 2 10 5 2" xfId="3267"/>
    <cellStyle name="Normal 2 10 5 2 2" xfId="3268"/>
    <cellStyle name="Normal 2 10 5 3" xfId="3269"/>
    <cellStyle name="Normal 2 10 6" xfId="926"/>
    <cellStyle name="Normal 2 10 6 2" xfId="3270"/>
    <cellStyle name="Normal 2 10 6 2 2" xfId="3271"/>
    <cellStyle name="Normal 2 10 6 3" xfId="3272"/>
    <cellStyle name="Normal 2 10 7" xfId="927"/>
    <cellStyle name="Normal 2 10 7 2" xfId="3273"/>
    <cellStyle name="Normal 2 10 7 2 2" xfId="3274"/>
    <cellStyle name="Normal 2 10 7 3" xfId="3275"/>
    <cellStyle name="Normal 2 10 8" xfId="928"/>
    <cellStyle name="Normal 2 10 8 2" xfId="3276"/>
    <cellStyle name="Normal 2 10 8 2 2" xfId="3277"/>
    <cellStyle name="Normal 2 10 8 3" xfId="3278"/>
    <cellStyle name="Normal 2 10 9" xfId="929"/>
    <cellStyle name="Normal 2 10 9 2" xfId="3279"/>
    <cellStyle name="Normal 2 10 9 2 2" xfId="3280"/>
    <cellStyle name="Normal 2 10 9 3" xfId="3281"/>
    <cellStyle name="Normal 2 100" xfId="930"/>
    <cellStyle name="Normal 2 100 2" xfId="3282"/>
    <cellStyle name="Normal 2 100 3" xfId="3283"/>
    <cellStyle name="Normal 2 101" xfId="3284"/>
    <cellStyle name="Normal 2 101 2" xfId="3285"/>
    <cellStyle name="Normal 2 101 3" xfId="3286"/>
    <cellStyle name="Normal 2 102" xfId="3287"/>
    <cellStyle name="Normal 2 103" xfId="3288"/>
    <cellStyle name="Normal 2 104" xfId="3289"/>
    <cellStyle name="Normal 2 105" xfId="3290"/>
    <cellStyle name="Normal 2 106" xfId="138"/>
    <cellStyle name="Normal 2 11" xfId="315"/>
    <cellStyle name="Normal 2 11 10" xfId="932"/>
    <cellStyle name="Normal 2 11 10 2" xfId="3291"/>
    <cellStyle name="Normal 2 11 10 2 2" xfId="3292"/>
    <cellStyle name="Normal 2 11 10 3" xfId="3293"/>
    <cellStyle name="Normal 2 11 11" xfId="933"/>
    <cellStyle name="Normal 2 11 11 2" xfId="3294"/>
    <cellStyle name="Normal 2 11 11 2 2" xfId="3295"/>
    <cellStyle name="Normal 2 11 11 3" xfId="3296"/>
    <cellStyle name="Normal 2 11 12" xfId="934"/>
    <cellStyle name="Normal 2 11 12 2" xfId="3297"/>
    <cellStyle name="Normal 2 11 12 2 2" xfId="3298"/>
    <cellStyle name="Normal 2 11 12 3" xfId="3299"/>
    <cellStyle name="Normal 2 11 13" xfId="935"/>
    <cellStyle name="Normal 2 11 13 2" xfId="3300"/>
    <cellStyle name="Normal 2 11 13 2 2" xfId="3301"/>
    <cellStyle name="Normal 2 11 13 3" xfId="3302"/>
    <cellStyle name="Normal 2 11 14" xfId="936"/>
    <cellStyle name="Normal 2 11 14 2" xfId="3303"/>
    <cellStyle name="Normal 2 11 14 2 2" xfId="3304"/>
    <cellStyle name="Normal 2 11 14 3" xfId="3305"/>
    <cellStyle name="Normal 2 11 15" xfId="937"/>
    <cellStyle name="Normal 2 11 15 2" xfId="3306"/>
    <cellStyle name="Normal 2 11 15 2 2" xfId="3307"/>
    <cellStyle name="Normal 2 11 15 3" xfId="3308"/>
    <cellStyle name="Normal 2 11 16" xfId="938"/>
    <cellStyle name="Normal 2 11 16 2" xfId="3309"/>
    <cellStyle name="Normal 2 11 16 2 2" xfId="3310"/>
    <cellStyle name="Normal 2 11 16 3" xfId="3311"/>
    <cellStyle name="Normal 2 11 17" xfId="939"/>
    <cellStyle name="Normal 2 11 17 2" xfId="3312"/>
    <cellStyle name="Normal 2 11 17 2 2" xfId="3313"/>
    <cellStyle name="Normal 2 11 17 3" xfId="3314"/>
    <cellStyle name="Normal 2 11 18" xfId="940"/>
    <cellStyle name="Normal 2 11 18 2" xfId="3315"/>
    <cellStyle name="Normal 2 11 18 2 2" xfId="3316"/>
    <cellStyle name="Normal 2 11 18 3" xfId="3317"/>
    <cellStyle name="Normal 2 11 19" xfId="941"/>
    <cellStyle name="Normal 2 11 19 2" xfId="3318"/>
    <cellStyle name="Normal 2 11 19 2 2" xfId="3319"/>
    <cellStyle name="Normal 2 11 19 3" xfId="3320"/>
    <cellStyle name="Normal 2 11 2" xfId="942"/>
    <cellStyle name="Normal 2 11 2 2" xfId="3321"/>
    <cellStyle name="Normal 2 11 2 2 2" xfId="3322"/>
    <cellStyle name="Normal 2 11 2 3" xfId="3323"/>
    <cellStyle name="Normal 2 11 20" xfId="943"/>
    <cellStyle name="Normal 2 11 20 2" xfId="3324"/>
    <cellStyle name="Normal 2 11 20 2 2" xfId="3325"/>
    <cellStyle name="Normal 2 11 20 3" xfId="3326"/>
    <cellStyle name="Normal 2 11 21" xfId="944"/>
    <cellStyle name="Normal 2 11 21 2" xfId="3327"/>
    <cellStyle name="Normal 2 11 21 2 2" xfId="3328"/>
    <cellStyle name="Normal 2 11 21 3" xfId="3329"/>
    <cellStyle name="Normal 2 11 22" xfId="945"/>
    <cellStyle name="Normal 2 11 22 2" xfId="3330"/>
    <cellStyle name="Normal 2 11 22 2 2" xfId="3331"/>
    <cellStyle name="Normal 2 11 22 3" xfId="3332"/>
    <cellStyle name="Normal 2 11 23" xfId="946"/>
    <cellStyle name="Normal 2 11 23 2" xfId="3333"/>
    <cellStyle name="Normal 2 11 23 2 2" xfId="3334"/>
    <cellStyle name="Normal 2 11 23 3" xfId="3335"/>
    <cellStyle name="Normal 2 11 24" xfId="931"/>
    <cellStyle name="Normal 2 11 24 2" xfId="3336"/>
    <cellStyle name="Normal 2 11 25" xfId="3337"/>
    <cellStyle name="Normal 2 11 3" xfId="947"/>
    <cellStyle name="Normal 2 11 3 2" xfId="3338"/>
    <cellStyle name="Normal 2 11 3 2 2" xfId="3339"/>
    <cellStyle name="Normal 2 11 3 3" xfId="3340"/>
    <cellStyle name="Normal 2 11 4" xfId="948"/>
    <cellStyle name="Normal 2 11 4 2" xfId="3341"/>
    <cellStyle name="Normal 2 11 4 2 2" xfId="3342"/>
    <cellStyle name="Normal 2 11 4 3" xfId="3343"/>
    <cellStyle name="Normal 2 11 5" xfId="949"/>
    <cellStyle name="Normal 2 11 5 2" xfId="3344"/>
    <cellStyle name="Normal 2 11 5 2 2" xfId="3345"/>
    <cellStyle name="Normal 2 11 5 3" xfId="3346"/>
    <cellStyle name="Normal 2 11 6" xfId="950"/>
    <cellStyle name="Normal 2 11 6 2" xfId="3347"/>
    <cellStyle name="Normal 2 11 6 2 2" xfId="3348"/>
    <cellStyle name="Normal 2 11 6 3" xfId="3349"/>
    <cellStyle name="Normal 2 11 7" xfId="951"/>
    <cellStyle name="Normal 2 11 7 2" xfId="3350"/>
    <cellStyle name="Normal 2 11 7 2 2" xfId="3351"/>
    <cellStyle name="Normal 2 11 7 3" xfId="3352"/>
    <cellStyle name="Normal 2 11 8" xfId="952"/>
    <cellStyle name="Normal 2 11 8 2" xfId="3353"/>
    <cellStyle name="Normal 2 11 8 2 2" xfId="3354"/>
    <cellStyle name="Normal 2 11 8 3" xfId="3355"/>
    <cellStyle name="Normal 2 11 9" xfId="953"/>
    <cellStyle name="Normal 2 11 9 2" xfId="3356"/>
    <cellStyle name="Normal 2 11 9 2 2" xfId="3357"/>
    <cellStyle name="Normal 2 11 9 3" xfId="3358"/>
    <cellStyle name="Normal 2 12" xfId="165"/>
    <cellStyle name="Normal 2 12 10" xfId="955"/>
    <cellStyle name="Normal 2 12 10 2" xfId="3359"/>
    <cellStyle name="Normal 2 12 10 2 2" xfId="3360"/>
    <cellStyle name="Normal 2 12 10 3" xfId="3361"/>
    <cellStyle name="Normal 2 12 11" xfId="956"/>
    <cellStyle name="Normal 2 12 11 2" xfId="3362"/>
    <cellStyle name="Normal 2 12 11 2 2" xfId="3363"/>
    <cellStyle name="Normal 2 12 11 3" xfId="3364"/>
    <cellStyle name="Normal 2 12 12" xfId="957"/>
    <cellStyle name="Normal 2 12 12 2" xfId="3365"/>
    <cellStyle name="Normal 2 12 12 2 2" xfId="3366"/>
    <cellStyle name="Normal 2 12 12 3" xfId="3367"/>
    <cellStyle name="Normal 2 12 13" xfId="958"/>
    <cellStyle name="Normal 2 12 13 2" xfId="3368"/>
    <cellStyle name="Normal 2 12 13 2 2" xfId="3369"/>
    <cellStyle name="Normal 2 12 13 3" xfId="3370"/>
    <cellStyle name="Normal 2 12 14" xfId="959"/>
    <cellStyle name="Normal 2 12 14 2" xfId="3371"/>
    <cellStyle name="Normal 2 12 14 2 2" xfId="3372"/>
    <cellStyle name="Normal 2 12 14 3" xfId="3373"/>
    <cellStyle name="Normal 2 12 15" xfId="960"/>
    <cellStyle name="Normal 2 12 15 2" xfId="3374"/>
    <cellStyle name="Normal 2 12 15 2 2" xfId="3375"/>
    <cellStyle name="Normal 2 12 15 3" xfId="3376"/>
    <cellStyle name="Normal 2 12 16" xfId="961"/>
    <cellStyle name="Normal 2 12 16 2" xfId="3377"/>
    <cellStyle name="Normal 2 12 16 2 2" xfId="3378"/>
    <cellStyle name="Normal 2 12 16 3" xfId="3379"/>
    <cellStyle name="Normal 2 12 17" xfId="962"/>
    <cellStyle name="Normal 2 12 17 2" xfId="3380"/>
    <cellStyle name="Normal 2 12 17 2 2" xfId="3381"/>
    <cellStyle name="Normal 2 12 17 3" xfId="3382"/>
    <cellStyle name="Normal 2 12 18" xfId="963"/>
    <cellStyle name="Normal 2 12 18 2" xfId="3383"/>
    <cellStyle name="Normal 2 12 18 2 2" xfId="3384"/>
    <cellStyle name="Normal 2 12 18 3" xfId="3385"/>
    <cellStyle name="Normal 2 12 19" xfId="964"/>
    <cellStyle name="Normal 2 12 19 2" xfId="3386"/>
    <cellStyle name="Normal 2 12 19 2 2" xfId="3387"/>
    <cellStyle name="Normal 2 12 19 3" xfId="3388"/>
    <cellStyle name="Normal 2 12 2" xfId="965"/>
    <cellStyle name="Normal 2 12 2 2" xfId="3389"/>
    <cellStyle name="Normal 2 12 2 2 2" xfId="3390"/>
    <cellStyle name="Normal 2 12 2 3" xfId="3391"/>
    <cellStyle name="Normal 2 12 20" xfId="966"/>
    <cellStyle name="Normal 2 12 20 2" xfId="3392"/>
    <cellStyle name="Normal 2 12 20 2 2" xfId="3393"/>
    <cellStyle name="Normal 2 12 20 3" xfId="3394"/>
    <cellStyle name="Normal 2 12 21" xfId="967"/>
    <cellStyle name="Normal 2 12 21 2" xfId="3395"/>
    <cellStyle name="Normal 2 12 21 2 2" xfId="3396"/>
    <cellStyle name="Normal 2 12 21 3" xfId="3397"/>
    <cellStyle name="Normal 2 12 22" xfId="968"/>
    <cellStyle name="Normal 2 12 22 2" xfId="3398"/>
    <cellStyle name="Normal 2 12 22 2 2" xfId="3399"/>
    <cellStyle name="Normal 2 12 22 3" xfId="3400"/>
    <cellStyle name="Normal 2 12 23" xfId="969"/>
    <cellStyle name="Normal 2 12 23 2" xfId="3401"/>
    <cellStyle name="Normal 2 12 23 2 2" xfId="3402"/>
    <cellStyle name="Normal 2 12 23 3" xfId="3403"/>
    <cellStyle name="Normal 2 12 24" xfId="954"/>
    <cellStyle name="Normal 2 12 24 2" xfId="3404"/>
    <cellStyle name="Normal 2 12 25" xfId="3405"/>
    <cellStyle name="Normal 2 12 26" xfId="613"/>
    <cellStyle name="Normal 2 12 3" xfId="970"/>
    <cellStyle name="Normal 2 12 3 2" xfId="3406"/>
    <cellStyle name="Normal 2 12 3 2 2" xfId="3407"/>
    <cellStyle name="Normal 2 12 3 3" xfId="3408"/>
    <cellStyle name="Normal 2 12 4" xfId="971"/>
    <cellStyle name="Normal 2 12 4 2" xfId="3409"/>
    <cellStyle name="Normal 2 12 4 2 2" xfId="3410"/>
    <cellStyle name="Normal 2 12 4 3" xfId="3411"/>
    <cellStyle name="Normal 2 12 5" xfId="972"/>
    <cellStyle name="Normal 2 12 5 2" xfId="3412"/>
    <cellStyle name="Normal 2 12 5 2 2" xfId="3413"/>
    <cellStyle name="Normal 2 12 5 3" xfId="3414"/>
    <cellStyle name="Normal 2 12 6" xfId="973"/>
    <cellStyle name="Normal 2 12 6 2" xfId="3415"/>
    <cellStyle name="Normal 2 12 6 2 2" xfId="3416"/>
    <cellStyle name="Normal 2 12 6 3" xfId="3417"/>
    <cellStyle name="Normal 2 12 7" xfId="974"/>
    <cellStyle name="Normal 2 12 7 2" xfId="3418"/>
    <cellStyle name="Normal 2 12 7 2 2" xfId="3419"/>
    <cellStyle name="Normal 2 12 7 3" xfId="3420"/>
    <cellStyle name="Normal 2 12 8" xfId="975"/>
    <cellStyle name="Normal 2 12 8 2" xfId="3421"/>
    <cellStyle name="Normal 2 12 8 2 2" xfId="3422"/>
    <cellStyle name="Normal 2 12 8 3" xfId="3423"/>
    <cellStyle name="Normal 2 12 9" xfId="976"/>
    <cellStyle name="Normal 2 12 9 2" xfId="3424"/>
    <cellStyle name="Normal 2 12 9 2 2" xfId="3425"/>
    <cellStyle name="Normal 2 12 9 3" xfId="3426"/>
    <cellStyle name="Normal 2 13" xfId="573"/>
    <cellStyle name="Normal 2 13 10" xfId="978"/>
    <cellStyle name="Normal 2 13 10 2" xfId="3427"/>
    <cellStyle name="Normal 2 13 10 2 2" xfId="3428"/>
    <cellStyle name="Normal 2 13 10 2 2 2" xfId="18193"/>
    <cellStyle name="Normal 2 13 10 2 3" xfId="18192"/>
    <cellStyle name="Normal 2 13 10 3" xfId="3429"/>
    <cellStyle name="Normal 2 13 10 3 2" xfId="18194"/>
    <cellStyle name="Normal 2 13 10 4" xfId="18191"/>
    <cellStyle name="Normal 2 13 10_Lcc_inputs" xfId="44785"/>
    <cellStyle name="Normal 2 13 11" xfId="979"/>
    <cellStyle name="Normal 2 13 11 2" xfId="3430"/>
    <cellStyle name="Normal 2 13 11 2 2" xfId="3431"/>
    <cellStyle name="Normal 2 13 11 2 2 2" xfId="18197"/>
    <cellStyle name="Normal 2 13 11 2 3" xfId="18196"/>
    <cellStyle name="Normal 2 13 11 3" xfId="3432"/>
    <cellStyle name="Normal 2 13 11 3 2" xfId="18198"/>
    <cellStyle name="Normal 2 13 11 4" xfId="18195"/>
    <cellStyle name="Normal 2 13 12" xfId="980"/>
    <cellStyle name="Normal 2 13 12 2" xfId="3433"/>
    <cellStyle name="Normal 2 13 12 2 2" xfId="3434"/>
    <cellStyle name="Normal 2 13 12 3" xfId="3435"/>
    <cellStyle name="Normal 2 13 13" xfId="981"/>
    <cellStyle name="Normal 2 13 13 2" xfId="3436"/>
    <cellStyle name="Normal 2 13 13 2 2" xfId="3437"/>
    <cellStyle name="Normal 2 13 13 3" xfId="3438"/>
    <cellStyle name="Normal 2 13 14" xfId="982"/>
    <cellStyle name="Normal 2 13 14 2" xfId="3439"/>
    <cellStyle name="Normal 2 13 14 2 2" xfId="3440"/>
    <cellStyle name="Normal 2 13 14 3" xfId="3441"/>
    <cellStyle name="Normal 2 13 15" xfId="983"/>
    <cellStyle name="Normal 2 13 15 2" xfId="3442"/>
    <cellStyle name="Normal 2 13 15 2 2" xfId="3443"/>
    <cellStyle name="Normal 2 13 15 3" xfId="3444"/>
    <cellStyle name="Normal 2 13 16" xfId="984"/>
    <cellStyle name="Normal 2 13 16 2" xfId="3445"/>
    <cellStyle name="Normal 2 13 16 2 2" xfId="3446"/>
    <cellStyle name="Normal 2 13 16 3" xfId="3447"/>
    <cellStyle name="Normal 2 13 17" xfId="985"/>
    <cellStyle name="Normal 2 13 17 2" xfId="3448"/>
    <cellStyle name="Normal 2 13 17 2 2" xfId="3449"/>
    <cellStyle name="Normal 2 13 17 3" xfId="3450"/>
    <cellStyle name="Normal 2 13 18" xfId="986"/>
    <cellStyle name="Normal 2 13 18 2" xfId="3451"/>
    <cellStyle name="Normal 2 13 18 2 2" xfId="3452"/>
    <cellStyle name="Normal 2 13 18 3" xfId="3453"/>
    <cellStyle name="Normal 2 13 19" xfId="987"/>
    <cellStyle name="Normal 2 13 19 2" xfId="3454"/>
    <cellStyle name="Normal 2 13 19 2 2" xfId="3455"/>
    <cellStyle name="Normal 2 13 19 3" xfId="3456"/>
    <cellStyle name="Normal 2 13 2" xfId="988"/>
    <cellStyle name="Normal 2 13 2 2" xfId="3457"/>
    <cellStyle name="Normal 2 13 2 2 2" xfId="3458"/>
    <cellStyle name="Normal 2 13 2 2 2 2" xfId="18200"/>
    <cellStyle name="Normal 2 13 2 2 2 2 2" xfId="18201"/>
    <cellStyle name="Normal 2 13 2 2 2 2 2 2" xfId="18202"/>
    <cellStyle name="Normal 2 13 2 2 2 2 3" xfId="18203"/>
    <cellStyle name="Normal 2 13 2 2 2 3" xfId="18204"/>
    <cellStyle name="Normal 2 13 2 2 2 3 2" xfId="18205"/>
    <cellStyle name="Normal 2 13 2 2 2 3 2 2" xfId="18206"/>
    <cellStyle name="Normal 2 13 2 2 2 3 3" xfId="18207"/>
    <cellStyle name="Normal 2 13 2 2 2 4" xfId="18208"/>
    <cellStyle name="Normal 2 13 2 2 2 4 2" xfId="18209"/>
    <cellStyle name="Normal 2 13 2 2 2 5" xfId="18210"/>
    <cellStyle name="Normal 2 13 2 2 2 6" xfId="18199"/>
    <cellStyle name="Normal 2 13 2 2 2_Lcc_inputs" xfId="44786"/>
    <cellStyle name="Normal 2 13 2 2 3" xfId="18211"/>
    <cellStyle name="Normal 2 13 2 2 3 2" xfId="18212"/>
    <cellStyle name="Normal 2 13 2 2 3 2 2" xfId="18213"/>
    <cellStyle name="Normal 2 13 2 2 3 2 3" xfId="44787"/>
    <cellStyle name="Normal 2 13 2 2 3 3" xfId="18214"/>
    <cellStyle name="Normal 2 13 2 2 3 4" xfId="44788"/>
    <cellStyle name="Normal 2 13 2 2 3_Lcc_inputs" xfId="44789"/>
    <cellStyle name="Normal 2 13 2 2 4" xfId="18215"/>
    <cellStyle name="Normal 2 13 2 2 4 2" xfId="18216"/>
    <cellStyle name="Normal 2 13 2 2 4 2 2" xfId="18217"/>
    <cellStyle name="Normal 2 13 2 2 4 3" xfId="18218"/>
    <cellStyle name="Normal 2 13 2 2 5" xfId="18219"/>
    <cellStyle name="Normal 2 13 2 2 5 2" xfId="18220"/>
    <cellStyle name="Normal 2 13 2 2 6" xfId="18221"/>
    <cellStyle name="Normal 2 13 2 2 7" xfId="9667"/>
    <cellStyle name="Normal 2 13 2 2 8" xfId="44790"/>
    <cellStyle name="Normal 2 13 2 2_Lcc_inputs" xfId="44791"/>
    <cellStyle name="Normal 2 13 2 3" xfId="3459"/>
    <cellStyle name="Normal 2 13 2 3 2" xfId="18223"/>
    <cellStyle name="Normal 2 13 2 3 2 2" xfId="18224"/>
    <cellStyle name="Normal 2 13 2 3 2 2 2" xfId="18225"/>
    <cellStyle name="Normal 2 13 2 3 2 3" xfId="18226"/>
    <cellStyle name="Normal 2 13 2 3 3" xfId="18227"/>
    <cellStyle name="Normal 2 13 2 3 3 2" xfId="18228"/>
    <cellStyle name="Normal 2 13 2 3 3 2 2" xfId="18229"/>
    <cellStyle name="Normal 2 13 2 3 3 3" xfId="18230"/>
    <cellStyle name="Normal 2 13 2 3 4" xfId="18231"/>
    <cellStyle name="Normal 2 13 2 3 4 2" xfId="18232"/>
    <cellStyle name="Normal 2 13 2 3 5" xfId="18233"/>
    <cellStyle name="Normal 2 13 2 3 6" xfId="18222"/>
    <cellStyle name="Normal 2 13 2 3_Lcc_inputs" xfId="44792"/>
    <cellStyle name="Normal 2 13 2 4" xfId="18234"/>
    <cellStyle name="Normal 2 13 2 4 2" xfId="18235"/>
    <cellStyle name="Normal 2 13 2 4 2 2" xfId="18236"/>
    <cellStyle name="Normal 2 13 2 4 2 3" xfId="44793"/>
    <cellStyle name="Normal 2 13 2 4 3" xfId="18237"/>
    <cellStyle name="Normal 2 13 2 4 4" xfId="44794"/>
    <cellStyle name="Normal 2 13 2 4_Lcc_inputs" xfId="44795"/>
    <cellStyle name="Normal 2 13 2 5" xfId="18238"/>
    <cellStyle name="Normal 2 13 2 5 2" xfId="18239"/>
    <cellStyle name="Normal 2 13 2 5 2 2" xfId="18240"/>
    <cellStyle name="Normal 2 13 2 5 3" xfId="18241"/>
    <cellStyle name="Normal 2 13 2 6" xfId="18242"/>
    <cellStyle name="Normal 2 13 2 6 2" xfId="18243"/>
    <cellStyle name="Normal 2 13 2 7" xfId="18244"/>
    <cellStyle name="Normal 2 13 2 8" xfId="9666"/>
    <cellStyle name="Normal 2 13 2 9" xfId="44796"/>
    <cellStyle name="Normal 2 13 2_Lcc_inputs" xfId="44797"/>
    <cellStyle name="Normal 2 13 20" xfId="989"/>
    <cellStyle name="Normal 2 13 20 2" xfId="3460"/>
    <cellStyle name="Normal 2 13 20 2 2" xfId="3461"/>
    <cellStyle name="Normal 2 13 20 3" xfId="3462"/>
    <cellStyle name="Normal 2 13 21" xfId="990"/>
    <cellStyle name="Normal 2 13 21 2" xfId="3463"/>
    <cellStyle name="Normal 2 13 21 2 2" xfId="3464"/>
    <cellStyle name="Normal 2 13 21 3" xfId="3465"/>
    <cellStyle name="Normal 2 13 22" xfId="991"/>
    <cellStyle name="Normal 2 13 22 2" xfId="3466"/>
    <cellStyle name="Normal 2 13 22 2 2" xfId="3467"/>
    <cellStyle name="Normal 2 13 22 3" xfId="3468"/>
    <cellStyle name="Normal 2 13 23" xfId="992"/>
    <cellStyle name="Normal 2 13 23 2" xfId="3469"/>
    <cellStyle name="Normal 2 13 23 2 2" xfId="3470"/>
    <cellStyle name="Normal 2 13 23 3" xfId="3471"/>
    <cellStyle name="Normal 2 13 24" xfId="977"/>
    <cellStyle name="Normal 2 13 24 2" xfId="3472"/>
    <cellStyle name="Normal 2 13 25" xfId="3473"/>
    <cellStyle name="Normal 2 13 26" xfId="9665"/>
    <cellStyle name="Normal 2 13 3" xfId="993"/>
    <cellStyle name="Normal 2 13 3 2" xfId="3474"/>
    <cellStyle name="Normal 2 13 3 2 2" xfId="3475"/>
    <cellStyle name="Normal 2 13 3 2 2 2" xfId="18246"/>
    <cellStyle name="Normal 2 13 3 2 2 2 2" xfId="18247"/>
    <cellStyle name="Normal 2 13 3 2 2 2 2 2" xfId="18248"/>
    <cellStyle name="Normal 2 13 3 2 2 2 3" xfId="18249"/>
    <cellStyle name="Normal 2 13 3 2 2 3" xfId="18250"/>
    <cellStyle name="Normal 2 13 3 2 2 3 2" xfId="18251"/>
    <cellStyle name="Normal 2 13 3 2 2 3 2 2" xfId="18252"/>
    <cellStyle name="Normal 2 13 3 2 2 3 3" xfId="18253"/>
    <cellStyle name="Normal 2 13 3 2 2 4" xfId="18254"/>
    <cellStyle name="Normal 2 13 3 2 2 4 2" xfId="18255"/>
    <cellStyle name="Normal 2 13 3 2 2 5" xfId="18256"/>
    <cellStyle name="Normal 2 13 3 2 2 6" xfId="18245"/>
    <cellStyle name="Normal 2 13 3 2 2_Lcc_inputs" xfId="44798"/>
    <cellStyle name="Normal 2 13 3 2 3" xfId="18257"/>
    <cellStyle name="Normal 2 13 3 2 3 2" xfId="18258"/>
    <cellStyle name="Normal 2 13 3 2 3 2 2" xfId="18259"/>
    <cellStyle name="Normal 2 13 3 2 3 2 3" xfId="44799"/>
    <cellStyle name="Normal 2 13 3 2 3 3" xfId="18260"/>
    <cellStyle name="Normal 2 13 3 2 3 4" xfId="44800"/>
    <cellStyle name="Normal 2 13 3 2 3_Lcc_inputs" xfId="44801"/>
    <cellStyle name="Normal 2 13 3 2 4" xfId="18261"/>
    <cellStyle name="Normal 2 13 3 2 4 2" xfId="18262"/>
    <cellStyle name="Normal 2 13 3 2 4 2 2" xfId="18263"/>
    <cellStyle name="Normal 2 13 3 2 4 3" xfId="18264"/>
    <cellStyle name="Normal 2 13 3 2 5" xfId="18265"/>
    <cellStyle name="Normal 2 13 3 2 5 2" xfId="18266"/>
    <cellStyle name="Normal 2 13 3 2 6" xfId="18267"/>
    <cellStyle name="Normal 2 13 3 2 7" xfId="9669"/>
    <cellStyle name="Normal 2 13 3 2 8" xfId="44802"/>
    <cellStyle name="Normal 2 13 3 2_Lcc_inputs" xfId="44803"/>
    <cellStyle name="Normal 2 13 3 3" xfId="3476"/>
    <cellStyle name="Normal 2 13 3 3 2" xfId="18269"/>
    <cellStyle name="Normal 2 13 3 3 2 2" xfId="18270"/>
    <cellStyle name="Normal 2 13 3 3 2 2 2" xfId="18271"/>
    <cellStyle name="Normal 2 13 3 3 2 3" xfId="18272"/>
    <cellStyle name="Normal 2 13 3 3 3" xfId="18273"/>
    <cellStyle name="Normal 2 13 3 3 3 2" xfId="18274"/>
    <cellStyle name="Normal 2 13 3 3 3 2 2" xfId="18275"/>
    <cellStyle name="Normal 2 13 3 3 3 3" xfId="18276"/>
    <cellStyle name="Normal 2 13 3 3 4" xfId="18277"/>
    <cellStyle name="Normal 2 13 3 3 4 2" xfId="18278"/>
    <cellStyle name="Normal 2 13 3 3 5" xfId="18279"/>
    <cellStyle name="Normal 2 13 3 3 6" xfId="18268"/>
    <cellStyle name="Normal 2 13 3 3_Lcc_inputs" xfId="44804"/>
    <cellStyle name="Normal 2 13 3 4" xfId="18280"/>
    <cellStyle name="Normal 2 13 3 4 2" xfId="18281"/>
    <cellStyle name="Normal 2 13 3 4 2 2" xfId="18282"/>
    <cellStyle name="Normal 2 13 3 4 2 3" xfId="44805"/>
    <cellStyle name="Normal 2 13 3 4 3" xfId="18283"/>
    <cellStyle name="Normal 2 13 3 4 4" xfId="44806"/>
    <cellStyle name="Normal 2 13 3 4_Lcc_inputs" xfId="44807"/>
    <cellStyle name="Normal 2 13 3 5" xfId="18284"/>
    <cellStyle name="Normal 2 13 3 5 2" xfId="18285"/>
    <cellStyle name="Normal 2 13 3 5 2 2" xfId="18286"/>
    <cellStyle name="Normal 2 13 3 5 3" xfId="18287"/>
    <cellStyle name="Normal 2 13 3 6" xfId="18288"/>
    <cellStyle name="Normal 2 13 3 6 2" xfId="18289"/>
    <cellStyle name="Normal 2 13 3 7" xfId="18290"/>
    <cellStyle name="Normal 2 13 3 8" xfId="9668"/>
    <cellStyle name="Normal 2 13 3 9" xfId="44808"/>
    <cellStyle name="Normal 2 13 3_Lcc_inputs" xfId="44809"/>
    <cellStyle name="Normal 2 13 4" xfId="994"/>
    <cellStyle name="Normal 2 13 4 2" xfId="3477"/>
    <cellStyle name="Normal 2 13 4 2 2" xfId="3478"/>
    <cellStyle name="Normal 2 13 4 2 2 2" xfId="18292"/>
    <cellStyle name="Normal 2 13 4 2 2 2 2" xfId="18293"/>
    <cellStyle name="Normal 2 13 4 2 2 2 2 2" xfId="18294"/>
    <cellStyle name="Normal 2 13 4 2 2 2 3" xfId="18295"/>
    <cellStyle name="Normal 2 13 4 2 2 3" xfId="18296"/>
    <cellStyle name="Normal 2 13 4 2 2 3 2" xfId="18297"/>
    <cellStyle name="Normal 2 13 4 2 2 3 2 2" xfId="18298"/>
    <cellStyle name="Normal 2 13 4 2 2 3 3" xfId="18299"/>
    <cellStyle name="Normal 2 13 4 2 2 4" xfId="18300"/>
    <cellStyle name="Normal 2 13 4 2 2 4 2" xfId="18301"/>
    <cellStyle name="Normal 2 13 4 2 2 5" xfId="18302"/>
    <cellStyle name="Normal 2 13 4 2 2 6" xfId="18291"/>
    <cellStyle name="Normal 2 13 4 2 2_Lcc_inputs" xfId="44810"/>
    <cellStyle name="Normal 2 13 4 2 3" xfId="18303"/>
    <cellStyle name="Normal 2 13 4 2 3 2" xfId="18304"/>
    <cellStyle name="Normal 2 13 4 2 3 2 2" xfId="18305"/>
    <cellStyle name="Normal 2 13 4 2 3 2 3" xfId="44811"/>
    <cellStyle name="Normal 2 13 4 2 3 3" xfId="18306"/>
    <cellStyle name="Normal 2 13 4 2 3 4" xfId="44812"/>
    <cellStyle name="Normal 2 13 4 2 3_Lcc_inputs" xfId="44813"/>
    <cellStyle name="Normal 2 13 4 2 4" xfId="18307"/>
    <cellStyle name="Normal 2 13 4 2 4 2" xfId="18308"/>
    <cellStyle name="Normal 2 13 4 2 4 2 2" xfId="18309"/>
    <cellStyle name="Normal 2 13 4 2 4 3" xfId="18310"/>
    <cellStyle name="Normal 2 13 4 2 5" xfId="18311"/>
    <cellStyle name="Normal 2 13 4 2 5 2" xfId="18312"/>
    <cellStyle name="Normal 2 13 4 2 6" xfId="18313"/>
    <cellStyle name="Normal 2 13 4 2 7" xfId="9671"/>
    <cellStyle name="Normal 2 13 4 2 8" xfId="44814"/>
    <cellStyle name="Normal 2 13 4 2_Lcc_inputs" xfId="44815"/>
    <cellStyle name="Normal 2 13 4 3" xfId="3479"/>
    <cellStyle name="Normal 2 13 4 3 2" xfId="18315"/>
    <cellStyle name="Normal 2 13 4 3 2 2" xfId="18316"/>
    <cellStyle name="Normal 2 13 4 3 2 2 2" xfId="18317"/>
    <cellStyle name="Normal 2 13 4 3 2 3" xfId="18318"/>
    <cellStyle name="Normal 2 13 4 3 3" xfId="18319"/>
    <cellStyle name="Normal 2 13 4 3 3 2" xfId="18320"/>
    <cellStyle name="Normal 2 13 4 3 3 2 2" xfId="18321"/>
    <cellStyle name="Normal 2 13 4 3 3 3" xfId="18322"/>
    <cellStyle name="Normal 2 13 4 3 4" xfId="18323"/>
    <cellStyle name="Normal 2 13 4 3 4 2" xfId="18324"/>
    <cellStyle name="Normal 2 13 4 3 5" xfId="18325"/>
    <cellStyle name="Normal 2 13 4 3 6" xfId="18314"/>
    <cellStyle name="Normal 2 13 4 3_Lcc_inputs" xfId="44816"/>
    <cellStyle name="Normal 2 13 4 4" xfId="18326"/>
    <cellStyle name="Normal 2 13 4 4 2" xfId="18327"/>
    <cellStyle name="Normal 2 13 4 4 2 2" xfId="18328"/>
    <cellStyle name="Normal 2 13 4 4 2 3" xfId="44817"/>
    <cellStyle name="Normal 2 13 4 4 3" xfId="18329"/>
    <cellStyle name="Normal 2 13 4 4 4" xfId="44818"/>
    <cellStyle name="Normal 2 13 4 4_Lcc_inputs" xfId="44819"/>
    <cellStyle name="Normal 2 13 4 5" xfId="18330"/>
    <cellStyle name="Normal 2 13 4 5 2" xfId="18331"/>
    <cellStyle name="Normal 2 13 4 5 2 2" xfId="18332"/>
    <cellStyle name="Normal 2 13 4 5 3" xfId="18333"/>
    <cellStyle name="Normal 2 13 4 6" xfId="18334"/>
    <cellStyle name="Normal 2 13 4 6 2" xfId="18335"/>
    <cellStyle name="Normal 2 13 4 7" xfId="18336"/>
    <cellStyle name="Normal 2 13 4 8" xfId="9670"/>
    <cellStyle name="Normal 2 13 4 9" xfId="44820"/>
    <cellStyle name="Normal 2 13 4_Lcc_inputs" xfId="44821"/>
    <cellStyle name="Normal 2 13 5" xfId="995"/>
    <cellStyle name="Normal 2 13 5 2" xfId="3480"/>
    <cellStyle name="Normal 2 13 5 2 2" xfId="3481"/>
    <cellStyle name="Normal 2 13 5 2 2 2" xfId="18338"/>
    <cellStyle name="Normal 2 13 5 2 2 2 2" xfId="18339"/>
    <cellStyle name="Normal 2 13 5 2 2 2 2 2" xfId="18340"/>
    <cellStyle name="Normal 2 13 5 2 2 2 3" xfId="18341"/>
    <cellStyle name="Normal 2 13 5 2 2 3" xfId="18342"/>
    <cellStyle name="Normal 2 13 5 2 2 3 2" xfId="18343"/>
    <cellStyle name="Normal 2 13 5 2 2 3 2 2" xfId="18344"/>
    <cellStyle name="Normal 2 13 5 2 2 3 3" xfId="18345"/>
    <cellStyle name="Normal 2 13 5 2 2 4" xfId="18346"/>
    <cellStyle name="Normal 2 13 5 2 2 4 2" xfId="18347"/>
    <cellStyle name="Normal 2 13 5 2 2 5" xfId="18348"/>
    <cellStyle name="Normal 2 13 5 2 2 6" xfId="18337"/>
    <cellStyle name="Normal 2 13 5 2 2_Lcc_inputs" xfId="44822"/>
    <cellStyle name="Normal 2 13 5 2 3" xfId="18349"/>
    <cellStyle name="Normal 2 13 5 2 3 2" xfId="18350"/>
    <cellStyle name="Normal 2 13 5 2 3 2 2" xfId="18351"/>
    <cellStyle name="Normal 2 13 5 2 3 2 3" xfId="44823"/>
    <cellStyle name="Normal 2 13 5 2 3 3" xfId="18352"/>
    <cellStyle name="Normal 2 13 5 2 3 4" xfId="44824"/>
    <cellStyle name="Normal 2 13 5 2 3_Lcc_inputs" xfId="44825"/>
    <cellStyle name="Normal 2 13 5 2 4" xfId="18353"/>
    <cellStyle name="Normal 2 13 5 2 4 2" xfId="18354"/>
    <cellStyle name="Normal 2 13 5 2 4 2 2" xfId="18355"/>
    <cellStyle name="Normal 2 13 5 2 4 3" xfId="18356"/>
    <cellStyle name="Normal 2 13 5 2 5" xfId="18357"/>
    <cellStyle name="Normal 2 13 5 2 5 2" xfId="18358"/>
    <cellStyle name="Normal 2 13 5 2 6" xfId="18359"/>
    <cellStyle name="Normal 2 13 5 2 7" xfId="9673"/>
    <cellStyle name="Normal 2 13 5 2 8" xfId="44826"/>
    <cellStyle name="Normal 2 13 5 2_Lcc_inputs" xfId="44827"/>
    <cellStyle name="Normal 2 13 5 3" xfId="3482"/>
    <cellStyle name="Normal 2 13 5 3 2" xfId="18361"/>
    <cellStyle name="Normal 2 13 5 3 2 2" xfId="18362"/>
    <cellStyle name="Normal 2 13 5 3 2 2 2" xfId="18363"/>
    <cellStyle name="Normal 2 13 5 3 2 3" xfId="18364"/>
    <cellStyle name="Normal 2 13 5 3 3" xfId="18365"/>
    <cellStyle name="Normal 2 13 5 3 3 2" xfId="18366"/>
    <cellStyle name="Normal 2 13 5 3 3 2 2" xfId="18367"/>
    <cellStyle name="Normal 2 13 5 3 3 3" xfId="18368"/>
    <cellStyle name="Normal 2 13 5 3 4" xfId="18369"/>
    <cellStyle name="Normal 2 13 5 3 4 2" xfId="18370"/>
    <cellStyle name="Normal 2 13 5 3 5" xfId="18371"/>
    <cellStyle name="Normal 2 13 5 3 6" xfId="18360"/>
    <cellStyle name="Normal 2 13 5 3_Lcc_inputs" xfId="44828"/>
    <cellStyle name="Normal 2 13 5 4" xfId="18372"/>
    <cellStyle name="Normal 2 13 5 4 2" xfId="18373"/>
    <cellStyle name="Normal 2 13 5 4 2 2" xfId="18374"/>
    <cellStyle name="Normal 2 13 5 4 2 3" xfId="44829"/>
    <cellStyle name="Normal 2 13 5 4 3" xfId="18375"/>
    <cellStyle name="Normal 2 13 5 4 4" xfId="44830"/>
    <cellStyle name="Normal 2 13 5 4_Lcc_inputs" xfId="44831"/>
    <cellStyle name="Normal 2 13 5 5" xfId="18376"/>
    <cellStyle name="Normal 2 13 5 5 2" xfId="18377"/>
    <cellStyle name="Normal 2 13 5 5 2 2" xfId="18378"/>
    <cellStyle name="Normal 2 13 5 5 3" xfId="18379"/>
    <cellStyle name="Normal 2 13 5 6" xfId="18380"/>
    <cellStyle name="Normal 2 13 5 6 2" xfId="18381"/>
    <cellStyle name="Normal 2 13 5 7" xfId="18382"/>
    <cellStyle name="Normal 2 13 5 8" xfId="9672"/>
    <cellStyle name="Normal 2 13 5 9" xfId="44832"/>
    <cellStyle name="Normal 2 13 5_Lcc_inputs" xfId="44833"/>
    <cellStyle name="Normal 2 13 6" xfId="996"/>
    <cellStyle name="Normal 2 13 6 2" xfId="3483"/>
    <cellStyle name="Normal 2 13 6 2 2" xfId="3484"/>
    <cellStyle name="Normal 2 13 6 2 2 2" xfId="18385"/>
    <cellStyle name="Normal 2 13 6 2 2 2 2" xfId="18386"/>
    <cellStyle name="Normal 2 13 6 2 2 3" xfId="18387"/>
    <cellStyle name="Normal 2 13 6 2 2 4" xfId="18384"/>
    <cellStyle name="Normal 2 13 6 2 3" xfId="18388"/>
    <cellStyle name="Normal 2 13 6 2 3 2" xfId="18389"/>
    <cellStyle name="Normal 2 13 6 2 3 2 2" xfId="18390"/>
    <cellStyle name="Normal 2 13 6 2 3 3" xfId="18391"/>
    <cellStyle name="Normal 2 13 6 2 4" xfId="18392"/>
    <cellStyle name="Normal 2 13 6 2 4 2" xfId="18393"/>
    <cellStyle name="Normal 2 13 6 2 5" xfId="18394"/>
    <cellStyle name="Normal 2 13 6 2 6" xfId="18383"/>
    <cellStyle name="Normal 2 13 6 2_Lcc_inputs" xfId="44834"/>
    <cellStyle name="Normal 2 13 6 3" xfId="3485"/>
    <cellStyle name="Normal 2 13 6 3 2" xfId="18396"/>
    <cellStyle name="Normal 2 13 6 3 2 2" xfId="18397"/>
    <cellStyle name="Normal 2 13 6 3 2 3" xfId="44835"/>
    <cellStyle name="Normal 2 13 6 3 3" xfId="18398"/>
    <cellStyle name="Normal 2 13 6 3 4" xfId="18395"/>
    <cellStyle name="Normal 2 13 6 3_Lcc_inputs" xfId="44836"/>
    <cellStyle name="Normal 2 13 6 4" xfId="18399"/>
    <cellStyle name="Normal 2 13 6 4 2" xfId="18400"/>
    <cellStyle name="Normal 2 13 6 4 2 2" xfId="18401"/>
    <cellStyle name="Normal 2 13 6 4 3" xfId="18402"/>
    <cellStyle name="Normal 2 13 6 5" xfId="18403"/>
    <cellStyle name="Normal 2 13 6 5 2" xfId="18404"/>
    <cellStyle name="Normal 2 13 6 6" xfId="18405"/>
    <cellStyle name="Normal 2 13 6 7" xfId="9674"/>
    <cellStyle name="Normal 2 13 6 8" xfId="44837"/>
    <cellStyle name="Normal 2 13 6_Lcc_inputs" xfId="44838"/>
    <cellStyle name="Normal 2 13 7" xfId="997"/>
    <cellStyle name="Normal 2 13 7 2" xfId="3486"/>
    <cellStyle name="Normal 2 13 7 2 2" xfId="3487"/>
    <cellStyle name="Normal 2 13 7 2 3" xfId="18406"/>
    <cellStyle name="Normal 2 13 7 3" xfId="3488"/>
    <cellStyle name="Normal 2 13 7 3 2" xfId="44839"/>
    <cellStyle name="Normal 2 13 7 3 3" xfId="44840"/>
    <cellStyle name="Normal 2 13 7 4" xfId="10863"/>
    <cellStyle name="Normal 2 13 7 4 2" xfId="44841"/>
    <cellStyle name="Normal 2 13 7 5" xfId="44842"/>
    <cellStyle name="Normal 2 13 7_Lcc_inputs" xfId="44843"/>
    <cellStyle name="Normal 2 13 8" xfId="998"/>
    <cellStyle name="Normal 2 13 8 2" xfId="3489"/>
    <cellStyle name="Normal 2 13 8 2 2" xfId="3490"/>
    <cellStyle name="Normal 2 13 8 2 2 2" xfId="18409"/>
    <cellStyle name="Normal 2 13 8 2 2 3" xfId="18408"/>
    <cellStyle name="Normal 2 13 8 2 3" xfId="18410"/>
    <cellStyle name="Normal 2 13 8 2 4" xfId="18407"/>
    <cellStyle name="Normal 2 13 8 2_Lcc_inputs" xfId="44844"/>
    <cellStyle name="Normal 2 13 8 3" xfId="3491"/>
    <cellStyle name="Normal 2 13 8 3 2" xfId="18412"/>
    <cellStyle name="Normal 2 13 8 3 2 2" xfId="18413"/>
    <cellStyle name="Normal 2 13 8 3 3" xfId="18414"/>
    <cellStyle name="Normal 2 13 8 3 4" xfId="18411"/>
    <cellStyle name="Normal 2 13 8 4" xfId="18415"/>
    <cellStyle name="Normal 2 13 8 4 2" xfId="18416"/>
    <cellStyle name="Normal 2 13 8 5" xfId="18417"/>
    <cellStyle name="Normal 2 13 8 6" xfId="11072"/>
    <cellStyle name="Normal 2 13 8 7" xfId="44845"/>
    <cellStyle name="Normal 2 13 8_Lcc_inputs" xfId="44846"/>
    <cellStyle name="Normal 2 13 9" xfId="999"/>
    <cellStyle name="Normal 2 13 9 2" xfId="3492"/>
    <cellStyle name="Normal 2 13 9 2 2" xfId="3493"/>
    <cellStyle name="Normal 2 13 9 3" xfId="3494"/>
    <cellStyle name="Normal 2 13 9 4" xfId="18418"/>
    <cellStyle name="Normal 2 14" xfId="563"/>
    <cellStyle name="Normal 2 14 10" xfId="1001"/>
    <cellStyle name="Normal 2 14 10 2" xfId="3495"/>
    <cellStyle name="Normal 2 14 10 2 2" xfId="3496"/>
    <cellStyle name="Normal 2 14 10 3" xfId="3497"/>
    <cellStyle name="Normal 2 14 11" xfId="1002"/>
    <cellStyle name="Normal 2 14 11 2" xfId="3498"/>
    <cellStyle name="Normal 2 14 11 2 2" xfId="3499"/>
    <cellStyle name="Normal 2 14 11 3" xfId="3500"/>
    <cellStyle name="Normal 2 14 12" xfId="1003"/>
    <cellStyle name="Normal 2 14 12 2" xfId="3501"/>
    <cellStyle name="Normal 2 14 12 2 2" xfId="3502"/>
    <cellStyle name="Normal 2 14 12 3" xfId="3503"/>
    <cellStyle name="Normal 2 14 13" xfId="1004"/>
    <cellStyle name="Normal 2 14 13 2" xfId="3504"/>
    <cellStyle name="Normal 2 14 13 2 2" xfId="3505"/>
    <cellStyle name="Normal 2 14 13 3" xfId="3506"/>
    <cellStyle name="Normal 2 14 14" xfId="1005"/>
    <cellStyle name="Normal 2 14 14 2" xfId="3507"/>
    <cellStyle name="Normal 2 14 14 2 2" xfId="3508"/>
    <cellStyle name="Normal 2 14 14 3" xfId="3509"/>
    <cellStyle name="Normal 2 14 15" xfId="1006"/>
    <cellStyle name="Normal 2 14 15 2" xfId="3510"/>
    <cellStyle name="Normal 2 14 15 2 2" xfId="3511"/>
    <cellStyle name="Normal 2 14 15 3" xfId="3512"/>
    <cellStyle name="Normal 2 14 16" xfId="1007"/>
    <cellStyle name="Normal 2 14 16 2" xfId="3513"/>
    <cellStyle name="Normal 2 14 16 2 2" xfId="3514"/>
    <cellStyle name="Normal 2 14 16 3" xfId="3515"/>
    <cellStyle name="Normal 2 14 17" xfId="1008"/>
    <cellStyle name="Normal 2 14 17 2" xfId="3516"/>
    <cellStyle name="Normal 2 14 17 2 2" xfId="3517"/>
    <cellStyle name="Normal 2 14 17 3" xfId="3518"/>
    <cellStyle name="Normal 2 14 18" xfId="1009"/>
    <cellStyle name="Normal 2 14 18 2" xfId="3519"/>
    <cellStyle name="Normal 2 14 18 2 2" xfId="3520"/>
    <cellStyle name="Normal 2 14 18 3" xfId="3521"/>
    <cellStyle name="Normal 2 14 19" xfId="1010"/>
    <cellStyle name="Normal 2 14 19 2" xfId="3522"/>
    <cellStyle name="Normal 2 14 19 2 2" xfId="3523"/>
    <cellStyle name="Normal 2 14 19 3" xfId="3524"/>
    <cellStyle name="Normal 2 14 2" xfId="1011"/>
    <cellStyle name="Normal 2 14 2 2" xfId="3525"/>
    <cellStyle name="Normal 2 14 2 2 2" xfId="3526"/>
    <cellStyle name="Normal 2 14 2 2 2 2" xfId="18421"/>
    <cellStyle name="Normal 2 14 2 2 2 3" xfId="18420"/>
    <cellStyle name="Normal 2 14 2 2 3" xfId="18422"/>
    <cellStyle name="Normal 2 14 2 2 4" xfId="18419"/>
    <cellStyle name="Normal 2 14 2 2_Lcc_inputs" xfId="44847"/>
    <cellStyle name="Normal 2 14 2 3" xfId="3527"/>
    <cellStyle name="Normal 2 14 2 3 2" xfId="18424"/>
    <cellStyle name="Normal 2 14 2 3 2 2" xfId="18425"/>
    <cellStyle name="Normal 2 14 2 3 3" xfId="18426"/>
    <cellStyle name="Normal 2 14 2 3 4" xfId="18423"/>
    <cellStyle name="Normal 2 14 2 4" xfId="18427"/>
    <cellStyle name="Normal 2 14 2 4 2" xfId="18428"/>
    <cellStyle name="Normal 2 14 2 5" xfId="18429"/>
    <cellStyle name="Normal 2 14 2 6" xfId="10937"/>
    <cellStyle name="Normal 2 14 2 7" xfId="44848"/>
    <cellStyle name="Normal 2 14 2_Lcc_inputs" xfId="44849"/>
    <cellStyle name="Normal 2 14 20" xfId="1012"/>
    <cellStyle name="Normal 2 14 20 2" xfId="3528"/>
    <cellStyle name="Normal 2 14 20 2 2" xfId="3529"/>
    <cellStyle name="Normal 2 14 20 3" xfId="3530"/>
    <cellStyle name="Normal 2 14 21" xfId="1013"/>
    <cellStyle name="Normal 2 14 21 2" xfId="3531"/>
    <cellStyle name="Normal 2 14 21 2 2" xfId="3532"/>
    <cellStyle name="Normal 2 14 21 3" xfId="3533"/>
    <cellStyle name="Normal 2 14 22" xfId="1014"/>
    <cellStyle name="Normal 2 14 22 2" xfId="3534"/>
    <cellStyle name="Normal 2 14 22 2 2" xfId="3535"/>
    <cellStyle name="Normal 2 14 22 3" xfId="3536"/>
    <cellStyle name="Normal 2 14 23" xfId="1015"/>
    <cellStyle name="Normal 2 14 23 2" xfId="3537"/>
    <cellStyle name="Normal 2 14 23 2 2" xfId="3538"/>
    <cellStyle name="Normal 2 14 23 3" xfId="3539"/>
    <cellStyle name="Normal 2 14 24" xfId="1000"/>
    <cellStyle name="Normal 2 14 24 2" xfId="3540"/>
    <cellStyle name="Normal 2 14 25" xfId="3541"/>
    <cellStyle name="Normal 2 14 26" xfId="9675"/>
    <cellStyle name="Normal 2 14 3" xfId="1016"/>
    <cellStyle name="Normal 2 14 3 2" xfId="3542"/>
    <cellStyle name="Normal 2 14 3 2 2" xfId="3543"/>
    <cellStyle name="Normal 2 14 3 2 2 2" xfId="18431"/>
    <cellStyle name="Normal 2 14 3 2 3" xfId="18430"/>
    <cellStyle name="Normal 2 14 3 3" xfId="3544"/>
    <cellStyle name="Normal 2 14 3 3 2" xfId="18432"/>
    <cellStyle name="Normal 2 14 3 4" xfId="11073"/>
    <cellStyle name="Normal 2 14 3 5" xfId="44850"/>
    <cellStyle name="Normal 2 14 3_Lcc_inputs" xfId="44851"/>
    <cellStyle name="Normal 2 14 4" xfId="1017"/>
    <cellStyle name="Normal 2 14 4 2" xfId="3545"/>
    <cellStyle name="Normal 2 14 4 2 2" xfId="3546"/>
    <cellStyle name="Normal 2 14 4 2 2 2" xfId="18435"/>
    <cellStyle name="Normal 2 14 4 2 3" xfId="18434"/>
    <cellStyle name="Normal 2 14 4 3" xfId="3547"/>
    <cellStyle name="Normal 2 14 4 3 2" xfId="18436"/>
    <cellStyle name="Normal 2 14 4 4" xfId="18433"/>
    <cellStyle name="Normal 2 14 4_Lcc_inputs" xfId="44852"/>
    <cellStyle name="Normal 2 14 5" xfId="1018"/>
    <cellStyle name="Normal 2 14 5 2" xfId="3548"/>
    <cellStyle name="Normal 2 14 5 2 2" xfId="3549"/>
    <cellStyle name="Normal 2 14 5 2 3" xfId="18438"/>
    <cellStyle name="Normal 2 14 5 3" xfId="3550"/>
    <cellStyle name="Normal 2 14 5 4" xfId="18437"/>
    <cellStyle name="Normal 2 14 6" xfId="1019"/>
    <cellStyle name="Normal 2 14 6 2" xfId="3551"/>
    <cellStyle name="Normal 2 14 6 2 2" xfId="3552"/>
    <cellStyle name="Normal 2 14 6 3" xfId="3553"/>
    <cellStyle name="Normal 2 14 6 4" xfId="18439"/>
    <cellStyle name="Normal 2 14 7" xfId="1020"/>
    <cellStyle name="Normal 2 14 7 2" xfId="3554"/>
    <cellStyle name="Normal 2 14 7 2 2" xfId="3555"/>
    <cellStyle name="Normal 2 14 7 3" xfId="3556"/>
    <cellStyle name="Normal 2 14 8" xfId="1021"/>
    <cellStyle name="Normal 2 14 8 2" xfId="3557"/>
    <cellStyle name="Normal 2 14 8 2 2" xfId="3558"/>
    <cellStyle name="Normal 2 14 8 3" xfId="3559"/>
    <cellStyle name="Normal 2 14 9" xfId="1022"/>
    <cellStyle name="Normal 2 14 9 2" xfId="3560"/>
    <cellStyle name="Normal 2 14 9 2 2" xfId="3561"/>
    <cellStyle name="Normal 2 14 9 3" xfId="3562"/>
    <cellStyle name="Normal 2 14_Lcc_inputs" xfId="44853"/>
    <cellStyle name="Normal 2 15" xfId="1023"/>
    <cellStyle name="Normal 2 15 10" xfId="1024"/>
    <cellStyle name="Normal 2 15 10 2" xfId="3563"/>
    <cellStyle name="Normal 2 15 10 2 2" xfId="3564"/>
    <cellStyle name="Normal 2 15 10 3" xfId="3565"/>
    <cellStyle name="Normal 2 15 11" xfId="1025"/>
    <cellStyle name="Normal 2 15 11 2" xfId="3566"/>
    <cellStyle name="Normal 2 15 11 2 2" xfId="3567"/>
    <cellStyle name="Normal 2 15 11 3" xfId="3568"/>
    <cellStyle name="Normal 2 15 12" xfId="1026"/>
    <cellStyle name="Normal 2 15 12 2" xfId="3569"/>
    <cellStyle name="Normal 2 15 12 2 2" xfId="3570"/>
    <cellStyle name="Normal 2 15 12 3" xfId="3571"/>
    <cellStyle name="Normal 2 15 13" xfId="1027"/>
    <cellStyle name="Normal 2 15 13 2" xfId="3572"/>
    <cellStyle name="Normal 2 15 13 2 2" xfId="3573"/>
    <cellStyle name="Normal 2 15 13 3" xfId="3574"/>
    <cellStyle name="Normal 2 15 14" xfId="1028"/>
    <cellStyle name="Normal 2 15 14 2" xfId="3575"/>
    <cellStyle name="Normal 2 15 14 2 2" xfId="3576"/>
    <cellStyle name="Normal 2 15 14 3" xfId="3577"/>
    <cellStyle name="Normal 2 15 15" xfId="1029"/>
    <cellStyle name="Normal 2 15 15 2" xfId="3578"/>
    <cellStyle name="Normal 2 15 15 2 2" xfId="3579"/>
    <cellStyle name="Normal 2 15 15 3" xfId="3580"/>
    <cellStyle name="Normal 2 15 16" xfId="1030"/>
    <cellStyle name="Normal 2 15 16 2" xfId="3581"/>
    <cellStyle name="Normal 2 15 16 2 2" xfId="3582"/>
    <cellStyle name="Normal 2 15 16 3" xfId="3583"/>
    <cellStyle name="Normal 2 15 17" xfId="1031"/>
    <cellStyle name="Normal 2 15 17 2" xfId="3584"/>
    <cellStyle name="Normal 2 15 17 2 2" xfId="3585"/>
    <cellStyle name="Normal 2 15 17 3" xfId="3586"/>
    <cellStyle name="Normal 2 15 18" xfId="1032"/>
    <cellStyle name="Normal 2 15 18 2" xfId="3587"/>
    <cellStyle name="Normal 2 15 18 2 2" xfId="3588"/>
    <cellStyle name="Normal 2 15 18 3" xfId="3589"/>
    <cellStyle name="Normal 2 15 19" xfId="1033"/>
    <cellStyle name="Normal 2 15 19 2" xfId="3590"/>
    <cellStyle name="Normal 2 15 19 2 2" xfId="3591"/>
    <cellStyle name="Normal 2 15 19 3" xfId="3592"/>
    <cellStyle name="Normal 2 15 2" xfId="1034"/>
    <cellStyle name="Normal 2 15 2 2" xfId="3593"/>
    <cellStyle name="Normal 2 15 2 2 2" xfId="3594"/>
    <cellStyle name="Normal 2 15 2 2 2 2" xfId="18443"/>
    <cellStyle name="Normal 2 15 2 2 2 3" xfId="18442"/>
    <cellStyle name="Normal 2 15 2 2 3" xfId="18444"/>
    <cellStyle name="Normal 2 15 2 2 4" xfId="18441"/>
    <cellStyle name="Normal 2 15 2 3" xfId="3595"/>
    <cellStyle name="Normal 2 15 2 3 2" xfId="18446"/>
    <cellStyle name="Normal 2 15 2 3 2 2" xfId="18447"/>
    <cellStyle name="Normal 2 15 2 3 3" xfId="18448"/>
    <cellStyle name="Normal 2 15 2 3 4" xfId="18445"/>
    <cellStyle name="Normal 2 15 2 4" xfId="18449"/>
    <cellStyle name="Normal 2 15 2 4 2" xfId="18450"/>
    <cellStyle name="Normal 2 15 2 5" xfId="18451"/>
    <cellStyle name="Normal 2 15 2 6" xfId="18440"/>
    <cellStyle name="Normal 2 15 2_Lcc_inputs" xfId="44854"/>
    <cellStyle name="Normal 2 15 20" xfId="1035"/>
    <cellStyle name="Normal 2 15 20 2" xfId="3596"/>
    <cellStyle name="Normal 2 15 20 2 2" xfId="3597"/>
    <cellStyle name="Normal 2 15 20 3" xfId="3598"/>
    <cellStyle name="Normal 2 15 21" xfId="1036"/>
    <cellStyle name="Normal 2 15 21 2" xfId="3599"/>
    <cellStyle name="Normal 2 15 21 2 2" xfId="3600"/>
    <cellStyle name="Normal 2 15 21 3" xfId="3601"/>
    <cellStyle name="Normal 2 15 22" xfId="1037"/>
    <cellStyle name="Normal 2 15 22 2" xfId="3602"/>
    <cellStyle name="Normal 2 15 22 2 2" xfId="3603"/>
    <cellStyle name="Normal 2 15 22 3" xfId="3604"/>
    <cellStyle name="Normal 2 15 23" xfId="1038"/>
    <cellStyle name="Normal 2 15 23 2" xfId="3605"/>
    <cellStyle name="Normal 2 15 23 2 2" xfId="3606"/>
    <cellStyle name="Normal 2 15 23 3" xfId="3607"/>
    <cellStyle name="Normal 2 15 24" xfId="3608"/>
    <cellStyle name="Normal 2 15 24 2" xfId="3609"/>
    <cellStyle name="Normal 2 15 25" xfId="3610"/>
    <cellStyle name="Normal 2 15 26" xfId="9664"/>
    <cellStyle name="Normal 2 15 3" xfId="1039"/>
    <cellStyle name="Normal 2 15 3 2" xfId="3611"/>
    <cellStyle name="Normal 2 15 3 2 2" xfId="3612"/>
    <cellStyle name="Normal 2 15 3 2 2 2" xfId="18454"/>
    <cellStyle name="Normal 2 15 3 2 3" xfId="18453"/>
    <cellStyle name="Normal 2 15 3 3" xfId="3613"/>
    <cellStyle name="Normal 2 15 3 3 2" xfId="18455"/>
    <cellStyle name="Normal 2 15 3 4" xfId="18452"/>
    <cellStyle name="Normal 2 15 3_Lcc_inputs" xfId="44855"/>
    <cellStyle name="Normal 2 15 4" xfId="1040"/>
    <cellStyle name="Normal 2 15 4 2" xfId="3614"/>
    <cellStyle name="Normal 2 15 4 2 2" xfId="3615"/>
    <cellStyle name="Normal 2 15 4 2 2 2" xfId="18458"/>
    <cellStyle name="Normal 2 15 4 2 3" xfId="18457"/>
    <cellStyle name="Normal 2 15 4 3" xfId="3616"/>
    <cellStyle name="Normal 2 15 4 3 2" xfId="18459"/>
    <cellStyle name="Normal 2 15 4 4" xfId="18456"/>
    <cellStyle name="Normal 2 15 5" xfId="1041"/>
    <cellStyle name="Normal 2 15 5 2" xfId="3617"/>
    <cellStyle name="Normal 2 15 5 2 2" xfId="3618"/>
    <cellStyle name="Normal 2 15 5 2 3" xfId="18461"/>
    <cellStyle name="Normal 2 15 5 3" xfId="3619"/>
    <cellStyle name="Normal 2 15 5 4" xfId="18460"/>
    <cellStyle name="Normal 2 15 6" xfId="1042"/>
    <cellStyle name="Normal 2 15 6 2" xfId="3620"/>
    <cellStyle name="Normal 2 15 6 2 2" xfId="3621"/>
    <cellStyle name="Normal 2 15 6 3" xfId="3622"/>
    <cellStyle name="Normal 2 15 6 4" xfId="18462"/>
    <cellStyle name="Normal 2 15 7" xfId="1043"/>
    <cellStyle name="Normal 2 15 7 2" xfId="3623"/>
    <cellStyle name="Normal 2 15 7 2 2" xfId="3624"/>
    <cellStyle name="Normal 2 15 7 3" xfId="3625"/>
    <cellStyle name="Normal 2 15 8" xfId="1044"/>
    <cellStyle name="Normal 2 15 8 2" xfId="3626"/>
    <cellStyle name="Normal 2 15 8 2 2" xfId="3627"/>
    <cellStyle name="Normal 2 15 8 3" xfId="3628"/>
    <cellStyle name="Normal 2 15 9" xfId="1045"/>
    <cellStyle name="Normal 2 15 9 2" xfId="3629"/>
    <cellStyle name="Normal 2 15 9 2 2" xfId="3630"/>
    <cellStyle name="Normal 2 15 9 3" xfId="3631"/>
    <cellStyle name="Normal 2 15_Lcc_inputs" xfId="44856"/>
    <cellStyle name="Normal 2 16" xfId="1046"/>
    <cellStyle name="Normal 2 16 10" xfId="1047"/>
    <cellStyle name="Normal 2 16 10 2" xfId="3632"/>
    <cellStyle name="Normal 2 16 10 2 2" xfId="3633"/>
    <cellStyle name="Normal 2 16 10 3" xfId="3634"/>
    <cellStyle name="Normal 2 16 11" xfId="1048"/>
    <cellStyle name="Normal 2 16 11 2" xfId="3635"/>
    <cellStyle name="Normal 2 16 11 2 2" xfId="3636"/>
    <cellStyle name="Normal 2 16 11 3" xfId="3637"/>
    <cellStyle name="Normal 2 16 12" xfId="1049"/>
    <cellStyle name="Normal 2 16 12 2" xfId="3638"/>
    <cellStyle name="Normal 2 16 12 2 2" xfId="3639"/>
    <cellStyle name="Normal 2 16 12 3" xfId="3640"/>
    <cellStyle name="Normal 2 16 13" xfId="1050"/>
    <cellStyle name="Normal 2 16 13 2" xfId="3641"/>
    <cellStyle name="Normal 2 16 13 2 2" xfId="3642"/>
    <cellStyle name="Normal 2 16 13 3" xfId="3643"/>
    <cellStyle name="Normal 2 16 14" xfId="1051"/>
    <cellStyle name="Normal 2 16 14 2" xfId="3644"/>
    <cellStyle name="Normal 2 16 14 2 2" xfId="3645"/>
    <cellStyle name="Normal 2 16 14 3" xfId="3646"/>
    <cellStyle name="Normal 2 16 15" xfId="1052"/>
    <cellStyle name="Normal 2 16 15 2" xfId="3647"/>
    <cellStyle name="Normal 2 16 15 2 2" xfId="3648"/>
    <cellStyle name="Normal 2 16 15 3" xfId="3649"/>
    <cellStyle name="Normal 2 16 16" xfId="1053"/>
    <cellStyle name="Normal 2 16 16 2" xfId="3650"/>
    <cellStyle name="Normal 2 16 16 2 2" xfId="3651"/>
    <cellStyle name="Normal 2 16 16 3" xfId="3652"/>
    <cellStyle name="Normal 2 16 17" xfId="1054"/>
    <cellStyle name="Normal 2 16 17 2" xfId="3653"/>
    <cellStyle name="Normal 2 16 17 2 2" xfId="3654"/>
    <cellStyle name="Normal 2 16 17 3" xfId="3655"/>
    <cellStyle name="Normal 2 16 18" xfId="1055"/>
    <cellStyle name="Normal 2 16 18 2" xfId="3656"/>
    <cellStyle name="Normal 2 16 18 2 2" xfId="3657"/>
    <cellStyle name="Normal 2 16 18 3" xfId="3658"/>
    <cellStyle name="Normal 2 16 19" xfId="1056"/>
    <cellStyle name="Normal 2 16 19 2" xfId="3659"/>
    <cellStyle name="Normal 2 16 19 2 2" xfId="3660"/>
    <cellStyle name="Normal 2 16 19 3" xfId="3661"/>
    <cellStyle name="Normal 2 16 2" xfId="1057"/>
    <cellStyle name="Normal 2 16 2 2" xfId="3662"/>
    <cellStyle name="Normal 2 16 2 2 2" xfId="3663"/>
    <cellStyle name="Normal 2 16 2 3" xfId="3664"/>
    <cellStyle name="Normal 2 16 2 4" xfId="18464"/>
    <cellStyle name="Normal 2 16 20" xfId="1058"/>
    <cellStyle name="Normal 2 16 20 2" xfId="3665"/>
    <cellStyle name="Normal 2 16 20 2 2" xfId="3666"/>
    <cellStyle name="Normal 2 16 20 3" xfId="3667"/>
    <cellStyle name="Normal 2 16 21" xfId="1059"/>
    <cellStyle name="Normal 2 16 21 2" xfId="3668"/>
    <cellStyle name="Normal 2 16 21 2 2" xfId="3669"/>
    <cellStyle name="Normal 2 16 21 3" xfId="3670"/>
    <cellStyle name="Normal 2 16 22" xfId="1060"/>
    <cellStyle name="Normal 2 16 22 2" xfId="3671"/>
    <cellStyle name="Normal 2 16 22 2 2" xfId="3672"/>
    <cellStyle name="Normal 2 16 22 3" xfId="3673"/>
    <cellStyle name="Normal 2 16 23" xfId="1061"/>
    <cellStyle name="Normal 2 16 23 2" xfId="3674"/>
    <cellStyle name="Normal 2 16 23 2 2" xfId="3675"/>
    <cellStyle name="Normal 2 16 23 3" xfId="3676"/>
    <cellStyle name="Normal 2 16 24" xfId="3677"/>
    <cellStyle name="Normal 2 16 24 2" xfId="3678"/>
    <cellStyle name="Normal 2 16 25" xfId="3679"/>
    <cellStyle name="Normal 2 16 26" xfId="18463"/>
    <cellStyle name="Normal 2 16 3" xfId="1062"/>
    <cellStyle name="Normal 2 16 3 2" xfId="3680"/>
    <cellStyle name="Normal 2 16 3 2 2" xfId="3681"/>
    <cellStyle name="Normal 2 16 3 3" xfId="3682"/>
    <cellStyle name="Normal 2 16 4" xfId="1063"/>
    <cellStyle name="Normal 2 16 4 2" xfId="3683"/>
    <cellStyle name="Normal 2 16 4 2 2" xfId="3684"/>
    <cellStyle name="Normal 2 16 4 3" xfId="3685"/>
    <cellStyle name="Normal 2 16 5" xfId="1064"/>
    <cellStyle name="Normal 2 16 5 2" xfId="3686"/>
    <cellStyle name="Normal 2 16 5 2 2" xfId="3687"/>
    <cellStyle name="Normal 2 16 5 3" xfId="3688"/>
    <cellStyle name="Normal 2 16 6" xfId="1065"/>
    <cellStyle name="Normal 2 16 6 2" xfId="3689"/>
    <cellStyle name="Normal 2 16 6 2 2" xfId="3690"/>
    <cellStyle name="Normal 2 16 6 3" xfId="3691"/>
    <cellStyle name="Normal 2 16 7" xfId="1066"/>
    <cellStyle name="Normal 2 16 7 2" xfId="3692"/>
    <cellStyle name="Normal 2 16 7 2 2" xfId="3693"/>
    <cellStyle name="Normal 2 16 7 3" xfId="3694"/>
    <cellStyle name="Normal 2 16 8" xfId="1067"/>
    <cellStyle name="Normal 2 16 8 2" xfId="3695"/>
    <cellStyle name="Normal 2 16 8 2 2" xfId="3696"/>
    <cellStyle name="Normal 2 16 8 3" xfId="3697"/>
    <cellStyle name="Normal 2 16 9" xfId="1068"/>
    <cellStyle name="Normal 2 16 9 2" xfId="3698"/>
    <cellStyle name="Normal 2 16 9 2 2" xfId="3699"/>
    <cellStyle name="Normal 2 16 9 3" xfId="3700"/>
    <cellStyle name="Normal 2 16_Lcc_inputs" xfId="44857"/>
    <cellStyle name="Normal 2 17" xfId="1069"/>
    <cellStyle name="Normal 2 17 10" xfId="1070"/>
    <cellStyle name="Normal 2 17 10 2" xfId="3701"/>
    <cellStyle name="Normal 2 17 10 2 2" xfId="3702"/>
    <cellStyle name="Normal 2 17 10 3" xfId="3703"/>
    <cellStyle name="Normal 2 17 11" xfId="1071"/>
    <cellStyle name="Normal 2 17 11 2" xfId="3704"/>
    <cellStyle name="Normal 2 17 11 2 2" xfId="3705"/>
    <cellStyle name="Normal 2 17 11 3" xfId="3706"/>
    <cellStyle name="Normal 2 17 12" xfId="1072"/>
    <cellStyle name="Normal 2 17 12 2" xfId="3707"/>
    <cellStyle name="Normal 2 17 12 2 2" xfId="3708"/>
    <cellStyle name="Normal 2 17 12 3" xfId="3709"/>
    <cellStyle name="Normal 2 17 13" xfId="1073"/>
    <cellStyle name="Normal 2 17 13 2" xfId="3710"/>
    <cellStyle name="Normal 2 17 13 2 2" xfId="3711"/>
    <cellStyle name="Normal 2 17 13 3" xfId="3712"/>
    <cellStyle name="Normal 2 17 14" xfId="1074"/>
    <cellStyle name="Normal 2 17 14 2" xfId="3713"/>
    <cellStyle name="Normal 2 17 14 2 2" xfId="3714"/>
    <cellStyle name="Normal 2 17 14 3" xfId="3715"/>
    <cellStyle name="Normal 2 17 15" xfId="1075"/>
    <cellStyle name="Normal 2 17 15 2" xfId="3716"/>
    <cellStyle name="Normal 2 17 15 2 2" xfId="3717"/>
    <cellStyle name="Normal 2 17 15 3" xfId="3718"/>
    <cellStyle name="Normal 2 17 16" xfId="1076"/>
    <cellStyle name="Normal 2 17 16 2" xfId="3719"/>
    <cellStyle name="Normal 2 17 16 2 2" xfId="3720"/>
    <cellStyle name="Normal 2 17 16 3" xfId="3721"/>
    <cellStyle name="Normal 2 17 17" xfId="1077"/>
    <cellStyle name="Normal 2 17 17 2" xfId="3722"/>
    <cellStyle name="Normal 2 17 17 2 2" xfId="3723"/>
    <cellStyle name="Normal 2 17 17 3" xfId="3724"/>
    <cellStyle name="Normal 2 17 18" xfId="1078"/>
    <cellStyle name="Normal 2 17 18 2" xfId="3725"/>
    <cellStyle name="Normal 2 17 18 2 2" xfId="3726"/>
    <cellStyle name="Normal 2 17 18 3" xfId="3727"/>
    <cellStyle name="Normal 2 17 19" xfId="1079"/>
    <cellStyle name="Normal 2 17 19 2" xfId="3728"/>
    <cellStyle name="Normal 2 17 19 2 2" xfId="3729"/>
    <cellStyle name="Normal 2 17 19 3" xfId="3730"/>
    <cellStyle name="Normal 2 17 2" xfId="1080"/>
    <cellStyle name="Normal 2 17 2 2" xfId="3731"/>
    <cellStyle name="Normal 2 17 2 2 2" xfId="3732"/>
    <cellStyle name="Normal 2 17 2 3" xfId="3733"/>
    <cellStyle name="Normal 2 17 20" xfId="1081"/>
    <cellStyle name="Normal 2 17 20 2" xfId="3734"/>
    <cellStyle name="Normal 2 17 20 2 2" xfId="3735"/>
    <cellStyle name="Normal 2 17 20 3" xfId="3736"/>
    <cellStyle name="Normal 2 17 21" xfId="1082"/>
    <cellStyle name="Normal 2 17 21 2" xfId="3737"/>
    <cellStyle name="Normal 2 17 21 2 2" xfId="3738"/>
    <cellStyle name="Normal 2 17 21 3" xfId="3739"/>
    <cellStyle name="Normal 2 17 22" xfId="1083"/>
    <cellStyle name="Normal 2 17 22 2" xfId="3740"/>
    <cellStyle name="Normal 2 17 22 2 2" xfId="3741"/>
    <cellStyle name="Normal 2 17 22 3" xfId="3742"/>
    <cellStyle name="Normal 2 17 23" xfId="1084"/>
    <cellStyle name="Normal 2 17 23 2" xfId="3743"/>
    <cellStyle name="Normal 2 17 23 2 2" xfId="3744"/>
    <cellStyle name="Normal 2 17 23 3" xfId="3745"/>
    <cellStyle name="Normal 2 17 24" xfId="3746"/>
    <cellStyle name="Normal 2 17 24 2" xfId="3747"/>
    <cellStyle name="Normal 2 17 25" xfId="3748"/>
    <cellStyle name="Normal 2 17 26" xfId="18465"/>
    <cellStyle name="Normal 2 17 3" xfId="1085"/>
    <cellStyle name="Normal 2 17 3 2" xfId="3749"/>
    <cellStyle name="Normal 2 17 3 2 2" xfId="3750"/>
    <cellStyle name="Normal 2 17 3 3" xfId="3751"/>
    <cellStyle name="Normal 2 17 4" xfId="1086"/>
    <cellStyle name="Normal 2 17 4 2" xfId="3752"/>
    <cellStyle name="Normal 2 17 4 2 2" xfId="3753"/>
    <cellStyle name="Normal 2 17 4 3" xfId="3754"/>
    <cellStyle name="Normal 2 17 5" xfId="1087"/>
    <cellStyle name="Normal 2 17 5 2" xfId="3755"/>
    <cellStyle name="Normal 2 17 5 2 2" xfId="3756"/>
    <cellStyle name="Normal 2 17 5 3" xfId="3757"/>
    <cellStyle name="Normal 2 17 6" xfId="1088"/>
    <cellStyle name="Normal 2 17 6 2" xfId="3758"/>
    <cellStyle name="Normal 2 17 6 2 2" xfId="3759"/>
    <cellStyle name="Normal 2 17 6 3" xfId="3760"/>
    <cellStyle name="Normal 2 17 7" xfId="1089"/>
    <cellStyle name="Normal 2 17 7 2" xfId="3761"/>
    <cellStyle name="Normal 2 17 7 2 2" xfId="3762"/>
    <cellStyle name="Normal 2 17 7 3" xfId="3763"/>
    <cellStyle name="Normal 2 17 8" xfId="1090"/>
    <cellStyle name="Normal 2 17 8 2" xfId="3764"/>
    <cellStyle name="Normal 2 17 8 2 2" xfId="3765"/>
    <cellStyle name="Normal 2 17 8 3" xfId="3766"/>
    <cellStyle name="Normal 2 17 9" xfId="1091"/>
    <cellStyle name="Normal 2 17 9 2" xfId="3767"/>
    <cellStyle name="Normal 2 17 9 2 2" xfId="3768"/>
    <cellStyle name="Normal 2 17 9 3" xfId="3769"/>
    <cellStyle name="Normal 2 18" xfId="1092"/>
    <cellStyle name="Normal 2 18 10" xfId="1093"/>
    <cellStyle name="Normal 2 18 10 2" xfId="3770"/>
    <cellStyle name="Normal 2 18 10 2 2" xfId="3771"/>
    <cellStyle name="Normal 2 18 10 3" xfId="3772"/>
    <cellStyle name="Normal 2 18 11" xfId="1094"/>
    <cellStyle name="Normal 2 18 11 2" xfId="3773"/>
    <cellStyle name="Normal 2 18 11 2 2" xfId="3774"/>
    <cellStyle name="Normal 2 18 11 3" xfId="3775"/>
    <cellStyle name="Normal 2 18 12" xfId="1095"/>
    <cellStyle name="Normal 2 18 12 2" xfId="3776"/>
    <cellStyle name="Normal 2 18 12 2 2" xfId="3777"/>
    <cellStyle name="Normal 2 18 12 3" xfId="3778"/>
    <cellStyle name="Normal 2 18 13" xfId="1096"/>
    <cellStyle name="Normal 2 18 13 2" xfId="3779"/>
    <cellStyle name="Normal 2 18 13 2 2" xfId="3780"/>
    <cellStyle name="Normal 2 18 13 3" xfId="3781"/>
    <cellStyle name="Normal 2 18 14" xfId="1097"/>
    <cellStyle name="Normal 2 18 14 2" xfId="3782"/>
    <cellStyle name="Normal 2 18 14 2 2" xfId="3783"/>
    <cellStyle name="Normal 2 18 14 3" xfId="3784"/>
    <cellStyle name="Normal 2 18 15" xfId="1098"/>
    <cellStyle name="Normal 2 18 15 2" xfId="3785"/>
    <cellStyle name="Normal 2 18 15 2 2" xfId="3786"/>
    <cellStyle name="Normal 2 18 15 3" xfId="3787"/>
    <cellStyle name="Normal 2 18 16" xfId="1099"/>
    <cellStyle name="Normal 2 18 16 2" xfId="3788"/>
    <cellStyle name="Normal 2 18 16 2 2" xfId="3789"/>
    <cellStyle name="Normal 2 18 16 3" xfId="3790"/>
    <cellStyle name="Normal 2 18 17" xfId="1100"/>
    <cellStyle name="Normal 2 18 17 2" xfId="3791"/>
    <cellStyle name="Normal 2 18 17 2 2" xfId="3792"/>
    <cellStyle name="Normal 2 18 17 3" xfId="3793"/>
    <cellStyle name="Normal 2 18 18" xfId="1101"/>
    <cellStyle name="Normal 2 18 18 2" xfId="3794"/>
    <cellStyle name="Normal 2 18 18 2 2" xfId="3795"/>
    <cellStyle name="Normal 2 18 18 3" xfId="3796"/>
    <cellStyle name="Normal 2 18 19" xfId="1102"/>
    <cellStyle name="Normal 2 18 19 2" xfId="3797"/>
    <cellStyle name="Normal 2 18 19 2 2" xfId="3798"/>
    <cellStyle name="Normal 2 18 19 3" xfId="3799"/>
    <cellStyle name="Normal 2 18 2" xfId="1103"/>
    <cellStyle name="Normal 2 18 2 2" xfId="3800"/>
    <cellStyle name="Normal 2 18 2 2 2" xfId="3801"/>
    <cellStyle name="Normal 2 18 2 3" xfId="3802"/>
    <cellStyle name="Normal 2 18 20" xfId="1104"/>
    <cellStyle name="Normal 2 18 20 2" xfId="3803"/>
    <cellStyle name="Normal 2 18 20 2 2" xfId="3804"/>
    <cellStyle name="Normal 2 18 20 3" xfId="3805"/>
    <cellStyle name="Normal 2 18 21" xfId="1105"/>
    <cellStyle name="Normal 2 18 21 2" xfId="3806"/>
    <cellStyle name="Normal 2 18 21 2 2" xfId="3807"/>
    <cellStyle name="Normal 2 18 21 3" xfId="3808"/>
    <cellStyle name="Normal 2 18 22" xfId="1106"/>
    <cellStyle name="Normal 2 18 22 2" xfId="3809"/>
    <cellStyle name="Normal 2 18 22 2 2" xfId="3810"/>
    <cellStyle name="Normal 2 18 22 3" xfId="3811"/>
    <cellStyle name="Normal 2 18 23" xfId="1107"/>
    <cellStyle name="Normal 2 18 23 2" xfId="3812"/>
    <cellStyle name="Normal 2 18 23 2 2" xfId="3813"/>
    <cellStyle name="Normal 2 18 23 3" xfId="3814"/>
    <cellStyle name="Normal 2 18 24" xfId="3815"/>
    <cellStyle name="Normal 2 18 24 2" xfId="3816"/>
    <cellStyle name="Normal 2 18 25" xfId="3817"/>
    <cellStyle name="Normal 2 18 3" xfId="1108"/>
    <cellStyle name="Normal 2 18 3 2" xfId="3818"/>
    <cellStyle name="Normal 2 18 3 2 2" xfId="3819"/>
    <cellStyle name="Normal 2 18 3 3" xfId="3820"/>
    <cellStyle name="Normal 2 18 4" xfId="1109"/>
    <cellStyle name="Normal 2 18 4 2" xfId="3821"/>
    <cellStyle name="Normal 2 18 4 2 2" xfId="3822"/>
    <cellStyle name="Normal 2 18 4 3" xfId="3823"/>
    <cellStyle name="Normal 2 18 5" xfId="1110"/>
    <cellStyle name="Normal 2 18 5 2" xfId="3824"/>
    <cellStyle name="Normal 2 18 5 2 2" xfId="3825"/>
    <cellStyle name="Normal 2 18 5 3" xfId="3826"/>
    <cellStyle name="Normal 2 18 6" xfId="1111"/>
    <cellStyle name="Normal 2 18 6 2" xfId="3827"/>
    <cellStyle name="Normal 2 18 6 2 2" xfId="3828"/>
    <cellStyle name="Normal 2 18 6 3" xfId="3829"/>
    <cellStyle name="Normal 2 18 7" xfId="1112"/>
    <cellStyle name="Normal 2 18 7 2" xfId="3830"/>
    <cellStyle name="Normal 2 18 7 2 2" xfId="3831"/>
    <cellStyle name="Normal 2 18 7 3" xfId="3832"/>
    <cellStyle name="Normal 2 18 8" xfId="1113"/>
    <cellStyle name="Normal 2 18 8 2" xfId="3833"/>
    <cellStyle name="Normal 2 18 8 2 2" xfId="3834"/>
    <cellStyle name="Normal 2 18 8 3" xfId="3835"/>
    <cellStyle name="Normal 2 18 9" xfId="1114"/>
    <cellStyle name="Normal 2 18 9 2" xfId="3836"/>
    <cellStyle name="Normal 2 18 9 2 2" xfId="3837"/>
    <cellStyle name="Normal 2 18 9 3" xfId="3838"/>
    <cellStyle name="Normal 2 19" xfId="1115"/>
    <cellStyle name="Normal 2 19 10" xfId="1116"/>
    <cellStyle name="Normal 2 19 10 2" xfId="3839"/>
    <cellStyle name="Normal 2 19 10 2 2" xfId="3840"/>
    <cellStyle name="Normal 2 19 10 3" xfId="3841"/>
    <cellStyle name="Normal 2 19 11" xfId="1117"/>
    <cellStyle name="Normal 2 19 11 2" xfId="3842"/>
    <cellStyle name="Normal 2 19 11 2 2" xfId="3843"/>
    <cellStyle name="Normal 2 19 11 3" xfId="3844"/>
    <cellStyle name="Normal 2 19 12" xfId="1118"/>
    <cellStyle name="Normal 2 19 12 2" xfId="3845"/>
    <cellStyle name="Normal 2 19 12 2 2" xfId="3846"/>
    <cellStyle name="Normal 2 19 12 3" xfId="3847"/>
    <cellStyle name="Normal 2 19 13" xfId="1119"/>
    <cellStyle name="Normal 2 19 13 2" xfId="3848"/>
    <cellStyle name="Normal 2 19 13 2 2" xfId="3849"/>
    <cellStyle name="Normal 2 19 13 3" xfId="3850"/>
    <cellStyle name="Normal 2 19 14" xfId="1120"/>
    <cellStyle name="Normal 2 19 14 2" xfId="3851"/>
    <cellStyle name="Normal 2 19 14 2 2" xfId="3852"/>
    <cellStyle name="Normal 2 19 14 3" xfId="3853"/>
    <cellStyle name="Normal 2 19 15" xfId="1121"/>
    <cellStyle name="Normal 2 19 15 2" xfId="3854"/>
    <cellStyle name="Normal 2 19 15 2 2" xfId="3855"/>
    <cellStyle name="Normal 2 19 15 3" xfId="3856"/>
    <cellStyle name="Normal 2 19 16" xfId="1122"/>
    <cellStyle name="Normal 2 19 16 2" xfId="3857"/>
    <cellStyle name="Normal 2 19 16 2 2" xfId="3858"/>
    <cellStyle name="Normal 2 19 16 3" xfId="3859"/>
    <cellStyle name="Normal 2 19 17" xfId="1123"/>
    <cellStyle name="Normal 2 19 17 2" xfId="3860"/>
    <cellStyle name="Normal 2 19 17 2 2" xfId="3861"/>
    <cellStyle name="Normal 2 19 17 3" xfId="3862"/>
    <cellStyle name="Normal 2 19 18" xfId="1124"/>
    <cellStyle name="Normal 2 19 18 2" xfId="3863"/>
    <cellStyle name="Normal 2 19 18 2 2" xfId="3864"/>
    <cellStyle name="Normal 2 19 18 3" xfId="3865"/>
    <cellStyle name="Normal 2 19 19" xfId="1125"/>
    <cellStyle name="Normal 2 19 19 2" xfId="3866"/>
    <cellStyle name="Normal 2 19 19 2 2" xfId="3867"/>
    <cellStyle name="Normal 2 19 19 3" xfId="3868"/>
    <cellStyle name="Normal 2 19 2" xfId="1126"/>
    <cellStyle name="Normal 2 19 2 2" xfId="3869"/>
    <cellStyle name="Normal 2 19 2 2 2" xfId="3870"/>
    <cellStyle name="Normal 2 19 2 3" xfId="3871"/>
    <cellStyle name="Normal 2 19 20" xfId="1127"/>
    <cellStyle name="Normal 2 19 20 2" xfId="3872"/>
    <cellStyle name="Normal 2 19 20 2 2" xfId="3873"/>
    <cellStyle name="Normal 2 19 20 3" xfId="3874"/>
    <cellStyle name="Normal 2 19 21" xfId="1128"/>
    <cellStyle name="Normal 2 19 21 2" xfId="3875"/>
    <cellStyle name="Normal 2 19 21 2 2" xfId="3876"/>
    <cellStyle name="Normal 2 19 21 3" xfId="3877"/>
    <cellStyle name="Normal 2 19 22" xfId="1129"/>
    <cellStyle name="Normal 2 19 22 2" xfId="3878"/>
    <cellStyle name="Normal 2 19 22 2 2" xfId="3879"/>
    <cellStyle name="Normal 2 19 22 3" xfId="3880"/>
    <cellStyle name="Normal 2 19 23" xfId="1130"/>
    <cellStyle name="Normal 2 19 23 2" xfId="3881"/>
    <cellStyle name="Normal 2 19 23 2 2" xfId="3882"/>
    <cellStyle name="Normal 2 19 23 3" xfId="3883"/>
    <cellStyle name="Normal 2 19 24" xfId="3884"/>
    <cellStyle name="Normal 2 19 24 2" xfId="3885"/>
    <cellStyle name="Normal 2 19 25" xfId="3886"/>
    <cellStyle name="Normal 2 19 3" xfId="1131"/>
    <cellStyle name="Normal 2 19 3 2" xfId="3887"/>
    <cellStyle name="Normal 2 19 3 2 2" xfId="3888"/>
    <cellStyle name="Normal 2 19 3 3" xfId="3889"/>
    <cellStyle name="Normal 2 19 4" xfId="1132"/>
    <cellStyle name="Normal 2 19 4 2" xfId="3890"/>
    <cellStyle name="Normal 2 19 4 2 2" xfId="3891"/>
    <cellStyle name="Normal 2 19 4 3" xfId="3892"/>
    <cellStyle name="Normal 2 19 5" xfId="1133"/>
    <cellStyle name="Normal 2 19 5 2" xfId="3893"/>
    <cellStyle name="Normal 2 19 5 2 2" xfId="3894"/>
    <cellStyle name="Normal 2 19 5 3" xfId="3895"/>
    <cellStyle name="Normal 2 19 6" xfId="1134"/>
    <cellStyle name="Normal 2 19 6 2" xfId="3896"/>
    <cellStyle name="Normal 2 19 6 2 2" xfId="3897"/>
    <cellStyle name="Normal 2 19 6 3" xfId="3898"/>
    <cellStyle name="Normal 2 19 7" xfId="1135"/>
    <cellStyle name="Normal 2 19 7 2" xfId="3899"/>
    <cellStyle name="Normal 2 19 7 2 2" xfId="3900"/>
    <cellStyle name="Normal 2 19 7 3" xfId="3901"/>
    <cellStyle name="Normal 2 19 8" xfId="1136"/>
    <cellStyle name="Normal 2 19 8 2" xfId="3902"/>
    <cellStyle name="Normal 2 19 8 2 2" xfId="3903"/>
    <cellStyle name="Normal 2 19 8 3" xfId="3904"/>
    <cellStyle name="Normal 2 19 9" xfId="1137"/>
    <cellStyle name="Normal 2 19 9 2" xfId="3905"/>
    <cellStyle name="Normal 2 19 9 2 2" xfId="3906"/>
    <cellStyle name="Normal 2 19 9 3" xfId="3907"/>
    <cellStyle name="Normal 2 2" xfId="117"/>
    <cellStyle name="Normal 2 2 10" xfId="3909"/>
    <cellStyle name="Normal 2 2 11" xfId="3910"/>
    <cellStyle name="Normal 2 2 12" xfId="3908"/>
    <cellStyle name="Normal 2 2 13" xfId="151"/>
    <cellStyle name="Normal 2 2 2" xfId="148"/>
    <cellStyle name="Normal 2 2 2 2" xfId="157"/>
    <cellStyle name="Normal 2 2 2 2 2" xfId="162"/>
    <cellStyle name="Normal 2 2 2 2 3" xfId="412"/>
    <cellStyle name="Normal 2 2 2 2 4" xfId="217"/>
    <cellStyle name="Normal 2 2 2 3" xfId="161"/>
    <cellStyle name="Normal 2 2 2 3 2" xfId="614"/>
    <cellStyle name="Normal 2 2 2 4" xfId="305"/>
    <cellStyle name="Normal 2 2 2 5" xfId="174"/>
    <cellStyle name="Normal 2 2 2 6" xfId="9676"/>
    <cellStyle name="Normal 2 2 3" xfId="218"/>
    <cellStyle name="Normal 2 2 3 2" xfId="334"/>
    <cellStyle name="Normal 2 2 3 2 2" xfId="3913"/>
    <cellStyle name="Normal 2 2 3 2 3" xfId="9678"/>
    <cellStyle name="Normal 2 2 3 2 4" xfId="3912"/>
    <cellStyle name="Normal 2 2 3 3" xfId="1138"/>
    <cellStyle name="Normal 2 2 3 3 2" xfId="3915"/>
    <cellStyle name="Normal 2 2 3 3 3" xfId="10704"/>
    <cellStyle name="Normal 2 2 3 3 4" xfId="3914"/>
    <cellStyle name="Normal 2 2 3 4" xfId="3916"/>
    <cellStyle name="Normal 2 2 3 4 2" xfId="3917"/>
    <cellStyle name="Normal 2 2 3 5" xfId="3918"/>
    <cellStyle name="Normal 2 2 3 5 2" xfId="3919"/>
    <cellStyle name="Normal 2 2 3 6" xfId="3920"/>
    <cellStyle name="Normal 2 2 3 7" xfId="3921"/>
    <cellStyle name="Normal 2 2 3 8" xfId="9677"/>
    <cellStyle name="Normal 2 2 3 9" xfId="3911"/>
    <cellStyle name="Normal 2 2 4" xfId="276"/>
    <cellStyle name="Normal 2 2 4 2" xfId="408"/>
    <cellStyle name="Normal 2 2 4 2 2" xfId="3924"/>
    <cellStyle name="Normal 2 2 4 2 3" xfId="3925"/>
    <cellStyle name="Normal 2 2 4 2 4" xfId="3923"/>
    <cellStyle name="Normal 2 2 4 3" xfId="3926"/>
    <cellStyle name="Normal 2 2 4 3 2" xfId="3927"/>
    <cellStyle name="Normal 2 2 4 4" xfId="3928"/>
    <cellStyle name="Normal 2 2 4 4 2" xfId="3929"/>
    <cellStyle name="Normal 2 2 4 5" xfId="3930"/>
    <cellStyle name="Normal 2 2 4 5 2" xfId="3931"/>
    <cellStyle name="Normal 2 2 4 6" xfId="3932"/>
    <cellStyle name="Normal 2 2 4 7" xfId="3933"/>
    <cellStyle name="Normal 2 2 4 8" xfId="9679"/>
    <cellStyle name="Normal 2 2 4 9" xfId="3922"/>
    <cellStyle name="Normal 2 2 5" xfId="314"/>
    <cellStyle name="Normal 2 2 5 2" xfId="3935"/>
    <cellStyle name="Normal 2 2 5 2 2" xfId="3936"/>
    <cellStyle name="Normal 2 2 5 3" xfId="3937"/>
    <cellStyle name="Normal 2 2 5 3 2" xfId="3938"/>
    <cellStyle name="Normal 2 2 5 4" xfId="3939"/>
    <cellStyle name="Normal 2 2 5 4 2" xfId="3940"/>
    <cellStyle name="Normal 2 2 5 5" xfId="3941"/>
    <cellStyle name="Normal 2 2 5 5 2" xfId="3942"/>
    <cellStyle name="Normal 2 2 5 6" xfId="3943"/>
    <cellStyle name="Normal 2 2 5 7" xfId="3944"/>
    <cellStyle name="Normal 2 2 5 8" xfId="9680"/>
    <cellStyle name="Normal 2 2 5 9" xfId="3934"/>
    <cellStyle name="Normal 2 2 6" xfId="167"/>
    <cellStyle name="Normal 2 2 6 2" xfId="3946"/>
    <cellStyle name="Normal 2 2 6 2 2" xfId="3947"/>
    <cellStyle name="Normal 2 2 6 3" xfId="3948"/>
    <cellStyle name="Normal 2 2 6 3 2" xfId="3949"/>
    <cellStyle name="Normal 2 2 6 4" xfId="3950"/>
    <cellStyle name="Normal 2 2 6 4 2" xfId="3951"/>
    <cellStyle name="Normal 2 2 6 5" xfId="3952"/>
    <cellStyle name="Normal 2 2 6 6" xfId="9681"/>
    <cellStyle name="Normal 2 2 6 7" xfId="3945"/>
    <cellStyle name="Normal 2 2 7" xfId="526"/>
    <cellStyle name="Normal 2 2 7 2" xfId="3954"/>
    <cellStyle name="Normal 2 2 7 2 2" xfId="3955"/>
    <cellStyle name="Normal 2 2 7 3" xfId="3956"/>
    <cellStyle name="Normal 2 2 7 3 2" xfId="3957"/>
    <cellStyle name="Normal 2 2 7 4" xfId="3958"/>
    <cellStyle name="Normal 2 2 7 4 2" xfId="3959"/>
    <cellStyle name="Normal 2 2 7 5" xfId="3960"/>
    <cellStyle name="Normal 2 2 7 6" xfId="10699"/>
    <cellStyle name="Normal 2 2 7 7" xfId="3953"/>
    <cellStyle name="Normal 2 2 8" xfId="3961"/>
    <cellStyle name="Normal 2 2 9" xfId="3962"/>
    <cellStyle name="Normal 2 2 9 2" xfId="3963"/>
    <cellStyle name="Normal 2 20" xfId="1139"/>
    <cellStyle name="Normal 2 20 10" xfId="1140"/>
    <cellStyle name="Normal 2 20 10 2" xfId="3964"/>
    <cellStyle name="Normal 2 20 10 2 2" xfId="3965"/>
    <cellStyle name="Normal 2 20 10 3" xfId="3966"/>
    <cellStyle name="Normal 2 20 11" xfId="1141"/>
    <cellStyle name="Normal 2 20 11 2" xfId="3967"/>
    <cellStyle name="Normal 2 20 11 2 2" xfId="3968"/>
    <cellStyle name="Normal 2 20 11 3" xfId="3969"/>
    <cellStyle name="Normal 2 20 12" xfId="1142"/>
    <cellStyle name="Normal 2 20 12 2" xfId="3970"/>
    <cellStyle name="Normal 2 20 12 2 2" xfId="3971"/>
    <cellStyle name="Normal 2 20 12 3" xfId="3972"/>
    <cellStyle name="Normal 2 20 13" xfId="1143"/>
    <cellStyle name="Normal 2 20 13 2" xfId="3973"/>
    <cellStyle name="Normal 2 20 13 2 2" xfId="3974"/>
    <cellStyle name="Normal 2 20 13 3" xfId="3975"/>
    <cellStyle name="Normal 2 20 14" xfId="1144"/>
    <cellStyle name="Normal 2 20 14 2" xfId="3976"/>
    <cellStyle name="Normal 2 20 14 2 2" xfId="3977"/>
    <cellStyle name="Normal 2 20 14 3" xfId="3978"/>
    <cellStyle name="Normal 2 20 15" xfId="1145"/>
    <cellStyle name="Normal 2 20 15 2" xfId="3979"/>
    <cellStyle name="Normal 2 20 15 2 2" xfId="3980"/>
    <cellStyle name="Normal 2 20 15 3" xfId="3981"/>
    <cellStyle name="Normal 2 20 16" xfId="1146"/>
    <cellStyle name="Normal 2 20 16 2" xfId="3982"/>
    <cellStyle name="Normal 2 20 16 2 2" xfId="3983"/>
    <cellStyle name="Normal 2 20 16 3" xfId="3984"/>
    <cellStyle name="Normal 2 20 17" xfId="1147"/>
    <cellStyle name="Normal 2 20 17 2" xfId="3985"/>
    <cellStyle name="Normal 2 20 17 2 2" xfId="3986"/>
    <cellStyle name="Normal 2 20 17 3" xfId="3987"/>
    <cellStyle name="Normal 2 20 18" xfId="1148"/>
    <cellStyle name="Normal 2 20 18 2" xfId="3988"/>
    <cellStyle name="Normal 2 20 18 2 2" xfId="3989"/>
    <cellStyle name="Normal 2 20 18 3" xfId="3990"/>
    <cellStyle name="Normal 2 20 19" xfId="1149"/>
    <cellStyle name="Normal 2 20 19 2" xfId="3991"/>
    <cellStyle name="Normal 2 20 19 2 2" xfId="3992"/>
    <cellStyle name="Normal 2 20 19 3" xfId="3993"/>
    <cellStyle name="Normal 2 20 2" xfId="1150"/>
    <cellStyle name="Normal 2 20 2 2" xfId="3994"/>
    <cellStyle name="Normal 2 20 2 2 2" xfId="3995"/>
    <cellStyle name="Normal 2 20 2 3" xfId="3996"/>
    <cellStyle name="Normal 2 20 20" xfId="1151"/>
    <cellStyle name="Normal 2 20 20 2" xfId="3997"/>
    <cellStyle name="Normal 2 20 20 2 2" xfId="3998"/>
    <cellStyle name="Normal 2 20 20 3" xfId="3999"/>
    <cellStyle name="Normal 2 20 21" xfId="1152"/>
    <cellStyle name="Normal 2 20 21 2" xfId="4000"/>
    <cellStyle name="Normal 2 20 21 2 2" xfId="4001"/>
    <cellStyle name="Normal 2 20 21 3" xfId="4002"/>
    <cellStyle name="Normal 2 20 22" xfId="1153"/>
    <cellStyle name="Normal 2 20 22 2" xfId="4003"/>
    <cellStyle name="Normal 2 20 22 2 2" xfId="4004"/>
    <cellStyle name="Normal 2 20 22 3" xfId="4005"/>
    <cellStyle name="Normal 2 20 23" xfId="1154"/>
    <cellStyle name="Normal 2 20 23 2" xfId="4006"/>
    <cellStyle name="Normal 2 20 23 2 2" xfId="4007"/>
    <cellStyle name="Normal 2 20 23 3" xfId="4008"/>
    <cellStyle name="Normal 2 20 24" xfId="4009"/>
    <cellStyle name="Normal 2 20 24 2" xfId="4010"/>
    <cellStyle name="Normal 2 20 25" xfId="4011"/>
    <cellStyle name="Normal 2 20 3" xfId="1155"/>
    <cellStyle name="Normal 2 20 3 2" xfId="4012"/>
    <cellStyle name="Normal 2 20 3 2 2" xfId="4013"/>
    <cellStyle name="Normal 2 20 3 3" xfId="4014"/>
    <cellStyle name="Normal 2 20 4" xfId="1156"/>
    <cellStyle name="Normal 2 20 4 2" xfId="4015"/>
    <cellStyle name="Normal 2 20 4 2 2" xfId="4016"/>
    <cellStyle name="Normal 2 20 4 3" xfId="4017"/>
    <cellStyle name="Normal 2 20 5" xfId="1157"/>
    <cellStyle name="Normal 2 20 5 2" xfId="4018"/>
    <cellStyle name="Normal 2 20 5 2 2" xfId="4019"/>
    <cellStyle name="Normal 2 20 5 3" xfId="4020"/>
    <cellStyle name="Normal 2 20 6" xfId="1158"/>
    <cellStyle name="Normal 2 20 6 2" xfId="4021"/>
    <cellStyle name="Normal 2 20 6 2 2" xfId="4022"/>
    <cellStyle name="Normal 2 20 6 3" xfId="4023"/>
    <cellStyle name="Normal 2 20 7" xfId="1159"/>
    <cellStyle name="Normal 2 20 7 2" xfId="4024"/>
    <cellStyle name="Normal 2 20 7 2 2" xfId="4025"/>
    <cellStyle name="Normal 2 20 7 3" xfId="4026"/>
    <cellStyle name="Normal 2 20 8" xfId="1160"/>
    <cellStyle name="Normal 2 20 8 2" xfId="4027"/>
    <cellStyle name="Normal 2 20 8 2 2" xfId="4028"/>
    <cellStyle name="Normal 2 20 8 3" xfId="4029"/>
    <cellStyle name="Normal 2 20 9" xfId="1161"/>
    <cellStyle name="Normal 2 20 9 2" xfId="4030"/>
    <cellStyle name="Normal 2 20 9 2 2" xfId="4031"/>
    <cellStyle name="Normal 2 20 9 3" xfId="4032"/>
    <cellStyle name="Normal 2 21" xfId="1162"/>
    <cellStyle name="Normal 2 21 10" xfId="1163"/>
    <cellStyle name="Normal 2 21 10 2" xfId="4033"/>
    <cellStyle name="Normal 2 21 10 2 2" xfId="4034"/>
    <cellStyle name="Normal 2 21 10 3" xfId="4035"/>
    <cellStyle name="Normal 2 21 11" xfId="1164"/>
    <cellStyle name="Normal 2 21 11 2" xfId="4036"/>
    <cellStyle name="Normal 2 21 11 2 2" xfId="4037"/>
    <cellStyle name="Normal 2 21 11 3" xfId="4038"/>
    <cellStyle name="Normal 2 21 12" xfId="1165"/>
    <cellStyle name="Normal 2 21 12 2" xfId="4039"/>
    <cellStyle name="Normal 2 21 12 2 2" xfId="4040"/>
    <cellStyle name="Normal 2 21 12 3" xfId="4041"/>
    <cellStyle name="Normal 2 21 13" xfId="1166"/>
    <cellStyle name="Normal 2 21 13 2" xfId="4042"/>
    <cellStyle name="Normal 2 21 13 2 2" xfId="4043"/>
    <cellStyle name="Normal 2 21 13 3" xfId="4044"/>
    <cellStyle name="Normal 2 21 14" xfId="1167"/>
    <cellStyle name="Normal 2 21 14 2" xfId="4045"/>
    <cellStyle name="Normal 2 21 14 2 2" xfId="4046"/>
    <cellStyle name="Normal 2 21 14 3" xfId="4047"/>
    <cellStyle name="Normal 2 21 15" xfId="1168"/>
    <cellStyle name="Normal 2 21 15 2" xfId="4048"/>
    <cellStyle name="Normal 2 21 15 2 2" xfId="4049"/>
    <cellStyle name="Normal 2 21 15 3" xfId="4050"/>
    <cellStyle name="Normal 2 21 16" xfId="1169"/>
    <cellStyle name="Normal 2 21 16 2" xfId="4051"/>
    <cellStyle name="Normal 2 21 16 2 2" xfId="4052"/>
    <cellStyle name="Normal 2 21 16 3" xfId="4053"/>
    <cellStyle name="Normal 2 21 17" xfId="1170"/>
    <cellStyle name="Normal 2 21 17 2" xfId="4054"/>
    <cellStyle name="Normal 2 21 17 2 2" xfId="4055"/>
    <cellStyle name="Normal 2 21 17 3" xfId="4056"/>
    <cellStyle name="Normal 2 21 18" xfId="1171"/>
    <cellStyle name="Normal 2 21 18 2" xfId="4057"/>
    <cellStyle name="Normal 2 21 18 2 2" xfId="4058"/>
    <cellStyle name="Normal 2 21 18 3" xfId="4059"/>
    <cellStyle name="Normal 2 21 19" xfId="1172"/>
    <cellStyle name="Normal 2 21 19 2" xfId="4060"/>
    <cellStyle name="Normal 2 21 19 2 2" xfId="4061"/>
    <cellStyle name="Normal 2 21 19 3" xfId="4062"/>
    <cellStyle name="Normal 2 21 2" xfId="1173"/>
    <cellStyle name="Normal 2 21 2 2" xfId="4063"/>
    <cellStyle name="Normal 2 21 2 2 2" xfId="4064"/>
    <cellStyle name="Normal 2 21 2 3" xfId="4065"/>
    <cellStyle name="Normal 2 21 20" xfId="1174"/>
    <cellStyle name="Normal 2 21 20 2" xfId="4066"/>
    <cellStyle name="Normal 2 21 20 2 2" xfId="4067"/>
    <cellStyle name="Normal 2 21 20 3" xfId="4068"/>
    <cellStyle name="Normal 2 21 21" xfId="1175"/>
    <cellStyle name="Normal 2 21 21 2" xfId="4069"/>
    <cellStyle name="Normal 2 21 21 2 2" xfId="4070"/>
    <cellStyle name="Normal 2 21 21 3" xfId="4071"/>
    <cellStyle name="Normal 2 21 22" xfId="1176"/>
    <cellStyle name="Normal 2 21 22 2" xfId="4072"/>
    <cellStyle name="Normal 2 21 22 2 2" xfId="4073"/>
    <cellStyle name="Normal 2 21 22 3" xfId="4074"/>
    <cellStyle name="Normal 2 21 23" xfId="1177"/>
    <cellStyle name="Normal 2 21 23 2" xfId="4075"/>
    <cellStyle name="Normal 2 21 23 2 2" xfId="4076"/>
    <cellStyle name="Normal 2 21 23 3" xfId="4077"/>
    <cellStyle name="Normal 2 21 24" xfId="4078"/>
    <cellStyle name="Normal 2 21 24 2" xfId="4079"/>
    <cellStyle name="Normal 2 21 25" xfId="4080"/>
    <cellStyle name="Normal 2 21 3" xfId="1178"/>
    <cellStyle name="Normal 2 21 3 2" xfId="4081"/>
    <cellStyle name="Normal 2 21 3 2 2" xfId="4082"/>
    <cellStyle name="Normal 2 21 3 3" xfId="4083"/>
    <cellStyle name="Normal 2 21 4" xfId="1179"/>
    <cellStyle name="Normal 2 21 4 2" xfId="4084"/>
    <cellStyle name="Normal 2 21 4 2 2" xfId="4085"/>
    <cellStyle name="Normal 2 21 4 3" xfId="4086"/>
    <cellStyle name="Normal 2 21 5" xfId="1180"/>
    <cellStyle name="Normal 2 21 5 2" xfId="4087"/>
    <cellStyle name="Normal 2 21 5 2 2" xfId="4088"/>
    <cellStyle name="Normal 2 21 5 3" xfId="4089"/>
    <cellStyle name="Normal 2 21 6" xfId="1181"/>
    <cellStyle name="Normal 2 21 6 2" xfId="4090"/>
    <cellStyle name="Normal 2 21 6 2 2" xfId="4091"/>
    <cellStyle name="Normal 2 21 6 3" xfId="4092"/>
    <cellStyle name="Normal 2 21 7" xfId="1182"/>
    <cellStyle name="Normal 2 21 7 2" xfId="4093"/>
    <cellStyle name="Normal 2 21 7 2 2" xfId="4094"/>
    <cellStyle name="Normal 2 21 7 3" xfId="4095"/>
    <cellStyle name="Normal 2 21 8" xfId="1183"/>
    <cellStyle name="Normal 2 21 8 2" xfId="4096"/>
    <cellStyle name="Normal 2 21 8 2 2" xfId="4097"/>
    <cellStyle name="Normal 2 21 8 3" xfId="4098"/>
    <cellStyle name="Normal 2 21 9" xfId="1184"/>
    <cellStyle name="Normal 2 21 9 2" xfId="4099"/>
    <cellStyle name="Normal 2 21 9 2 2" xfId="4100"/>
    <cellStyle name="Normal 2 21 9 3" xfId="4101"/>
    <cellStyle name="Normal 2 22" xfId="1185"/>
    <cellStyle name="Normal 2 22 10" xfId="1186"/>
    <cellStyle name="Normal 2 22 10 2" xfId="4102"/>
    <cellStyle name="Normal 2 22 10 2 2" xfId="4103"/>
    <cellStyle name="Normal 2 22 10 3" xfId="4104"/>
    <cellStyle name="Normal 2 22 11" xfId="1187"/>
    <cellStyle name="Normal 2 22 11 2" xfId="4105"/>
    <cellStyle name="Normal 2 22 11 2 2" xfId="4106"/>
    <cellStyle name="Normal 2 22 11 3" xfId="4107"/>
    <cellStyle name="Normal 2 22 12" xfId="1188"/>
    <cellStyle name="Normal 2 22 12 2" xfId="4108"/>
    <cellStyle name="Normal 2 22 12 2 2" xfId="4109"/>
    <cellStyle name="Normal 2 22 12 3" xfId="4110"/>
    <cellStyle name="Normal 2 22 13" xfId="1189"/>
    <cellStyle name="Normal 2 22 13 2" xfId="4111"/>
    <cellStyle name="Normal 2 22 13 2 2" xfId="4112"/>
    <cellStyle name="Normal 2 22 13 3" xfId="4113"/>
    <cellStyle name="Normal 2 22 14" xfId="1190"/>
    <cellStyle name="Normal 2 22 14 2" xfId="4114"/>
    <cellStyle name="Normal 2 22 14 2 2" xfId="4115"/>
    <cellStyle name="Normal 2 22 14 3" xfId="4116"/>
    <cellStyle name="Normal 2 22 15" xfId="1191"/>
    <cellStyle name="Normal 2 22 15 2" xfId="4117"/>
    <cellStyle name="Normal 2 22 15 2 2" xfId="4118"/>
    <cellStyle name="Normal 2 22 15 3" xfId="4119"/>
    <cellStyle name="Normal 2 22 16" xfId="1192"/>
    <cellStyle name="Normal 2 22 16 2" xfId="4120"/>
    <cellStyle name="Normal 2 22 16 2 2" xfId="4121"/>
    <cellStyle name="Normal 2 22 16 3" xfId="4122"/>
    <cellStyle name="Normal 2 22 17" xfId="1193"/>
    <cellStyle name="Normal 2 22 17 2" xfId="4123"/>
    <cellStyle name="Normal 2 22 17 2 2" xfId="4124"/>
    <cellStyle name="Normal 2 22 17 3" xfId="4125"/>
    <cellStyle name="Normal 2 22 18" xfId="1194"/>
    <cellStyle name="Normal 2 22 18 2" xfId="4126"/>
    <cellStyle name="Normal 2 22 18 2 2" xfId="4127"/>
    <cellStyle name="Normal 2 22 18 3" xfId="4128"/>
    <cellStyle name="Normal 2 22 19" xfId="1195"/>
    <cellStyle name="Normal 2 22 19 2" xfId="4129"/>
    <cellStyle name="Normal 2 22 19 2 2" xfId="4130"/>
    <cellStyle name="Normal 2 22 19 3" xfId="4131"/>
    <cellStyle name="Normal 2 22 2" xfId="1196"/>
    <cellStyle name="Normal 2 22 2 2" xfId="4132"/>
    <cellStyle name="Normal 2 22 2 2 2" xfId="4133"/>
    <cellStyle name="Normal 2 22 2 3" xfId="4134"/>
    <cellStyle name="Normal 2 22 20" xfId="1197"/>
    <cellStyle name="Normal 2 22 20 2" xfId="4135"/>
    <cellStyle name="Normal 2 22 20 2 2" xfId="4136"/>
    <cellStyle name="Normal 2 22 20 3" xfId="4137"/>
    <cellStyle name="Normal 2 22 21" xfId="1198"/>
    <cellStyle name="Normal 2 22 21 2" xfId="4138"/>
    <cellStyle name="Normal 2 22 21 2 2" xfId="4139"/>
    <cellStyle name="Normal 2 22 21 3" xfId="4140"/>
    <cellStyle name="Normal 2 22 22" xfId="1199"/>
    <cellStyle name="Normal 2 22 22 2" xfId="4141"/>
    <cellStyle name="Normal 2 22 22 2 2" xfId="4142"/>
    <cellStyle name="Normal 2 22 22 3" xfId="4143"/>
    <cellStyle name="Normal 2 22 23" xfId="1200"/>
    <cellStyle name="Normal 2 22 23 2" xfId="4144"/>
    <cellStyle name="Normal 2 22 23 2 2" xfId="4145"/>
    <cellStyle name="Normal 2 22 23 3" xfId="4146"/>
    <cellStyle name="Normal 2 22 24" xfId="4147"/>
    <cellStyle name="Normal 2 22 24 2" xfId="4148"/>
    <cellStyle name="Normal 2 22 25" xfId="4149"/>
    <cellStyle name="Normal 2 22 3" xfId="1201"/>
    <cellStyle name="Normal 2 22 3 2" xfId="4150"/>
    <cellStyle name="Normal 2 22 3 2 2" xfId="4151"/>
    <cellStyle name="Normal 2 22 3 3" xfId="4152"/>
    <cellStyle name="Normal 2 22 4" xfId="1202"/>
    <cellStyle name="Normal 2 22 4 2" xfId="4153"/>
    <cellStyle name="Normal 2 22 4 2 2" xfId="4154"/>
    <cellStyle name="Normal 2 22 4 3" xfId="4155"/>
    <cellStyle name="Normal 2 22 5" xfId="1203"/>
    <cellStyle name="Normal 2 22 5 2" xfId="4156"/>
    <cellStyle name="Normal 2 22 5 2 2" xfId="4157"/>
    <cellStyle name="Normal 2 22 5 3" xfId="4158"/>
    <cellStyle name="Normal 2 22 6" xfId="1204"/>
    <cellStyle name="Normal 2 22 6 2" xfId="4159"/>
    <cellStyle name="Normal 2 22 6 2 2" xfId="4160"/>
    <cellStyle name="Normal 2 22 6 3" xfId="4161"/>
    <cellStyle name="Normal 2 22 7" xfId="1205"/>
    <cellStyle name="Normal 2 22 7 2" xfId="4162"/>
    <cellStyle name="Normal 2 22 7 2 2" xfId="4163"/>
    <cellStyle name="Normal 2 22 7 3" xfId="4164"/>
    <cellStyle name="Normal 2 22 8" xfId="1206"/>
    <cellStyle name="Normal 2 22 8 2" xfId="4165"/>
    <cellStyle name="Normal 2 22 8 2 2" xfId="4166"/>
    <cellStyle name="Normal 2 22 8 3" xfId="4167"/>
    <cellStyle name="Normal 2 22 9" xfId="1207"/>
    <cellStyle name="Normal 2 22 9 2" xfId="4168"/>
    <cellStyle name="Normal 2 22 9 2 2" xfId="4169"/>
    <cellStyle name="Normal 2 22 9 3" xfId="4170"/>
    <cellStyle name="Normal 2 23" xfId="1208"/>
    <cellStyle name="Normal 2 23 10" xfId="1209"/>
    <cellStyle name="Normal 2 23 10 2" xfId="4171"/>
    <cellStyle name="Normal 2 23 10 2 2" xfId="4172"/>
    <cellStyle name="Normal 2 23 10 3" xfId="4173"/>
    <cellStyle name="Normal 2 23 11" xfId="1210"/>
    <cellStyle name="Normal 2 23 11 2" xfId="4174"/>
    <cellStyle name="Normal 2 23 11 2 2" xfId="4175"/>
    <cellStyle name="Normal 2 23 11 3" xfId="4176"/>
    <cellStyle name="Normal 2 23 12" xfId="1211"/>
    <cellStyle name="Normal 2 23 12 2" xfId="4177"/>
    <cellStyle name="Normal 2 23 12 2 2" xfId="4178"/>
    <cellStyle name="Normal 2 23 12 3" xfId="4179"/>
    <cellStyle name="Normal 2 23 13" xfId="1212"/>
    <cellStyle name="Normal 2 23 13 2" xfId="4180"/>
    <cellStyle name="Normal 2 23 13 2 2" xfId="4181"/>
    <cellStyle name="Normal 2 23 13 3" xfId="4182"/>
    <cellStyle name="Normal 2 23 14" xfId="1213"/>
    <cellStyle name="Normal 2 23 14 2" xfId="4183"/>
    <cellStyle name="Normal 2 23 14 2 2" xfId="4184"/>
    <cellStyle name="Normal 2 23 14 3" xfId="4185"/>
    <cellStyle name="Normal 2 23 15" xfId="1214"/>
    <cellStyle name="Normal 2 23 15 2" xfId="4186"/>
    <cellStyle name="Normal 2 23 15 2 2" xfId="4187"/>
    <cellStyle name="Normal 2 23 15 3" xfId="4188"/>
    <cellStyle name="Normal 2 23 16" xfId="1215"/>
    <cellStyle name="Normal 2 23 16 2" xfId="4189"/>
    <cellStyle name="Normal 2 23 16 2 2" xfId="4190"/>
    <cellStyle name="Normal 2 23 16 3" xfId="4191"/>
    <cellStyle name="Normal 2 23 17" xfId="1216"/>
    <cellStyle name="Normal 2 23 17 2" xfId="4192"/>
    <cellStyle name="Normal 2 23 17 2 2" xfId="4193"/>
    <cellStyle name="Normal 2 23 17 3" xfId="4194"/>
    <cellStyle name="Normal 2 23 18" xfId="1217"/>
    <cellStyle name="Normal 2 23 18 2" xfId="4195"/>
    <cellStyle name="Normal 2 23 18 2 2" xfId="4196"/>
    <cellStyle name="Normal 2 23 18 3" xfId="4197"/>
    <cellStyle name="Normal 2 23 19" xfId="1218"/>
    <cellStyle name="Normal 2 23 19 2" xfId="4198"/>
    <cellStyle name="Normal 2 23 19 2 2" xfId="4199"/>
    <cellStyle name="Normal 2 23 19 3" xfId="4200"/>
    <cellStyle name="Normal 2 23 2" xfId="1219"/>
    <cellStyle name="Normal 2 23 2 2" xfId="4201"/>
    <cellStyle name="Normal 2 23 2 2 2" xfId="4202"/>
    <cellStyle name="Normal 2 23 2 3" xfId="4203"/>
    <cellStyle name="Normal 2 23 20" xfId="1220"/>
    <cellStyle name="Normal 2 23 20 2" xfId="4204"/>
    <cellStyle name="Normal 2 23 20 2 2" xfId="4205"/>
    <cellStyle name="Normal 2 23 20 3" xfId="4206"/>
    <cellStyle name="Normal 2 23 21" xfId="1221"/>
    <cellStyle name="Normal 2 23 21 2" xfId="4207"/>
    <cellStyle name="Normal 2 23 21 2 2" xfId="4208"/>
    <cellStyle name="Normal 2 23 21 3" xfId="4209"/>
    <cellStyle name="Normal 2 23 22" xfId="1222"/>
    <cellStyle name="Normal 2 23 22 2" xfId="4210"/>
    <cellStyle name="Normal 2 23 22 2 2" xfId="4211"/>
    <cellStyle name="Normal 2 23 22 3" xfId="4212"/>
    <cellStyle name="Normal 2 23 23" xfId="1223"/>
    <cellStyle name="Normal 2 23 23 2" xfId="4213"/>
    <cellStyle name="Normal 2 23 23 2 2" xfId="4214"/>
    <cellStyle name="Normal 2 23 23 3" xfId="4215"/>
    <cellStyle name="Normal 2 23 24" xfId="4216"/>
    <cellStyle name="Normal 2 23 24 2" xfId="4217"/>
    <cellStyle name="Normal 2 23 25" xfId="4218"/>
    <cellStyle name="Normal 2 23 3" xfId="1224"/>
    <cellStyle name="Normal 2 23 3 2" xfId="4219"/>
    <cellStyle name="Normal 2 23 3 2 2" xfId="4220"/>
    <cellStyle name="Normal 2 23 3 3" xfId="4221"/>
    <cellStyle name="Normal 2 23 4" xfId="1225"/>
    <cellStyle name="Normal 2 23 4 2" xfId="4222"/>
    <cellStyle name="Normal 2 23 4 2 2" xfId="4223"/>
    <cellStyle name="Normal 2 23 4 3" xfId="4224"/>
    <cellStyle name="Normal 2 23 5" xfId="1226"/>
    <cellStyle name="Normal 2 23 5 2" xfId="4225"/>
    <cellStyle name="Normal 2 23 5 2 2" xfId="4226"/>
    <cellStyle name="Normal 2 23 5 3" xfId="4227"/>
    <cellStyle name="Normal 2 23 6" xfId="1227"/>
    <cellStyle name="Normal 2 23 6 2" xfId="4228"/>
    <cellStyle name="Normal 2 23 6 2 2" xfId="4229"/>
    <cellStyle name="Normal 2 23 6 3" xfId="4230"/>
    <cellStyle name="Normal 2 23 7" xfId="1228"/>
    <cellStyle name="Normal 2 23 7 2" xfId="4231"/>
    <cellStyle name="Normal 2 23 7 2 2" xfId="4232"/>
    <cellStyle name="Normal 2 23 7 3" xfId="4233"/>
    <cellStyle name="Normal 2 23 8" xfId="1229"/>
    <cellStyle name="Normal 2 23 8 2" xfId="4234"/>
    <cellStyle name="Normal 2 23 8 2 2" xfId="4235"/>
    <cellStyle name="Normal 2 23 8 3" xfId="4236"/>
    <cellStyle name="Normal 2 23 9" xfId="1230"/>
    <cellStyle name="Normal 2 23 9 2" xfId="4237"/>
    <cellStyle name="Normal 2 23 9 2 2" xfId="4238"/>
    <cellStyle name="Normal 2 23 9 3" xfId="4239"/>
    <cellStyle name="Normal 2 24" xfId="1231"/>
    <cellStyle name="Normal 2 24 10" xfId="1232"/>
    <cellStyle name="Normal 2 24 10 2" xfId="4240"/>
    <cellStyle name="Normal 2 24 10 2 2" xfId="4241"/>
    <cellStyle name="Normal 2 24 10 3" xfId="4242"/>
    <cellStyle name="Normal 2 24 11" xfId="1233"/>
    <cellStyle name="Normal 2 24 11 2" xfId="4243"/>
    <cellStyle name="Normal 2 24 11 2 2" xfId="4244"/>
    <cellStyle name="Normal 2 24 11 3" xfId="4245"/>
    <cellStyle name="Normal 2 24 12" xfId="1234"/>
    <cellStyle name="Normal 2 24 12 2" xfId="4246"/>
    <cellStyle name="Normal 2 24 12 2 2" xfId="4247"/>
    <cellStyle name="Normal 2 24 12 3" xfId="4248"/>
    <cellStyle name="Normal 2 24 13" xfId="1235"/>
    <cellStyle name="Normal 2 24 13 2" xfId="4249"/>
    <cellStyle name="Normal 2 24 13 2 2" xfId="4250"/>
    <cellStyle name="Normal 2 24 13 3" xfId="4251"/>
    <cellStyle name="Normal 2 24 14" xfId="1236"/>
    <cellStyle name="Normal 2 24 14 2" xfId="4252"/>
    <cellStyle name="Normal 2 24 14 2 2" xfId="4253"/>
    <cellStyle name="Normal 2 24 14 3" xfId="4254"/>
    <cellStyle name="Normal 2 24 15" xfId="1237"/>
    <cellStyle name="Normal 2 24 15 2" xfId="4255"/>
    <cellStyle name="Normal 2 24 15 2 2" xfId="4256"/>
    <cellStyle name="Normal 2 24 15 3" xfId="4257"/>
    <cellStyle name="Normal 2 24 16" xfId="1238"/>
    <cellStyle name="Normal 2 24 16 2" xfId="4258"/>
    <cellStyle name="Normal 2 24 16 2 2" xfId="4259"/>
    <cellStyle name="Normal 2 24 16 3" xfId="4260"/>
    <cellStyle name="Normal 2 24 17" xfId="1239"/>
    <cellStyle name="Normal 2 24 17 2" xfId="4261"/>
    <cellStyle name="Normal 2 24 17 2 2" xfId="4262"/>
    <cellStyle name="Normal 2 24 17 3" xfId="4263"/>
    <cellStyle name="Normal 2 24 18" xfId="1240"/>
    <cellStyle name="Normal 2 24 18 2" xfId="4264"/>
    <cellStyle name="Normal 2 24 18 2 2" xfId="4265"/>
    <cellStyle name="Normal 2 24 18 3" xfId="4266"/>
    <cellStyle name="Normal 2 24 19" xfId="1241"/>
    <cellStyle name="Normal 2 24 19 2" xfId="4267"/>
    <cellStyle name="Normal 2 24 19 2 2" xfId="4268"/>
    <cellStyle name="Normal 2 24 19 3" xfId="4269"/>
    <cellStyle name="Normal 2 24 2" xfId="1242"/>
    <cellStyle name="Normal 2 24 2 2" xfId="4270"/>
    <cellStyle name="Normal 2 24 2 2 2" xfId="4271"/>
    <cellStyle name="Normal 2 24 2 3" xfId="4272"/>
    <cellStyle name="Normal 2 24 20" xfId="1243"/>
    <cellStyle name="Normal 2 24 20 2" xfId="4273"/>
    <cellStyle name="Normal 2 24 20 2 2" xfId="4274"/>
    <cellStyle name="Normal 2 24 20 3" xfId="4275"/>
    <cellStyle name="Normal 2 24 21" xfId="1244"/>
    <cellStyle name="Normal 2 24 21 2" xfId="4276"/>
    <cellStyle name="Normal 2 24 21 2 2" xfId="4277"/>
    <cellStyle name="Normal 2 24 21 3" xfId="4278"/>
    <cellStyle name="Normal 2 24 22" xfId="1245"/>
    <cellStyle name="Normal 2 24 22 2" xfId="4279"/>
    <cellStyle name="Normal 2 24 22 2 2" xfId="4280"/>
    <cellStyle name="Normal 2 24 22 3" xfId="4281"/>
    <cellStyle name="Normal 2 24 23" xfId="1246"/>
    <cellStyle name="Normal 2 24 23 2" xfId="4282"/>
    <cellStyle name="Normal 2 24 23 2 2" xfId="4283"/>
    <cellStyle name="Normal 2 24 23 3" xfId="4284"/>
    <cellStyle name="Normal 2 24 24" xfId="4285"/>
    <cellStyle name="Normal 2 24 24 2" xfId="4286"/>
    <cellStyle name="Normal 2 24 25" xfId="4287"/>
    <cellStyle name="Normal 2 24 3" xfId="1247"/>
    <cellStyle name="Normal 2 24 3 2" xfId="4288"/>
    <cellStyle name="Normal 2 24 3 2 2" xfId="4289"/>
    <cellStyle name="Normal 2 24 3 3" xfId="4290"/>
    <cellStyle name="Normal 2 24 4" xfId="1248"/>
    <cellStyle name="Normal 2 24 4 2" xfId="4291"/>
    <cellStyle name="Normal 2 24 4 2 2" xfId="4292"/>
    <cellStyle name="Normal 2 24 4 3" xfId="4293"/>
    <cellStyle name="Normal 2 24 5" xfId="1249"/>
    <cellStyle name="Normal 2 24 5 2" xfId="4294"/>
    <cellStyle name="Normal 2 24 5 2 2" xfId="4295"/>
    <cellStyle name="Normal 2 24 5 3" xfId="4296"/>
    <cellStyle name="Normal 2 24 6" xfId="1250"/>
    <cellStyle name="Normal 2 24 6 2" xfId="4297"/>
    <cellStyle name="Normal 2 24 6 2 2" xfId="4298"/>
    <cellStyle name="Normal 2 24 6 3" xfId="4299"/>
    <cellStyle name="Normal 2 24 7" xfId="1251"/>
    <cellStyle name="Normal 2 24 7 2" xfId="4300"/>
    <cellStyle name="Normal 2 24 7 2 2" xfId="4301"/>
    <cellStyle name="Normal 2 24 7 3" xfId="4302"/>
    <cellStyle name="Normal 2 24 8" xfId="1252"/>
    <cellStyle name="Normal 2 24 8 2" xfId="4303"/>
    <cellStyle name="Normal 2 24 8 2 2" xfId="4304"/>
    <cellStyle name="Normal 2 24 8 3" xfId="4305"/>
    <cellStyle name="Normal 2 24 9" xfId="1253"/>
    <cellStyle name="Normal 2 24 9 2" xfId="4306"/>
    <cellStyle name="Normal 2 24 9 2 2" xfId="4307"/>
    <cellStyle name="Normal 2 24 9 3" xfId="4308"/>
    <cellStyle name="Normal 2 25" xfId="1254"/>
    <cellStyle name="Normal 2 25 10" xfId="1255"/>
    <cellStyle name="Normal 2 25 10 2" xfId="4309"/>
    <cellStyle name="Normal 2 25 10 2 2" xfId="4310"/>
    <cellStyle name="Normal 2 25 10 3" xfId="4311"/>
    <cellStyle name="Normal 2 25 11" xfId="1256"/>
    <cellStyle name="Normal 2 25 11 2" xfId="4312"/>
    <cellStyle name="Normal 2 25 11 2 2" xfId="4313"/>
    <cellStyle name="Normal 2 25 11 3" xfId="4314"/>
    <cellStyle name="Normal 2 25 12" xfId="1257"/>
    <cellStyle name="Normal 2 25 12 2" xfId="4315"/>
    <cellStyle name="Normal 2 25 12 2 2" xfId="4316"/>
    <cellStyle name="Normal 2 25 12 3" xfId="4317"/>
    <cellStyle name="Normal 2 25 13" xfId="1258"/>
    <cellStyle name="Normal 2 25 13 2" xfId="4318"/>
    <cellStyle name="Normal 2 25 13 2 2" xfId="4319"/>
    <cellStyle name="Normal 2 25 13 3" xfId="4320"/>
    <cellStyle name="Normal 2 25 14" xfId="1259"/>
    <cellStyle name="Normal 2 25 14 2" xfId="4321"/>
    <cellStyle name="Normal 2 25 14 2 2" xfId="4322"/>
    <cellStyle name="Normal 2 25 14 3" xfId="4323"/>
    <cellStyle name="Normal 2 25 15" xfId="1260"/>
    <cellStyle name="Normal 2 25 15 2" xfId="4324"/>
    <cellStyle name="Normal 2 25 15 2 2" xfId="4325"/>
    <cellStyle name="Normal 2 25 15 3" xfId="4326"/>
    <cellStyle name="Normal 2 25 16" xfId="1261"/>
    <cellStyle name="Normal 2 25 16 2" xfId="4327"/>
    <cellStyle name="Normal 2 25 16 2 2" xfId="4328"/>
    <cellStyle name="Normal 2 25 16 3" xfId="4329"/>
    <cellStyle name="Normal 2 25 17" xfId="1262"/>
    <cellStyle name="Normal 2 25 17 2" xfId="4330"/>
    <cellStyle name="Normal 2 25 17 2 2" xfId="4331"/>
    <cellStyle name="Normal 2 25 17 3" xfId="4332"/>
    <cellStyle name="Normal 2 25 18" xfId="1263"/>
    <cellStyle name="Normal 2 25 18 2" xfId="4333"/>
    <cellStyle name="Normal 2 25 18 2 2" xfId="4334"/>
    <cellStyle name="Normal 2 25 18 3" xfId="4335"/>
    <cellStyle name="Normal 2 25 19" xfId="1264"/>
    <cellStyle name="Normal 2 25 19 2" xfId="4336"/>
    <cellStyle name="Normal 2 25 19 2 2" xfId="4337"/>
    <cellStyle name="Normal 2 25 19 3" xfId="4338"/>
    <cellStyle name="Normal 2 25 2" xfId="1265"/>
    <cellStyle name="Normal 2 25 2 2" xfId="4339"/>
    <cellStyle name="Normal 2 25 2 2 2" xfId="4340"/>
    <cellStyle name="Normal 2 25 2 3" xfId="4341"/>
    <cellStyle name="Normal 2 25 20" xfId="1266"/>
    <cellStyle name="Normal 2 25 20 2" xfId="4342"/>
    <cellStyle name="Normal 2 25 20 2 2" xfId="4343"/>
    <cellStyle name="Normal 2 25 20 3" xfId="4344"/>
    <cellStyle name="Normal 2 25 21" xfId="1267"/>
    <cellStyle name="Normal 2 25 21 2" xfId="4345"/>
    <cellStyle name="Normal 2 25 21 2 2" xfId="4346"/>
    <cellStyle name="Normal 2 25 21 3" xfId="4347"/>
    <cellStyle name="Normal 2 25 22" xfId="1268"/>
    <cellStyle name="Normal 2 25 22 2" xfId="4348"/>
    <cellStyle name="Normal 2 25 22 2 2" xfId="4349"/>
    <cellStyle name="Normal 2 25 22 3" xfId="4350"/>
    <cellStyle name="Normal 2 25 23" xfId="1269"/>
    <cellStyle name="Normal 2 25 23 2" xfId="4351"/>
    <cellStyle name="Normal 2 25 23 2 2" xfId="4352"/>
    <cellStyle name="Normal 2 25 23 3" xfId="4353"/>
    <cellStyle name="Normal 2 25 24" xfId="4354"/>
    <cellStyle name="Normal 2 25 24 2" xfId="4355"/>
    <cellStyle name="Normal 2 25 25" xfId="4356"/>
    <cellStyle name="Normal 2 25 3" xfId="1270"/>
    <cellStyle name="Normal 2 25 3 2" xfId="4357"/>
    <cellStyle name="Normal 2 25 3 2 2" xfId="4358"/>
    <cellStyle name="Normal 2 25 3 3" xfId="4359"/>
    <cellStyle name="Normal 2 25 4" xfId="1271"/>
    <cellStyle name="Normal 2 25 4 2" xfId="4360"/>
    <cellStyle name="Normal 2 25 4 2 2" xfId="4361"/>
    <cellStyle name="Normal 2 25 4 3" xfId="4362"/>
    <cellStyle name="Normal 2 25 5" xfId="1272"/>
    <cellStyle name="Normal 2 25 5 2" xfId="4363"/>
    <cellStyle name="Normal 2 25 5 2 2" xfId="4364"/>
    <cellStyle name="Normal 2 25 5 3" xfId="4365"/>
    <cellStyle name="Normal 2 25 6" xfId="1273"/>
    <cellStyle name="Normal 2 25 6 2" xfId="4366"/>
    <cellStyle name="Normal 2 25 6 2 2" xfId="4367"/>
    <cellStyle name="Normal 2 25 6 3" xfId="4368"/>
    <cellStyle name="Normal 2 25 7" xfId="1274"/>
    <cellStyle name="Normal 2 25 7 2" xfId="4369"/>
    <cellStyle name="Normal 2 25 7 2 2" xfId="4370"/>
    <cellStyle name="Normal 2 25 7 3" xfId="4371"/>
    <cellStyle name="Normal 2 25 8" xfId="1275"/>
    <cellStyle name="Normal 2 25 8 2" xfId="4372"/>
    <cellStyle name="Normal 2 25 8 2 2" xfId="4373"/>
    <cellStyle name="Normal 2 25 8 3" xfId="4374"/>
    <cellStyle name="Normal 2 25 9" xfId="1276"/>
    <cellStyle name="Normal 2 25 9 2" xfId="4375"/>
    <cellStyle name="Normal 2 25 9 2 2" xfId="4376"/>
    <cellStyle name="Normal 2 25 9 3" xfId="4377"/>
    <cellStyle name="Normal 2 26" xfId="1277"/>
    <cellStyle name="Normal 2 26 10" xfId="1278"/>
    <cellStyle name="Normal 2 26 10 2" xfId="4378"/>
    <cellStyle name="Normal 2 26 10 2 2" xfId="4379"/>
    <cellStyle name="Normal 2 26 10 3" xfId="4380"/>
    <cellStyle name="Normal 2 26 11" xfId="1279"/>
    <cellStyle name="Normal 2 26 11 2" xfId="4381"/>
    <cellStyle name="Normal 2 26 11 2 2" xfId="4382"/>
    <cellStyle name="Normal 2 26 11 3" xfId="4383"/>
    <cellStyle name="Normal 2 26 12" xfId="1280"/>
    <cellStyle name="Normal 2 26 12 2" xfId="4384"/>
    <cellStyle name="Normal 2 26 12 2 2" xfId="4385"/>
    <cellStyle name="Normal 2 26 12 3" xfId="4386"/>
    <cellStyle name="Normal 2 26 13" xfId="1281"/>
    <cellStyle name="Normal 2 26 13 2" xfId="4387"/>
    <cellStyle name="Normal 2 26 13 2 2" xfId="4388"/>
    <cellStyle name="Normal 2 26 13 3" xfId="4389"/>
    <cellStyle name="Normal 2 26 14" xfId="1282"/>
    <cellStyle name="Normal 2 26 14 2" xfId="4390"/>
    <cellStyle name="Normal 2 26 14 2 2" xfId="4391"/>
    <cellStyle name="Normal 2 26 14 3" xfId="4392"/>
    <cellStyle name="Normal 2 26 15" xfId="1283"/>
    <cellStyle name="Normal 2 26 15 2" xfId="4393"/>
    <cellStyle name="Normal 2 26 15 2 2" xfId="4394"/>
    <cellStyle name="Normal 2 26 15 3" xfId="4395"/>
    <cellStyle name="Normal 2 26 16" xfId="1284"/>
    <cellStyle name="Normal 2 26 16 2" xfId="4396"/>
    <cellStyle name="Normal 2 26 16 2 2" xfId="4397"/>
    <cellStyle name="Normal 2 26 16 3" xfId="4398"/>
    <cellStyle name="Normal 2 26 17" xfId="1285"/>
    <cellStyle name="Normal 2 26 17 2" xfId="4399"/>
    <cellStyle name="Normal 2 26 17 2 2" xfId="4400"/>
    <cellStyle name="Normal 2 26 17 3" xfId="4401"/>
    <cellStyle name="Normal 2 26 18" xfId="1286"/>
    <cellStyle name="Normal 2 26 18 2" xfId="4402"/>
    <cellStyle name="Normal 2 26 18 2 2" xfId="4403"/>
    <cellStyle name="Normal 2 26 18 3" xfId="4404"/>
    <cellStyle name="Normal 2 26 19" xfId="1287"/>
    <cellStyle name="Normal 2 26 19 2" xfId="4405"/>
    <cellStyle name="Normal 2 26 19 2 2" xfId="4406"/>
    <cellStyle name="Normal 2 26 19 3" xfId="4407"/>
    <cellStyle name="Normal 2 26 2" xfId="1288"/>
    <cellStyle name="Normal 2 26 2 2" xfId="4408"/>
    <cellStyle name="Normal 2 26 2 2 2" xfId="4409"/>
    <cellStyle name="Normal 2 26 2 3" xfId="4410"/>
    <cellStyle name="Normal 2 26 20" xfId="1289"/>
    <cellStyle name="Normal 2 26 20 2" xfId="4411"/>
    <cellStyle name="Normal 2 26 20 2 2" xfId="4412"/>
    <cellStyle name="Normal 2 26 20 3" xfId="4413"/>
    <cellStyle name="Normal 2 26 21" xfId="1290"/>
    <cellStyle name="Normal 2 26 21 2" xfId="4414"/>
    <cellStyle name="Normal 2 26 21 2 2" xfId="4415"/>
    <cellStyle name="Normal 2 26 21 3" xfId="4416"/>
    <cellStyle name="Normal 2 26 22" xfId="1291"/>
    <cellStyle name="Normal 2 26 22 2" xfId="4417"/>
    <cellStyle name="Normal 2 26 22 2 2" xfId="4418"/>
    <cellStyle name="Normal 2 26 22 3" xfId="4419"/>
    <cellStyle name="Normal 2 26 23" xfId="1292"/>
    <cellStyle name="Normal 2 26 23 2" xfId="4420"/>
    <cellStyle name="Normal 2 26 23 2 2" xfId="4421"/>
    <cellStyle name="Normal 2 26 23 3" xfId="4422"/>
    <cellStyle name="Normal 2 26 24" xfId="4423"/>
    <cellStyle name="Normal 2 26 24 2" xfId="4424"/>
    <cellStyle name="Normal 2 26 25" xfId="4425"/>
    <cellStyle name="Normal 2 26 3" xfId="1293"/>
    <cellStyle name="Normal 2 26 3 2" xfId="4426"/>
    <cellStyle name="Normal 2 26 3 2 2" xfId="4427"/>
    <cellStyle name="Normal 2 26 3 3" xfId="4428"/>
    <cellStyle name="Normal 2 26 4" xfId="1294"/>
    <cellStyle name="Normal 2 26 4 2" xfId="4429"/>
    <cellStyle name="Normal 2 26 4 2 2" xfId="4430"/>
    <cellStyle name="Normal 2 26 4 3" xfId="4431"/>
    <cellStyle name="Normal 2 26 5" xfId="1295"/>
    <cellStyle name="Normal 2 26 5 2" xfId="4432"/>
    <cellStyle name="Normal 2 26 5 2 2" xfId="4433"/>
    <cellStyle name="Normal 2 26 5 3" xfId="4434"/>
    <cellStyle name="Normal 2 26 6" xfId="1296"/>
    <cellStyle name="Normal 2 26 6 2" xfId="4435"/>
    <cellStyle name="Normal 2 26 6 2 2" xfId="4436"/>
    <cellStyle name="Normal 2 26 6 3" xfId="4437"/>
    <cellStyle name="Normal 2 26 7" xfId="1297"/>
    <cellStyle name="Normal 2 26 7 2" xfId="4438"/>
    <cellStyle name="Normal 2 26 7 2 2" xfId="4439"/>
    <cellStyle name="Normal 2 26 7 3" xfId="4440"/>
    <cellStyle name="Normal 2 26 8" xfId="1298"/>
    <cellStyle name="Normal 2 26 8 2" xfId="4441"/>
    <cellStyle name="Normal 2 26 8 2 2" xfId="4442"/>
    <cellStyle name="Normal 2 26 8 3" xfId="4443"/>
    <cellStyle name="Normal 2 26 9" xfId="1299"/>
    <cellStyle name="Normal 2 26 9 2" xfId="4444"/>
    <cellStyle name="Normal 2 26 9 2 2" xfId="4445"/>
    <cellStyle name="Normal 2 26 9 3" xfId="4446"/>
    <cellStyle name="Normal 2 27" xfId="1300"/>
    <cellStyle name="Normal 2 27 10" xfId="1301"/>
    <cellStyle name="Normal 2 27 10 2" xfId="4447"/>
    <cellStyle name="Normal 2 27 10 2 2" xfId="4448"/>
    <cellStyle name="Normal 2 27 10 3" xfId="4449"/>
    <cellStyle name="Normal 2 27 11" xfId="1302"/>
    <cellStyle name="Normal 2 27 11 2" xfId="4450"/>
    <cellStyle name="Normal 2 27 11 2 2" xfId="4451"/>
    <cellStyle name="Normal 2 27 11 3" xfId="4452"/>
    <cellStyle name="Normal 2 27 12" xfId="1303"/>
    <cellStyle name="Normal 2 27 12 2" xfId="4453"/>
    <cellStyle name="Normal 2 27 12 2 2" xfId="4454"/>
    <cellStyle name="Normal 2 27 12 3" xfId="4455"/>
    <cellStyle name="Normal 2 27 13" xfId="1304"/>
    <cellStyle name="Normal 2 27 13 2" xfId="4456"/>
    <cellStyle name="Normal 2 27 13 2 2" xfId="4457"/>
    <cellStyle name="Normal 2 27 13 3" xfId="4458"/>
    <cellStyle name="Normal 2 27 14" xfId="1305"/>
    <cellStyle name="Normal 2 27 14 2" xfId="4459"/>
    <cellStyle name="Normal 2 27 14 2 2" xfId="4460"/>
    <cellStyle name="Normal 2 27 14 3" xfId="4461"/>
    <cellStyle name="Normal 2 27 15" xfId="1306"/>
    <cellStyle name="Normal 2 27 15 2" xfId="4462"/>
    <cellStyle name="Normal 2 27 15 2 2" xfId="4463"/>
    <cellStyle name="Normal 2 27 15 3" xfId="4464"/>
    <cellStyle name="Normal 2 27 16" xfId="1307"/>
    <cellStyle name="Normal 2 27 16 2" xfId="4465"/>
    <cellStyle name="Normal 2 27 16 2 2" xfId="4466"/>
    <cellStyle name="Normal 2 27 16 3" xfId="4467"/>
    <cellStyle name="Normal 2 27 17" xfId="1308"/>
    <cellStyle name="Normal 2 27 17 2" xfId="4468"/>
    <cellStyle name="Normal 2 27 17 2 2" xfId="4469"/>
    <cellStyle name="Normal 2 27 17 3" xfId="4470"/>
    <cellStyle name="Normal 2 27 18" xfId="1309"/>
    <cellStyle name="Normal 2 27 18 2" xfId="4471"/>
    <cellStyle name="Normal 2 27 18 2 2" xfId="4472"/>
    <cellStyle name="Normal 2 27 18 3" xfId="4473"/>
    <cellStyle name="Normal 2 27 19" xfId="1310"/>
    <cellStyle name="Normal 2 27 19 2" xfId="4474"/>
    <cellStyle name="Normal 2 27 19 2 2" xfId="4475"/>
    <cellStyle name="Normal 2 27 19 3" xfId="4476"/>
    <cellStyle name="Normal 2 27 2" xfId="1311"/>
    <cellStyle name="Normal 2 27 2 2" xfId="4477"/>
    <cellStyle name="Normal 2 27 2 2 2" xfId="4478"/>
    <cellStyle name="Normal 2 27 2 3" xfId="4479"/>
    <cellStyle name="Normal 2 27 20" xfId="1312"/>
    <cellStyle name="Normal 2 27 20 2" xfId="4480"/>
    <cellStyle name="Normal 2 27 20 2 2" xfId="4481"/>
    <cellStyle name="Normal 2 27 20 3" xfId="4482"/>
    <cellStyle name="Normal 2 27 21" xfId="1313"/>
    <cellStyle name="Normal 2 27 21 2" xfId="4483"/>
    <cellStyle name="Normal 2 27 21 2 2" xfId="4484"/>
    <cellStyle name="Normal 2 27 21 3" xfId="4485"/>
    <cellStyle name="Normal 2 27 22" xfId="1314"/>
    <cellStyle name="Normal 2 27 22 2" xfId="4486"/>
    <cellStyle name="Normal 2 27 22 2 2" xfId="4487"/>
    <cellStyle name="Normal 2 27 22 3" xfId="4488"/>
    <cellStyle name="Normal 2 27 23" xfId="1315"/>
    <cellStyle name="Normal 2 27 23 2" xfId="4489"/>
    <cellStyle name="Normal 2 27 23 2 2" xfId="4490"/>
    <cellStyle name="Normal 2 27 23 3" xfId="4491"/>
    <cellStyle name="Normal 2 27 24" xfId="4492"/>
    <cellStyle name="Normal 2 27 24 2" xfId="4493"/>
    <cellStyle name="Normal 2 27 25" xfId="4494"/>
    <cellStyle name="Normal 2 27 3" xfId="1316"/>
    <cellStyle name="Normal 2 27 3 2" xfId="4495"/>
    <cellStyle name="Normal 2 27 3 2 2" xfId="4496"/>
    <cellStyle name="Normal 2 27 3 3" xfId="4497"/>
    <cellStyle name="Normal 2 27 4" xfId="1317"/>
    <cellStyle name="Normal 2 27 4 2" xfId="4498"/>
    <cellStyle name="Normal 2 27 4 2 2" xfId="4499"/>
    <cellStyle name="Normal 2 27 4 3" xfId="4500"/>
    <cellStyle name="Normal 2 27 5" xfId="1318"/>
    <cellStyle name="Normal 2 27 5 2" xfId="4501"/>
    <cellStyle name="Normal 2 27 5 2 2" xfId="4502"/>
    <cellStyle name="Normal 2 27 5 3" xfId="4503"/>
    <cellStyle name="Normal 2 27 6" xfId="1319"/>
    <cellStyle name="Normal 2 27 6 2" xfId="4504"/>
    <cellStyle name="Normal 2 27 6 2 2" xfId="4505"/>
    <cellStyle name="Normal 2 27 6 3" xfId="4506"/>
    <cellStyle name="Normal 2 27 7" xfId="1320"/>
    <cellStyle name="Normal 2 27 7 2" xfId="4507"/>
    <cellStyle name="Normal 2 27 7 2 2" xfId="4508"/>
    <cellStyle name="Normal 2 27 7 3" xfId="4509"/>
    <cellStyle name="Normal 2 27 8" xfId="1321"/>
    <cellStyle name="Normal 2 27 8 2" xfId="4510"/>
    <cellStyle name="Normal 2 27 8 2 2" xfId="4511"/>
    <cellStyle name="Normal 2 27 8 3" xfId="4512"/>
    <cellStyle name="Normal 2 27 9" xfId="1322"/>
    <cellStyle name="Normal 2 27 9 2" xfId="4513"/>
    <cellStyle name="Normal 2 27 9 2 2" xfId="4514"/>
    <cellStyle name="Normal 2 27 9 3" xfId="4515"/>
    <cellStyle name="Normal 2 28" xfId="1323"/>
    <cellStyle name="Normal 2 28 10" xfId="1324"/>
    <cellStyle name="Normal 2 28 10 2" xfId="4516"/>
    <cellStyle name="Normal 2 28 10 2 2" xfId="4517"/>
    <cellStyle name="Normal 2 28 10 3" xfId="4518"/>
    <cellStyle name="Normal 2 28 11" xfId="1325"/>
    <cellStyle name="Normal 2 28 11 2" xfId="4519"/>
    <cellStyle name="Normal 2 28 11 2 2" xfId="4520"/>
    <cellStyle name="Normal 2 28 11 3" xfId="4521"/>
    <cellStyle name="Normal 2 28 12" xfId="1326"/>
    <cellStyle name="Normal 2 28 12 2" xfId="4522"/>
    <cellStyle name="Normal 2 28 12 2 2" xfId="4523"/>
    <cellStyle name="Normal 2 28 12 3" xfId="4524"/>
    <cellStyle name="Normal 2 28 13" xfId="1327"/>
    <cellStyle name="Normal 2 28 13 2" xfId="4525"/>
    <cellStyle name="Normal 2 28 13 2 2" xfId="4526"/>
    <cellStyle name="Normal 2 28 13 3" xfId="4527"/>
    <cellStyle name="Normal 2 28 14" xfId="1328"/>
    <cellStyle name="Normal 2 28 14 2" xfId="4528"/>
    <cellStyle name="Normal 2 28 14 2 2" xfId="4529"/>
    <cellStyle name="Normal 2 28 14 3" xfId="4530"/>
    <cellStyle name="Normal 2 28 15" xfId="1329"/>
    <cellStyle name="Normal 2 28 15 2" xfId="4531"/>
    <cellStyle name="Normal 2 28 15 2 2" xfId="4532"/>
    <cellStyle name="Normal 2 28 15 3" xfId="4533"/>
    <cellStyle name="Normal 2 28 16" xfId="1330"/>
    <cellStyle name="Normal 2 28 16 2" xfId="4534"/>
    <cellStyle name="Normal 2 28 16 2 2" xfId="4535"/>
    <cellStyle name="Normal 2 28 16 3" xfId="4536"/>
    <cellStyle name="Normal 2 28 17" xfId="1331"/>
    <cellStyle name="Normal 2 28 17 2" xfId="4537"/>
    <cellStyle name="Normal 2 28 17 2 2" xfId="4538"/>
    <cellStyle name="Normal 2 28 17 3" xfId="4539"/>
    <cellStyle name="Normal 2 28 18" xfId="1332"/>
    <cellStyle name="Normal 2 28 18 2" xfId="4540"/>
    <cellStyle name="Normal 2 28 18 2 2" xfId="4541"/>
    <cellStyle name="Normal 2 28 18 3" xfId="4542"/>
    <cellStyle name="Normal 2 28 19" xfId="1333"/>
    <cellStyle name="Normal 2 28 19 2" xfId="4543"/>
    <cellStyle name="Normal 2 28 19 2 2" xfId="4544"/>
    <cellStyle name="Normal 2 28 19 3" xfId="4545"/>
    <cellStyle name="Normal 2 28 2" xfId="1334"/>
    <cellStyle name="Normal 2 28 2 2" xfId="4546"/>
    <cellStyle name="Normal 2 28 2 2 2" xfId="4547"/>
    <cellStyle name="Normal 2 28 2 3" xfId="4548"/>
    <cellStyle name="Normal 2 28 20" xfId="1335"/>
    <cellStyle name="Normal 2 28 20 2" xfId="4549"/>
    <cellStyle name="Normal 2 28 20 2 2" xfId="4550"/>
    <cellStyle name="Normal 2 28 20 3" xfId="4551"/>
    <cellStyle name="Normal 2 28 21" xfId="1336"/>
    <cellStyle name="Normal 2 28 21 2" xfId="4552"/>
    <cellStyle name="Normal 2 28 21 2 2" xfId="4553"/>
    <cellStyle name="Normal 2 28 21 3" xfId="4554"/>
    <cellStyle name="Normal 2 28 22" xfId="1337"/>
    <cellStyle name="Normal 2 28 22 2" xfId="4555"/>
    <cellStyle name="Normal 2 28 22 2 2" xfId="4556"/>
    <cellStyle name="Normal 2 28 22 3" xfId="4557"/>
    <cellStyle name="Normal 2 28 23" xfId="1338"/>
    <cellStyle name="Normal 2 28 23 2" xfId="4558"/>
    <cellStyle name="Normal 2 28 23 2 2" xfId="4559"/>
    <cellStyle name="Normal 2 28 23 3" xfId="4560"/>
    <cellStyle name="Normal 2 28 24" xfId="4561"/>
    <cellStyle name="Normal 2 28 24 2" xfId="4562"/>
    <cellStyle name="Normal 2 28 25" xfId="4563"/>
    <cellStyle name="Normal 2 28 3" xfId="1339"/>
    <cellStyle name="Normal 2 28 3 2" xfId="4564"/>
    <cellStyle name="Normal 2 28 3 2 2" xfId="4565"/>
    <cellStyle name="Normal 2 28 3 3" xfId="4566"/>
    <cellStyle name="Normal 2 28 4" xfId="1340"/>
    <cellStyle name="Normal 2 28 4 2" xfId="4567"/>
    <cellStyle name="Normal 2 28 4 2 2" xfId="4568"/>
    <cellStyle name="Normal 2 28 4 3" xfId="4569"/>
    <cellStyle name="Normal 2 28 5" xfId="1341"/>
    <cellStyle name="Normal 2 28 5 2" xfId="4570"/>
    <cellStyle name="Normal 2 28 5 2 2" xfId="4571"/>
    <cellStyle name="Normal 2 28 5 3" xfId="4572"/>
    <cellStyle name="Normal 2 28 6" xfId="1342"/>
    <cellStyle name="Normal 2 28 6 2" xfId="4573"/>
    <cellStyle name="Normal 2 28 6 2 2" xfId="4574"/>
    <cellStyle name="Normal 2 28 6 3" xfId="4575"/>
    <cellStyle name="Normal 2 28 7" xfId="1343"/>
    <cellStyle name="Normal 2 28 7 2" xfId="4576"/>
    <cellStyle name="Normal 2 28 7 2 2" xfId="4577"/>
    <cellStyle name="Normal 2 28 7 3" xfId="4578"/>
    <cellStyle name="Normal 2 28 8" xfId="1344"/>
    <cellStyle name="Normal 2 28 8 2" xfId="4579"/>
    <cellStyle name="Normal 2 28 8 2 2" xfId="4580"/>
    <cellStyle name="Normal 2 28 8 3" xfId="4581"/>
    <cellStyle name="Normal 2 28 9" xfId="1345"/>
    <cellStyle name="Normal 2 28 9 2" xfId="4582"/>
    <cellStyle name="Normal 2 28 9 2 2" xfId="4583"/>
    <cellStyle name="Normal 2 28 9 3" xfId="4584"/>
    <cellStyle name="Normal 2 29" xfId="1346"/>
    <cellStyle name="Normal 2 29 10" xfId="1347"/>
    <cellStyle name="Normal 2 29 10 2" xfId="4585"/>
    <cellStyle name="Normal 2 29 10 2 2" xfId="4586"/>
    <cellStyle name="Normal 2 29 10 3" xfId="4587"/>
    <cellStyle name="Normal 2 29 11" xfId="1348"/>
    <cellStyle name="Normal 2 29 11 2" xfId="4588"/>
    <cellStyle name="Normal 2 29 11 2 2" xfId="4589"/>
    <cellStyle name="Normal 2 29 11 3" xfId="4590"/>
    <cellStyle name="Normal 2 29 12" xfId="1349"/>
    <cellStyle name="Normal 2 29 12 2" xfId="4591"/>
    <cellStyle name="Normal 2 29 12 2 2" xfId="4592"/>
    <cellStyle name="Normal 2 29 12 3" xfId="4593"/>
    <cellStyle name="Normal 2 29 13" xfId="1350"/>
    <cellStyle name="Normal 2 29 13 2" xfId="4594"/>
    <cellStyle name="Normal 2 29 13 2 2" xfId="4595"/>
    <cellStyle name="Normal 2 29 13 3" xfId="4596"/>
    <cellStyle name="Normal 2 29 14" xfId="1351"/>
    <cellStyle name="Normal 2 29 14 2" xfId="4597"/>
    <cellStyle name="Normal 2 29 14 2 2" xfId="4598"/>
    <cellStyle name="Normal 2 29 14 3" xfId="4599"/>
    <cellStyle name="Normal 2 29 15" xfId="1352"/>
    <cellStyle name="Normal 2 29 15 2" xfId="4600"/>
    <cellStyle name="Normal 2 29 15 2 2" xfId="4601"/>
    <cellStyle name="Normal 2 29 15 3" xfId="4602"/>
    <cellStyle name="Normal 2 29 16" xfId="1353"/>
    <cellStyle name="Normal 2 29 16 2" xfId="4603"/>
    <cellStyle name="Normal 2 29 16 2 2" xfId="4604"/>
    <cellStyle name="Normal 2 29 16 3" xfId="4605"/>
    <cellStyle name="Normal 2 29 17" xfId="1354"/>
    <cellStyle name="Normal 2 29 17 2" xfId="4606"/>
    <cellStyle name="Normal 2 29 17 2 2" xfId="4607"/>
    <cellStyle name="Normal 2 29 17 3" xfId="4608"/>
    <cellStyle name="Normal 2 29 18" xfId="1355"/>
    <cellStyle name="Normal 2 29 18 2" xfId="4609"/>
    <cellStyle name="Normal 2 29 18 2 2" xfId="4610"/>
    <cellStyle name="Normal 2 29 18 3" xfId="4611"/>
    <cellStyle name="Normal 2 29 19" xfId="1356"/>
    <cellStyle name="Normal 2 29 19 2" xfId="4612"/>
    <cellStyle name="Normal 2 29 19 2 2" xfId="4613"/>
    <cellStyle name="Normal 2 29 19 3" xfId="4614"/>
    <cellStyle name="Normal 2 29 2" xfId="1357"/>
    <cellStyle name="Normal 2 29 2 2" xfId="4615"/>
    <cellStyle name="Normal 2 29 2 2 2" xfId="4616"/>
    <cellStyle name="Normal 2 29 2 3" xfId="4617"/>
    <cellStyle name="Normal 2 29 20" xfId="1358"/>
    <cellStyle name="Normal 2 29 20 2" xfId="4618"/>
    <cellStyle name="Normal 2 29 20 2 2" xfId="4619"/>
    <cellStyle name="Normal 2 29 20 3" xfId="4620"/>
    <cellStyle name="Normal 2 29 21" xfId="1359"/>
    <cellStyle name="Normal 2 29 21 2" xfId="4621"/>
    <cellStyle name="Normal 2 29 21 2 2" xfId="4622"/>
    <cellStyle name="Normal 2 29 21 3" xfId="4623"/>
    <cellStyle name="Normal 2 29 22" xfId="1360"/>
    <cellStyle name="Normal 2 29 22 2" xfId="4624"/>
    <cellStyle name="Normal 2 29 22 2 2" xfId="4625"/>
    <cellStyle name="Normal 2 29 22 3" xfId="4626"/>
    <cellStyle name="Normal 2 29 23" xfId="1361"/>
    <cellStyle name="Normal 2 29 23 2" xfId="4627"/>
    <cellStyle name="Normal 2 29 23 2 2" xfId="4628"/>
    <cellStyle name="Normal 2 29 23 3" xfId="4629"/>
    <cellStyle name="Normal 2 29 24" xfId="4630"/>
    <cellStyle name="Normal 2 29 24 2" xfId="4631"/>
    <cellStyle name="Normal 2 29 25" xfId="4632"/>
    <cellStyle name="Normal 2 29 3" xfId="1362"/>
    <cellStyle name="Normal 2 29 3 2" xfId="4633"/>
    <cellStyle name="Normal 2 29 3 2 2" xfId="4634"/>
    <cellStyle name="Normal 2 29 3 3" xfId="4635"/>
    <cellStyle name="Normal 2 29 4" xfId="1363"/>
    <cellStyle name="Normal 2 29 4 2" xfId="4636"/>
    <cellStyle name="Normal 2 29 4 2 2" xfId="4637"/>
    <cellStyle name="Normal 2 29 4 3" xfId="4638"/>
    <cellStyle name="Normal 2 29 5" xfId="1364"/>
    <cellStyle name="Normal 2 29 5 2" xfId="4639"/>
    <cellStyle name="Normal 2 29 5 2 2" xfId="4640"/>
    <cellStyle name="Normal 2 29 5 3" xfId="4641"/>
    <cellStyle name="Normal 2 29 6" xfId="1365"/>
    <cellStyle name="Normal 2 29 6 2" xfId="4642"/>
    <cellStyle name="Normal 2 29 6 2 2" xfId="4643"/>
    <cellStyle name="Normal 2 29 6 3" xfId="4644"/>
    <cellStyle name="Normal 2 29 7" xfId="1366"/>
    <cellStyle name="Normal 2 29 7 2" xfId="4645"/>
    <cellStyle name="Normal 2 29 7 2 2" xfId="4646"/>
    <cellStyle name="Normal 2 29 7 3" xfId="4647"/>
    <cellStyle name="Normal 2 29 8" xfId="1367"/>
    <cellStyle name="Normal 2 29 8 2" xfId="4648"/>
    <cellStyle name="Normal 2 29 8 2 2" xfId="4649"/>
    <cellStyle name="Normal 2 29 8 3" xfId="4650"/>
    <cellStyle name="Normal 2 29 9" xfId="1368"/>
    <cellStyle name="Normal 2 29 9 2" xfId="4651"/>
    <cellStyle name="Normal 2 29 9 2 2" xfId="4652"/>
    <cellStyle name="Normal 2 29 9 3" xfId="4653"/>
    <cellStyle name="Normal 2 3" xfId="73"/>
    <cellStyle name="Normal 2 3 10" xfId="4654"/>
    <cellStyle name="Normal 2 3 2" xfId="133"/>
    <cellStyle name="Normal 2 3 2 2" xfId="615"/>
    <cellStyle name="Normal 2 3 2 2 2" xfId="9682"/>
    <cellStyle name="Normal 2 3 2 3" xfId="1370"/>
    <cellStyle name="Normal 2 3 2 4" xfId="186"/>
    <cellStyle name="Normal 2 3 3" xfId="277"/>
    <cellStyle name="Normal 2 3 3 10" xfId="616"/>
    <cellStyle name="Normal 2 3 3 2" xfId="4656"/>
    <cellStyle name="Normal 2 3 3 2 2" xfId="4657"/>
    <cellStyle name="Normal 2 3 3 3" xfId="4658"/>
    <cellStyle name="Normal 2 3 3 3 2" xfId="4659"/>
    <cellStyle name="Normal 2 3 3 4" xfId="4660"/>
    <cellStyle name="Normal 2 3 3 4 2" xfId="4661"/>
    <cellStyle name="Normal 2 3 3 5" xfId="4662"/>
    <cellStyle name="Normal 2 3 3 5 2" xfId="4663"/>
    <cellStyle name="Normal 2 3 3 6" xfId="4664"/>
    <cellStyle name="Normal 2 3 3 7" xfId="4665"/>
    <cellStyle name="Normal 2 3 3 8" xfId="9683"/>
    <cellStyle name="Normal 2 3 3 9" xfId="4655"/>
    <cellStyle name="Normal 2 3 4" xfId="188"/>
    <cellStyle name="Normal 2 3 4 2" xfId="4667"/>
    <cellStyle name="Normal 2 3 4 2 2" xfId="4668"/>
    <cellStyle name="Normal 2 3 4 2 2 2" xfId="18466"/>
    <cellStyle name="Normal 2 3 4 2 2 3" xfId="44858"/>
    <cellStyle name="Normal 2 3 4 2 3" xfId="4669"/>
    <cellStyle name="Normal 2 3 4 2 3 2" xfId="18467"/>
    <cellStyle name="Normal 2 3 4 2 4" xfId="44859"/>
    <cellStyle name="Normal 2 3 4 2 5" xfId="44860"/>
    <cellStyle name="Normal 2 3 4 2_Lcc_inputs" xfId="44861"/>
    <cellStyle name="Normal 2 3 4 3" xfId="4670"/>
    <cellStyle name="Normal 2 3 4 3 2" xfId="4671"/>
    <cellStyle name="Normal 2 3 4 3 2 2" xfId="44862"/>
    <cellStyle name="Normal 2 3 4 3 3" xfId="44863"/>
    <cellStyle name="Normal 2 3 4 3 4" xfId="44864"/>
    <cellStyle name="Normal 2 3 4 3_Lcc_inputs" xfId="44865"/>
    <cellStyle name="Normal 2 3 4 4" xfId="4672"/>
    <cellStyle name="Normal 2 3 4 4 2" xfId="4673"/>
    <cellStyle name="Normal 2 3 4 4 3" xfId="44866"/>
    <cellStyle name="Normal 2 3 4 5" xfId="4674"/>
    <cellStyle name="Normal 2 3 4 5 2" xfId="4675"/>
    <cellStyle name="Normal 2 3 4 6" xfId="4676"/>
    <cellStyle name="Normal 2 3 4 7" xfId="4677"/>
    <cellStyle name="Normal 2 3 4 8" xfId="4666"/>
    <cellStyle name="Normal 2 3 4_Lcc_inputs" xfId="44867"/>
    <cellStyle name="Normal 2 3 5" xfId="1369"/>
    <cellStyle name="Normal 2 3 5 2" xfId="4679"/>
    <cellStyle name="Normal 2 3 5 2 2" xfId="4680"/>
    <cellStyle name="Normal 2 3 5 2 3" xfId="44868"/>
    <cellStyle name="Normal 2 3 5 3" xfId="4681"/>
    <cellStyle name="Normal 2 3 5 3 2" xfId="4682"/>
    <cellStyle name="Normal 2 3 5 4" xfId="4683"/>
    <cellStyle name="Normal 2 3 5 4 2" xfId="4684"/>
    <cellStyle name="Normal 2 3 5 5" xfId="4685"/>
    <cellStyle name="Normal 2 3 5 5 2" xfId="4686"/>
    <cellStyle name="Normal 2 3 5 6" xfId="4687"/>
    <cellStyle name="Normal 2 3 5 7" xfId="4688"/>
    <cellStyle name="Normal 2 3 5 8" xfId="4678"/>
    <cellStyle name="Normal 2 3 5_Lcc_inputs" xfId="44869"/>
    <cellStyle name="Normal 2 3 6" xfId="4689"/>
    <cellStyle name="Normal 2 3 6 2" xfId="4690"/>
    <cellStyle name="Normal 2 3 6 2 2" xfId="4691"/>
    <cellStyle name="Normal 2 3 6 2 3" xfId="44870"/>
    <cellStyle name="Normal 2 3 6 3" xfId="4692"/>
    <cellStyle name="Normal 2 3 6 3 2" xfId="4693"/>
    <cellStyle name="Normal 2 3 6 4" xfId="4694"/>
    <cellStyle name="Normal 2 3 6 4 2" xfId="4695"/>
    <cellStyle name="Normal 2 3 6 5" xfId="4696"/>
    <cellStyle name="Normal 2 3 6_Lcc_inputs" xfId="44871"/>
    <cellStyle name="Normal 2 3 7" xfId="4697"/>
    <cellStyle name="Normal 2 3 7 2" xfId="4698"/>
    <cellStyle name="Normal 2 3 7 2 2" xfId="4699"/>
    <cellStyle name="Normal 2 3 7 3" xfId="4700"/>
    <cellStyle name="Normal 2 3 7 3 2" xfId="4701"/>
    <cellStyle name="Normal 2 3 7 4" xfId="4702"/>
    <cellStyle name="Normal 2 3 7 4 2" xfId="4703"/>
    <cellStyle name="Normal 2 3 7 5" xfId="4704"/>
    <cellStyle name="Normal 2 3 8" xfId="4705"/>
    <cellStyle name="Normal 2 3 8 2" xfId="4706"/>
    <cellStyle name="Normal 2 3 9" xfId="4707"/>
    <cellStyle name="Normal 2 3_Lcc_inputs" xfId="44872"/>
    <cellStyle name="Normal 2 30" xfId="1371"/>
    <cellStyle name="Normal 2 30 10" xfId="1372"/>
    <cellStyle name="Normal 2 30 10 2" xfId="4708"/>
    <cellStyle name="Normal 2 30 10 2 2" xfId="4709"/>
    <cellStyle name="Normal 2 30 10 3" xfId="4710"/>
    <cellStyle name="Normal 2 30 11" xfId="1373"/>
    <cellStyle name="Normal 2 30 11 2" xfId="4711"/>
    <cellStyle name="Normal 2 30 11 2 2" xfId="4712"/>
    <cellStyle name="Normal 2 30 11 3" xfId="4713"/>
    <cellStyle name="Normal 2 30 12" xfId="1374"/>
    <cellStyle name="Normal 2 30 12 2" xfId="4714"/>
    <cellStyle name="Normal 2 30 12 2 2" xfId="4715"/>
    <cellStyle name="Normal 2 30 12 3" xfId="4716"/>
    <cellStyle name="Normal 2 30 13" xfId="1375"/>
    <cellStyle name="Normal 2 30 13 2" xfId="4717"/>
    <cellStyle name="Normal 2 30 13 2 2" xfId="4718"/>
    <cellStyle name="Normal 2 30 13 3" xfId="4719"/>
    <cellStyle name="Normal 2 30 14" xfId="1376"/>
    <cellStyle name="Normal 2 30 14 2" xfId="4720"/>
    <cellStyle name="Normal 2 30 14 2 2" xfId="4721"/>
    <cellStyle name="Normal 2 30 14 3" xfId="4722"/>
    <cellStyle name="Normal 2 30 15" xfId="1377"/>
    <cellStyle name="Normal 2 30 15 2" xfId="4723"/>
    <cellStyle name="Normal 2 30 15 2 2" xfId="4724"/>
    <cellStyle name="Normal 2 30 15 3" xfId="4725"/>
    <cellStyle name="Normal 2 30 16" xfId="1378"/>
    <cellStyle name="Normal 2 30 16 2" xfId="4726"/>
    <cellStyle name="Normal 2 30 16 2 2" xfId="4727"/>
    <cellStyle name="Normal 2 30 16 3" xfId="4728"/>
    <cellStyle name="Normal 2 30 17" xfId="1379"/>
    <cellStyle name="Normal 2 30 17 2" xfId="4729"/>
    <cellStyle name="Normal 2 30 17 2 2" xfId="4730"/>
    <cellStyle name="Normal 2 30 17 3" xfId="4731"/>
    <cellStyle name="Normal 2 30 18" xfId="1380"/>
    <cellStyle name="Normal 2 30 18 2" xfId="4732"/>
    <cellStyle name="Normal 2 30 18 2 2" xfId="4733"/>
    <cellStyle name="Normal 2 30 18 3" xfId="4734"/>
    <cellStyle name="Normal 2 30 19" xfId="1381"/>
    <cellStyle name="Normal 2 30 19 2" xfId="4735"/>
    <cellStyle name="Normal 2 30 19 2 2" xfId="4736"/>
    <cellStyle name="Normal 2 30 19 3" xfId="4737"/>
    <cellStyle name="Normal 2 30 2" xfId="1382"/>
    <cellStyle name="Normal 2 30 2 2" xfId="4738"/>
    <cellStyle name="Normal 2 30 2 2 2" xfId="4739"/>
    <cellStyle name="Normal 2 30 2 3" xfId="4740"/>
    <cellStyle name="Normal 2 30 20" xfId="1383"/>
    <cellStyle name="Normal 2 30 20 2" xfId="4741"/>
    <cellStyle name="Normal 2 30 20 2 2" xfId="4742"/>
    <cellStyle name="Normal 2 30 20 3" xfId="4743"/>
    <cellStyle name="Normal 2 30 21" xfId="1384"/>
    <cellStyle name="Normal 2 30 21 2" xfId="4744"/>
    <cellStyle name="Normal 2 30 21 2 2" xfId="4745"/>
    <cellStyle name="Normal 2 30 21 3" xfId="4746"/>
    <cellStyle name="Normal 2 30 22" xfId="1385"/>
    <cellStyle name="Normal 2 30 22 2" xfId="4747"/>
    <cellStyle name="Normal 2 30 22 2 2" xfId="4748"/>
    <cellStyle name="Normal 2 30 22 3" xfId="4749"/>
    <cellStyle name="Normal 2 30 23" xfId="1386"/>
    <cellStyle name="Normal 2 30 23 2" xfId="4750"/>
    <cellStyle name="Normal 2 30 23 2 2" xfId="4751"/>
    <cellStyle name="Normal 2 30 23 3" xfId="4752"/>
    <cellStyle name="Normal 2 30 24" xfId="4753"/>
    <cellStyle name="Normal 2 30 24 2" xfId="4754"/>
    <cellStyle name="Normal 2 30 25" xfId="4755"/>
    <cellStyle name="Normal 2 30 3" xfId="1387"/>
    <cellStyle name="Normal 2 30 3 2" xfId="4756"/>
    <cellStyle name="Normal 2 30 3 2 2" xfId="4757"/>
    <cellStyle name="Normal 2 30 3 3" xfId="4758"/>
    <cellStyle name="Normal 2 30 4" xfId="1388"/>
    <cellStyle name="Normal 2 30 4 2" xfId="4759"/>
    <cellStyle name="Normal 2 30 4 2 2" xfId="4760"/>
    <cellStyle name="Normal 2 30 4 3" xfId="4761"/>
    <cellStyle name="Normal 2 30 5" xfId="1389"/>
    <cellStyle name="Normal 2 30 5 2" xfId="4762"/>
    <cellStyle name="Normal 2 30 5 2 2" xfId="4763"/>
    <cellStyle name="Normal 2 30 5 3" xfId="4764"/>
    <cellStyle name="Normal 2 30 6" xfId="1390"/>
    <cellStyle name="Normal 2 30 6 2" xfId="4765"/>
    <cellStyle name="Normal 2 30 6 2 2" xfId="4766"/>
    <cellStyle name="Normal 2 30 6 3" xfId="4767"/>
    <cellStyle name="Normal 2 30 7" xfId="1391"/>
    <cellStyle name="Normal 2 30 7 2" xfId="4768"/>
    <cellStyle name="Normal 2 30 7 2 2" xfId="4769"/>
    <cellStyle name="Normal 2 30 7 3" xfId="4770"/>
    <cellStyle name="Normal 2 30 8" xfId="1392"/>
    <cellStyle name="Normal 2 30 8 2" xfId="4771"/>
    <cellStyle name="Normal 2 30 8 2 2" xfId="4772"/>
    <cellStyle name="Normal 2 30 8 3" xfId="4773"/>
    <cellStyle name="Normal 2 30 9" xfId="1393"/>
    <cellStyle name="Normal 2 30 9 2" xfId="4774"/>
    <cellStyle name="Normal 2 30 9 2 2" xfId="4775"/>
    <cellStyle name="Normal 2 30 9 3" xfId="4776"/>
    <cellStyle name="Normal 2 31" xfId="1394"/>
    <cellStyle name="Normal 2 31 10" xfId="1395"/>
    <cellStyle name="Normal 2 31 10 2" xfId="4777"/>
    <cellStyle name="Normal 2 31 10 2 2" xfId="4778"/>
    <cellStyle name="Normal 2 31 10 3" xfId="4779"/>
    <cellStyle name="Normal 2 31 11" xfId="1396"/>
    <cellStyle name="Normal 2 31 11 2" xfId="4780"/>
    <cellStyle name="Normal 2 31 11 2 2" xfId="4781"/>
    <cellStyle name="Normal 2 31 11 3" xfId="4782"/>
    <cellStyle name="Normal 2 31 12" xfId="1397"/>
    <cellStyle name="Normal 2 31 12 2" xfId="4783"/>
    <cellStyle name="Normal 2 31 12 2 2" xfId="4784"/>
    <cellStyle name="Normal 2 31 12 3" xfId="4785"/>
    <cellStyle name="Normal 2 31 13" xfId="1398"/>
    <cellStyle name="Normal 2 31 13 2" xfId="4786"/>
    <cellStyle name="Normal 2 31 13 2 2" xfId="4787"/>
    <cellStyle name="Normal 2 31 13 3" xfId="4788"/>
    <cellStyle name="Normal 2 31 14" xfId="1399"/>
    <cellStyle name="Normal 2 31 14 2" xfId="4789"/>
    <cellStyle name="Normal 2 31 14 2 2" xfId="4790"/>
    <cellStyle name="Normal 2 31 14 3" xfId="4791"/>
    <cellStyle name="Normal 2 31 15" xfId="1400"/>
    <cellStyle name="Normal 2 31 15 2" xfId="4792"/>
    <cellStyle name="Normal 2 31 15 2 2" xfId="4793"/>
    <cellStyle name="Normal 2 31 15 3" xfId="4794"/>
    <cellStyle name="Normal 2 31 16" xfId="1401"/>
    <cellStyle name="Normal 2 31 16 2" xfId="4795"/>
    <cellStyle name="Normal 2 31 16 2 2" xfId="4796"/>
    <cellStyle name="Normal 2 31 16 3" xfId="4797"/>
    <cellStyle name="Normal 2 31 17" xfId="1402"/>
    <cellStyle name="Normal 2 31 17 2" xfId="4798"/>
    <cellStyle name="Normal 2 31 17 2 2" xfId="4799"/>
    <cellStyle name="Normal 2 31 17 3" xfId="4800"/>
    <cellStyle name="Normal 2 31 18" xfId="1403"/>
    <cellStyle name="Normal 2 31 18 2" xfId="4801"/>
    <cellStyle name="Normal 2 31 18 2 2" xfId="4802"/>
    <cellStyle name="Normal 2 31 18 3" xfId="4803"/>
    <cellStyle name="Normal 2 31 19" xfId="1404"/>
    <cellStyle name="Normal 2 31 19 2" xfId="4804"/>
    <cellStyle name="Normal 2 31 19 2 2" xfId="4805"/>
    <cellStyle name="Normal 2 31 19 3" xfId="4806"/>
    <cellStyle name="Normal 2 31 2" xfId="1405"/>
    <cellStyle name="Normal 2 31 2 2" xfId="4807"/>
    <cellStyle name="Normal 2 31 2 2 2" xfId="4808"/>
    <cellStyle name="Normal 2 31 2 3" xfId="4809"/>
    <cellStyle name="Normal 2 31 20" xfId="1406"/>
    <cellStyle name="Normal 2 31 20 2" xfId="4810"/>
    <cellStyle name="Normal 2 31 20 2 2" xfId="4811"/>
    <cellStyle name="Normal 2 31 20 3" xfId="4812"/>
    <cellStyle name="Normal 2 31 21" xfId="1407"/>
    <cellStyle name="Normal 2 31 21 2" xfId="4813"/>
    <cellStyle name="Normal 2 31 21 2 2" xfId="4814"/>
    <cellStyle name="Normal 2 31 21 3" xfId="4815"/>
    <cellStyle name="Normal 2 31 22" xfId="1408"/>
    <cellStyle name="Normal 2 31 22 2" xfId="4816"/>
    <cellStyle name="Normal 2 31 22 2 2" xfId="4817"/>
    <cellStyle name="Normal 2 31 22 3" xfId="4818"/>
    <cellStyle name="Normal 2 31 23" xfId="1409"/>
    <cellStyle name="Normal 2 31 23 2" xfId="4819"/>
    <cellStyle name="Normal 2 31 23 2 2" xfId="4820"/>
    <cellStyle name="Normal 2 31 23 3" xfId="4821"/>
    <cellStyle name="Normal 2 31 24" xfId="4822"/>
    <cellStyle name="Normal 2 31 24 2" xfId="4823"/>
    <cellStyle name="Normal 2 31 25" xfId="4824"/>
    <cellStyle name="Normal 2 31 3" xfId="1410"/>
    <cellStyle name="Normal 2 31 3 2" xfId="4825"/>
    <cellStyle name="Normal 2 31 3 2 2" xfId="4826"/>
    <cellStyle name="Normal 2 31 3 3" xfId="4827"/>
    <cellStyle name="Normal 2 31 4" xfId="1411"/>
    <cellStyle name="Normal 2 31 4 2" xfId="4828"/>
    <cellStyle name="Normal 2 31 4 2 2" xfId="4829"/>
    <cellStyle name="Normal 2 31 4 3" xfId="4830"/>
    <cellStyle name="Normal 2 31 5" xfId="1412"/>
    <cellStyle name="Normal 2 31 5 2" xfId="4831"/>
    <cellStyle name="Normal 2 31 5 2 2" xfId="4832"/>
    <cellStyle name="Normal 2 31 5 3" xfId="4833"/>
    <cellStyle name="Normal 2 31 6" xfId="1413"/>
    <cellStyle name="Normal 2 31 6 2" xfId="4834"/>
    <cellStyle name="Normal 2 31 6 2 2" xfId="4835"/>
    <cellStyle name="Normal 2 31 6 3" xfId="4836"/>
    <cellStyle name="Normal 2 31 7" xfId="1414"/>
    <cellStyle name="Normal 2 31 7 2" xfId="4837"/>
    <cellStyle name="Normal 2 31 7 2 2" xfId="4838"/>
    <cellStyle name="Normal 2 31 7 3" xfId="4839"/>
    <cellStyle name="Normal 2 31 8" xfId="1415"/>
    <cellStyle name="Normal 2 31 8 2" xfId="4840"/>
    <cellStyle name="Normal 2 31 8 2 2" xfId="4841"/>
    <cellStyle name="Normal 2 31 8 3" xfId="4842"/>
    <cellStyle name="Normal 2 31 9" xfId="1416"/>
    <cellStyle name="Normal 2 31 9 2" xfId="4843"/>
    <cellStyle name="Normal 2 31 9 2 2" xfId="4844"/>
    <cellStyle name="Normal 2 31 9 3" xfId="4845"/>
    <cellStyle name="Normal 2 32" xfId="1417"/>
    <cellStyle name="Normal 2 32 10" xfId="1418"/>
    <cellStyle name="Normal 2 32 10 2" xfId="4846"/>
    <cellStyle name="Normal 2 32 10 2 2" xfId="4847"/>
    <cellStyle name="Normal 2 32 10 3" xfId="4848"/>
    <cellStyle name="Normal 2 32 11" xfId="1419"/>
    <cellStyle name="Normal 2 32 11 2" xfId="4849"/>
    <cellStyle name="Normal 2 32 11 2 2" xfId="4850"/>
    <cellStyle name="Normal 2 32 11 3" xfId="4851"/>
    <cellStyle name="Normal 2 32 12" xfId="1420"/>
    <cellStyle name="Normal 2 32 12 2" xfId="4852"/>
    <cellStyle name="Normal 2 32 12 2 2" xfId="4853"/>
    <cellStyle name="Normal 2 32 12 3" xfId="4854"/>
    <cellStyle name="Normal 2 32 13" xfId="1421"/>
    <cellStyle name="Normal 2 32 13 2" xfId="4855"/>
    <cellStyle name="Normal 2 32 13 2 2" xfId="4856"/>
    <cellStyle name="Normal 2 32 13 3" xfId="4857"/>
    <cellStyle name="Normal 2 32 14" xfId="1422"/>
    <cellStyle name="Normal 2 32 14 2" xfId="4858"/>
    <cellStyle name="Normal 2 32 14 2 2" xfId="4859"/>
    <cellStyle name="Normal 2 32 14 3" xfId="4860"/>
    <cellStyle name="Normal 2 32 15" xfId="1423"/>
    <cellStyle name="Normal 2 32 15 2" xfId="4861"/>
    <cellStyle name="Normal 2 32 15 2 2" xfId="4862"/>
    <cellStyle name="Normal 2 32 15 3" xfId="4863"/>
    <cellStyle name="Normal 2 32 16" xfId="1424"/>
    <cellStyle name="Normal 2 32 16 2" xfId="4864"/>
    <cellStyle name="Normal 2 32 16 2 2" xfId="4865"/>
    <cellStyle name="Normal 2 32 16 3" xfId="4866"/>
    <cellStyle name="Normal 2 32 17" xfId="1425"/>
    <cellStyle name="Normal 2 32 17 2" xfId="4867"/>
    <cellStyle name="Normal 2 32 17 2 2" xfId="4868"/>
    <cellStyle name="Normal 2 32 17 3" xfId="4869"/>
    <cellStyle name="Normal 2 32 18" xfId="1426"/>
    <cellStyle name="Normal 2 32 18 2" xfId="4870"/>
    <cellStyle name="Normal 2 32 18 2 2" xfId="4871"/>
    <cellStyle name="Normal 2 32 18 3" xfId="4872"/>
    <cellStyle name="Normal 2 32 19" xfId="1427"/>
    <cellStyle name="Normal 2 32 19 2" xfId="4873"/>
    <cellStyle name="Normal 2 32 19 2 2" xfId="4874"/>
    <cellStyle name="Normal 2 32 19 3" xfId="4875"/>
    <cellStyle name="Normal 2 32 2" xfId="1428"/>
    <cellStyle name="Normal 2 32 2 2" xfId="4876"/>
    <cellStyle name="Normal 2 32 2 2 2" xfId="4877"/>
    <cellStyle name="Normal 2 32 2 3" xfId="4878"/>
    <cellStyle name="Normal 2 32 20" xfId="1429"/>
    <cellStyle name="Normal 2 32 20 2" xfId="4879"/>
    <cellStyle name="Normal 2 32 20 2 2" xfId="4880"/>
    <cellStyle name="Normal 2 32 20 3" xfId="4881"/>
    <cellStyle name="Normal 2 32 21" xfId="1430"/>
    <cellStyle name="Normal 2 32 21 2" xfId="4882"/>
    <cellStyle name="Normal 2 32 21 2 2" xfId="4883"/>
    <cellStyle name="Normal 2 32 21 3" xfId="4884"/>
    <cellStyle name="Normal 2 32 22" xfId="1431"/>
    <cellStyle name="Normal 2 32 22 2" xfId="4885"/>
    <cellStyle name="Normal 2 32 22 2 2" xfId="4886"/>
    <cellStyle name="Normal 2 32 22 3" xfId="4887"/>
    <cellStyle name="Normal 2 32 23" xfId="1432"/>
    <cellStyle name="Normal 2 32 23 2" xfId="4888"/>
    <cellStyle name="Normal 2 32 23 2 2" xfId="4889"/>
    <cellStyle name="Normal 2 32 23 3" xfId="4890"/>
    <cellStyle name="Normal 2 32 24" xfId="4891"/>
    <cellStyle name="Normal 2 32 24 2" xfId="4892"/>
    <cellStyle name="Normal 2 32 25" xfId="4893"/>
    <cellStyle name="Normal 2 32 3" xfId="1433"/>
    <cellStyle name="Normal 2 32 3 2" xfId="4894"/>
    <cellStyle name="Normal 2 32 3 2 2" xfId="4895"/>
    <cellStyle name="Normal 2 32 3 3" xfId="4896"/>
    <cellStyle name="Normal 2 32 4" xfId="1434"/>
    <cellStyle name="Normal 2 32 4 2" xfId="4897"/>
    <cellStyle name="Normal 2 32 4 2 2" xfId="4898"/>
    <cellStyle name="Normal 2 32 4 3" xfId="4899"/>
    <cellStyle name="Normal 2 32 5" xfId="1435"/>
    <cellStyle name="Normal 2 32 5 2" xfId="4900"/>
    <cellStyle name="Normal 2 32 5 2 2" xfId="4901"/>
    <cellStyle name="Normal 2 32 5 3" xfId="4902"/>
    <cellStyle name="Normal 2 32 6" xfId="1436"/>
    <cellStyle name="Normal 2 32 6 2" xfId="4903"/>
    <cellStyle name="Normal 2 32 6 2 2" xfId="4904"/>
    <cellStyle name="Normal 2 32 6 3" xfId="4905"/>
    <cellStyle name="Normal 2 32 7" xfId="1437"/>
    <cellStyle name="Normal 2 32 7 2" xfId="4906"/>
    <cellStyle name="Normal 2 32 7 2 2" xfId="4907"/>
    <cellStyle name="Normal 2 32 7 3" xfId="4908"/>
    <cellStyle name="Normal 2 32 8" xfId="1438"/>
    <cellStyle name="Normal 2 32 8 2" xfId="4909"/>
    <cellStyle name="Normal 2 32 8 2 2" xfId="4910"/>
    <cellStyle name="Normal 2 32 8 3" xfId="4911"/>
    <cellStyle name="Normal 2 32 9" xfId="1439"/>
    <cellStyle name="Normal 2 32 9 2" xfId="4912"/>
    <cellStyle name="Normal 2 32 9 2 2" xfId="4913"/>
    <cellStyle name="Normal 2 32 9 3" xfId="4914"/>
    <cellStyle name="Normal 2 33" xfId="1440"/>
    <cellStyle name="Normal 2 33 10" xfId="1441"/>
    <cellStyle name="Normal 2 33 10 2" xfId="4915"/>
    <cellStyle name="Normal 2 33 10 2 2" xfId="4916"/>
    <cellStyle name="Normal 2 33 10 3" xfId="4917"/>
    <cellStyle name="Normal 2 33 11" xfId="1442"/>
    <cellStyle name="Normal 2 33 11 2" xfId="4918"/>
    <cellStyle name="Normal 2 33 11 2 2" xfId="4919"/>
    <cellStyle name="Normal 2 33 11 3" xfId="4920"/>
    <cellStyle name="Normal 2 33 12" xfId="1443"/>
    <cellStyle name="Normal 2 33 12 2" xfId="4921"/>
    <cellStyle name="Normal 2 33 12 2 2" xfId="4922"/>
    <cellStyle name="Normal 2 33 12 3" xfId="4923"/>
    <cellStyle name="Normal 2 33 13" xfId="1444"/>
    <cellStyle name="Normal 2 33 13 2" xfId="4924"/>
    <cellStyle name="Normal 2 33 13 2 2" xfId="4925"/>
    <cellStyle name="Normal 2 33 13 3" xfId="4926"/>
    <cellStyle name="Normal 2 33 14" xfId="1445"/>
    <cellStyle name="Normal 2 33 14 2" xfId="4927"/>
    <cellStyle name="Normal 2 33 14 2 2" xfId="4928"/>
    <cellStyle name="Normal 2 33 14 3" xfId="4929"/>
    <cellStyle name="Normal 2 33 15" xfId="1446"/>
    <cellStyle name="Normal 2 33 15 2" xfId="4930"/>
    <cellStyle name="Normal 2 33 15 2 2" xfId="4931"/>
    <cellStyle name="Normal 2 33 15 3" xfId="4932"/>
    <cellStyle name="Normal 2 33 16" xfId="1447"/>
    <cellStyle name="Normal 2 33 16 2" xfId="4933"/>
    <cellStyle name="Normal 2 33 16 2 2" xfId="4934"/>
    <cellStyle name="Normal 2 33 16 3" xfId="4935"/>
    <cellStyle name="Normal 2 33 17" xfId="1448"/>
    <cellStyle name="Normal 2 33 17 2" xfId="4936"/>
    <cellStyle name="Normal 2 33 17 2 2" xfId="4937"/>
    <cellStyle name="Normal 2 33 17 3" xfId="4938"/>
    <cellStyle name="Normal 2 33 18" xfId="1449"/>
    <cellStyle name="Normal 2 33 18 2" xfId="4939"/>
    <cellStyle name="Normal 2 33 18 2 2" xfId="4940"/>
    <cellStyle name="Normal 2 33 18 3" xfId="4941"/>
    <cellStyle name="Normal 2 33 19" xfId="1450"/>
    <cellStyle name="Normal 2 33 19 2" xfId="4942"/>
    <cellStyle name="Normal 2 33 19 2 2" xfId="4943"/>
    <cellStyle name="Normal 2 33 19 3" xfId="4944"/>
    <cellStyle name="Normal 2 33 2" xfId="1451"/>
    <cellStyle name="Normal 2 33 2 2" xfId="4945"/>
    <cellStyle name="Normal 2 33 2 2 2" xfId="4946"/>
    <cellStyle name="Normal 2 33 2 3" xfId="4947"/>
    <cellStyle name="Normal 2 33 20" xfId="1452"/>
    <cellStyle name="Normal 2 33 20 2" xfId="4948"/>
    <cellStyle name="Normal 2 33 20 2 2" xfId="4949"/>
    <cellStyle name="Normal 2 33 20 3" xfId="4950"/>
    <cellStyle name="Normal 2 33 21" xfId="1453"/>
    <cellStyle name="Normal 2 33 21 2" xfId="4951"/>
    <cellStyle name="Normal 2 33 21 2 2" xfId="4952"/>
    <cellStyle name="Normal 2 33 21 3" xfId="4953"/>
    <cellStyle name="Normal 2 33 22" xfId="1454"/>
    <cellStyle name="Normal 2 33 22 2" xfId="4954"/>
    <cellStyle name="Normal 2 33 22 2 2" xfId="4955"/>
    <cellStyle name="Normal 2 33 22 3" xfId="4956"/>
    <cellStyle name="Normal 2 33 23" xfId="1455"/>
    <cellStyle name="Normal 2 33 23 2" xfId="4957"/>
    <cellStyle name="Normal 2 33 23 2 2" xfId="4958"/>
    <cellStyle name="Normal 2 33 23 3" xfId="4959"/>
    <cellStyle name="Normal 2 33 24" xfId="4960"/>
    <cellStyle name="Normal 2 33 24 2" xfId="4961"/>
    <cellStyle name="Normal 2 33 25" xfId="4962"/>
    <cellStyle name="Normal 2 33 3" xfId="1456"/>
    <cellStyle name="Normal 2 33 3 2" xfId="4963"/>
    <cellStyle name="Normal 2 33 3 2 2" xfId="4964"/>
    <cellStyle name="Normal 2 33 3 3" xfId="4965"/>
    <cellStyle name="Normal 2 33 4" xfId="1457"/>
    <cellStyle name="Normal 2 33 4 2" xfId="4966"/>
    <cellStyle name="Normal 2 33 4 2 2" xfId="4967"/>
    <cellStyle name="Normal 2 33 4 3" xfId="4968"/>
    <cellStyle name="Normal 2 33 5" xfId="1458"/>
    <cellStyle name="Normal 2 33 5 2" xfId="4969"/>
    <cellStyle name="Normal 2 33 5 2 2" xfId="4970"/>
    <cellStyle name="Normal 2 33 5 3" xfId="4971"/>
    <cellStyle name="Normal 2 33 6" xfId="1459"/>
    <cellStyle name="Normal 2 33 6 2" xfId="4972"/>
    <cellStyle name="Normal 2 33 6 2 2" xfId="4973"/>
    <cellStyle name="Normal 2 33 6 3" xfId="4974"/>
    <cellStyle name="Normal 2 33 7" xfId="1460"/>
    <cellStyle name="Normal 2 33 7 2" xfId="4975"/>
    <cellStyle name="Normal 2 33 7 2 2" xfId="4976"/>
    <cellStyle name="Normal 2 33 7 3" xfId="4977"/>
    <cellStyle name="Normal 2 33 8" xfId="1461"/>
    <cellStyle name="Normal 2 33 8 2" xfId="4978"/>
    <cellStyle name="Normal 2 33 8 2 2" xfId="4979"/>
    <cellStyle name="Normal 2 33 8 3" xfId="4980"/>
    <cellStyle name="Normal 2 33 9" xfId="1462"/>
    <cellStyle name="Normal 2 33 9 2" xfId="4981"/>
    <cellStyle name="Normal 2 33 9 2 2" xfId="4982"/>
    <cellStyle name="Normal 2 33 9 3" xfId="4983"/>
    <cellStyle name="Normal 2 34" xfId="1463"/>
    <cellStyle name="Normal 2 34 10" xfId="1464"/>
    <cellStyle name="Normal 2 34 10 2" xfId="4984"/>
    <cellStyle name="Normal 2 34 10 2 2" xfId="4985"/>
    <cellStyle name="Normal 2 34 10 3" xfId="4986"/>
    <cellStyle name="Normal 2 34 11" xfId="1465"/>
    <cellStyle name="Normal 2 34 11 2" xfId="4987"/>
    <cellStyle name="Normal 2 34 11 2 2" xfId="4988"/>
    <cellStyle name="Normal 2 34 11 3" xfId="4989"/>
    <cellStyle name="Normal 2 34 12" xfId="1466"/>
    <cellStyle name="Normal 2 34 12 2" xfId="4990"/>
    <cellStyle name="Normal 2 34 12 2 2" xfId="4991"/>
    <cellStyle name="Normal 2 34 12 3" xfId="4992"/>
    <cellStyle name="Normal 2 34 13" xfId="1467"/>
    <cellStyle name="Normal 2 34 13 2" xfId="4993"/>
    <cellStyle name="Normal 2 34 13 2 2" xfId="4994"/>
    <cellStyle name="Normal 2 34 13 3" xfId="4995"/>
    <cellStyle name="Normal 2 34 14" xfId="1468"/>
    <cellStyle name="Normal 2 34 14 2" xfId="4996"/>
    <cellStyle name="Normal 2 34 14 2 2" xfId="4997"/>
    <cellStyle name="Normal 2 34 14 3" xfId="4998"/>
    <cellStyle name="Normal 2 34 15" xfId="1469"/>
    <cellStyle name="Normal 2 34 15 2" xfId="4999"/>
    <cellStyle name="Normal 2 34 15 2 2" xfId="5000"/>
    <cellStyle name="Normal 2 34 15 3" xfId="5001"/>
    <cellStyle name="Normal 2 34 16" xfId="1470"/>
    <cellStyle name="Normal 2 34 16 2" xfId="5002"/>
    <cellStyle name="Normal 2 34 16 2 2" xfId="5003"/>
    <cellStyle name="Normal 2 34 16 3" xfId="5004"/>
    <cellStyle name="Normal 2 34 17" xfId="1471"/>
    <cellStyle name="Normal 2 34 17 2" xfId="5005"/>
    <cellStyle name="Normal 2 34 17 2 2" xfId="5006"/>
    <cellStyle name="Normal 2 34 17 3" xfId="5007"/>
    <cellStyle name="Normal 2 34 18" xfId="1472"/>
    <cellStyle name="Normal 2 34 18 2" xfId="5008"/>
    <cellStyle name="Normal 2 34 18 2 2" xfId="5009"/>
    <cellStyle name="Normal 2 34 18 3" xfId="5010"/>
    <cellStyle name="Normal 2 34 19" xfId="1473"/>
    <cellStyle name="Normal 2 34 19 2" xfId="5011"/>
    <cellStyle name="Normal 2 34 19 2 2" xfId="5012"/>
    <cellStyle name="Normal 2 34 19 3" xfId="5013"/>
    <cellStyle name="Normal 2 34 2" xfId="1474"/>
    <cellStyle name="Normal 2 34 2 2" xfId="5014"/>
    <cellStyle name="Normal 2 34 2 2 2" xfId="5015"/>
    <cellStyle name="Normal 2 34 2 3" xfId="5016"/>
    <cellStyle name="Normal 2 34 20" xfId="1475"/>
    <cellStyle name="Normal 2 34 20 2" xfId="5017"/>
    <cellStyle name="Normal 2 34 20 2 2" xfId="5018"/>
    <cellStyle name="Normal 2 34 20 3" xfId="5019"/>
    <cellStyle name="Normal 2 34 21" xfId="1476"/>
    <cellStyle name="Normal 2 34 21 2" xfId="5020"/>
    <cellStyle name="Normal 2 34 21 2 2" xfId="5021"/>
    <cellStyle name="Normal 2 34 21 3" xfId="5022"/>
    <cellStyle name="Normal 2 34 22" xfId="1477"/>
    <cellStyle name="Normal 2 34 22 2" xfId="5023"/>
    <cellStyle name="Normal 2 34 22 2 2" xfId="5024"/>
    <cellStyle name="Normal 2 34 22 3" xfId="5025"/>
    <cellStyle name="Normal 2 34 23" xfId="1478"/>
    <cellStyle name="Normal 2 34 23 2" xfId="5026"/>
    <cellStyle name="Normal 2 34 23 2 2" xfId="5027"/>
    <cellStyle name="Normal 2 34 23 3" xfId="5028"/>
    <cellStyle name="Normal 2 34 24" xfId="5029"/>
    <cellStyle name="Normal 2 34 24 2" xfId="5030"/>
    <cellStyle name="Normal 2 34 25" xfId="5031"/>
    <cellStyle name="Normal 2 34 3" xfId="1479"/>
    <cellStyle name="Normal 2 34 3 2" xfId="5032"/>
    <cellStyle name="Normal 2 34 3 2 2" xfId="5033"/>
    <cellStyle name="Normal 2 34 3 3" xfId="5034"/>
    <cellStyle name="Normal 2 34 4" xfId="1480"/>
    <cellStyle name="Normal 2 34 4 2" xfId="5035"/>
    <cellStyle name="Normal 2 34 4 2 2" xfId="5036"/>
    <cellStyle name="Normal 2 34 4 3" xfId="5037"/>
    <cellStyle name="Normal 2 34 5" xfId="1481"/>
    <cellStyle name="Normal 2 34 5 2" xfId="5038"/>
    <cellStyle name="Normal 2 34 5 2 2" xfId="5039"/>
    <cellStyle name="Normal 2 34 5 3" xfId="5040"/>
    <cellStyle name="Normal 2 34 6" xfId="1482"/>
    <cellStyle name="Normal 2 34 6 2" xfId="5041"/>
    <cellStyle name="Normal 2 34 6 2 2" xfId="5042"/>
    <cellStyle name="Normal 2 34 6 3" xfId="5043"/>
    <cellStyle name="Normal 2 34 7" xfId="1483"/>
    <cellStyle name="Normal 2 34 7 2" xfId="5044"/>
    <cellStyle name="Normal 2 34 7 2 2" xfId="5045"/>
    <cellStyle name="Normal 2 34 7 3" xfId="5046"/>
    <cellStyle name="Normal 2 34 8" xfId="1484"/>
    <cellStyle name="Normal 2 34 8 2" xfId="5047"/>
    <cellStyle name="Normal 2 34 8 2 2" xfId="5048"/>
    <cellStyle name="Normal 2 34 8 3" xfId="5049"/>
    <cellStyle name="Normal 2 34 9" xfId="1485"/>
    <cellStyle name="Normal 2 34 9 2" xfId="5050"/>
    <cellStyle name="Normal 2 34 9 2 2" xfId="5051"/>
    <cellStyle name="Normal 2 34 9 3" xfId="5052"/>
    <cellStyle name="Normal 2 35" xfId="1486"/>
    <cellStyle name="Normal 2 35 10" xfId="1487"/>
    <cellStyle name="Normal 2 35 10 2" xfId="5053"/>
    <cellStyle name="Normal 2 35 10 2 2" xfId="5054"/>
    <cellStyle name="Normal 2 35 10 3" xfId="5055"/>
    <cellStyle name="Normal 2 35 11" xfId="1488"/>
    <cellStyle name="Normal 2 35 11 2" xfId="5056"/>
    <cellStyle name="Normal 2 35 11 2 2" xfId="5057"/>
    <cellStyle name="Normal 2 35 11 3" xfId="5058"/>
    <cellStyle name="Normal 2 35 12" xfId="1489"/>
    <cellStyle name="Normal 2 35 12 2" xfId="5059"/>
    <cellStyle name="Normal 2 35 12 2 2" xfId="5060"/>
    <cellStyle name="Normal 2 35 12 3" xfId="5061"/>
    <cellStyle name="Normal 2 35 13" xfId="1490"/>
    <cellStyle name="Normal 2 35 13 2" xfId="5062"/>
    <cellStyle name="Normal 2 35 13 2 2" xfId="5063"/>
    <cellStyle name="Normal 2 35 13 3" xfId="5064"/>
    <cellStyle name="Normal 2 35 14" xfId="1491"/>
    <cellStyle name="Normal 2 35 14 2" xfId="5065"/>
    <cellStyle name="Normal 2 35 14 2 2" xfId="5066"/>
    <cellStyle name="Normal 2 35 14 3" xfId="5067"/>
    <cellStyle name="Normal 2 35 15" xfId="1492"/>
    <cellStyle name="Normal 2 35 15 2" xfId="5068"/>
    <cellStyle name="Normal 2 35 15 2 2" xfId="5069"/>
    <cellStyle name="Normal 2 35 15 3" xfId="5070"/>
    <cellStyle name="Normal 2 35 16" xfId="1493"/>
    <cellStyle name="Normal 2 35 16 2" xfId="5071"/>
    <cellStyle name="Normal 2 35 16 2 2" xfId="5072"/>
    <cellStyle name="Normal 2 35 16 3" xfId="5073"/>
    <cellStyle name="Normal 2 35 17" xfId="1494"/>
    <cellStyle name="Normal 2 35 17 2" xfId="5074"/>
    <cellStyle name="Normal 2 35 17 2 2" xfId="5075"/>
    <cellStyle name="Normal 2 35 17 3" xfId="5076"/>
    <cellStyle name="Normal 2 35 18" xfId="1495"/>
    <cellStyle name="Normal 2 35 18 2" xfId="5077"/>
    <cellStyle name="Normal 2 35 18 2 2" xfId="5078"/>
    <cellStyle name="Normal 2 35 18 3" xfId="5079"/>
    <cellStyle name="Normal 2 35 19" xfId="1496"/>
    <cellStyle name="Normal 2 35 19 2" xfId="5080"/>
    <cellStyle name="Normal 2 35 19 2 2" xfId="5081"/>
    <cellStyle name="Normal 2 35 19 3" xfId="5082"/>
    <cellStyle name="Normal 2 35 2" xfId="1497"/>
    <cellStyle name="Normal 2 35 2 2" xfId="5083"/>
    <cellStyle name="Normal 2 35 2 2 2" xfId="5084"/>
    <cellStyle name="Normal 2 35 2 3" xfId="5085"/>
    <cellStyle name="Normal 2 35 20" xfId="1498"/>
    <cellStyle name="Normal 2 35 20 2" xfId="5086"/>
    <cellStyle name="Normal 2 35 20 2 2" xfId="5087"/>
    <cellStyle name="Normal 2 35 20 3" xfId="5088"/>
    <cellStyle name="Normal 2 35 21" xfId="1499"/>
    <cellStyle name="Normal 2 35 21 2" xfId="5089"/>
    <cellStyle name="Normal 2 35 21 2 2" xfId="5090"/>
    <cellStyle name="Normal 2 35 21 3" xfId="5091"/>
    <cellStyle name="Normal 2 35 22" xfId="1500"/>
    <cellStyle name="Normal 2 35 22 2" xfId="5092"/>
    <cellStyle name="Normal 2 35 22 2 2" xfId="5093"/>
    <cellStyle name="Normal 2 35 22 3" xfId="5094"/>
    <cellStyle name="Normal 2 35 23" xfId="1501"/>
    <cellStyle name="Normal 2 35 23 2" xfId="5095"/>
    <cellStyle name="Normal 2 35 23 2 2" xfId="5096"/>
    <cellStyle name="Normal 2 35 23 3" xfId="5097"/>
    <cellStyle name="Normal 2 35 24" xfId="5098"/>
    <cellStyle name="Normal 2 35 24 2" xfId="5099"/>
    <cellStyle name="Normal 2 35 25" xfId="5100"/>
    <cellStyle name="Normal 2 35 3" xfId="1502"/>
    <cellStyle name="Normal 2 35 3 2" xfId="5101"/>
    <cellStyle name="Normal 2 35 3 2 2" xfId="5102"/>
    <cellStyle name="Normal 2 35 3 3" xfId="5103"/>
    <cellStyle name="Normal 2 35 4" xfId="1503"/>
    <cellStyle name="Normal 2 35 4 2" xfId="5104"/>
    <cellStyle name="Normal 2 35 4 2 2" xfId="5105"/>
    <cellStyle name="Normal 2 35 4 3" xfId="5106"/>
    <cellStyle name="Normal 2 35 5" xfId="1504"/>
    <cellStyle name="Normal 2 35 5 2" xfId="5107"/>
    <cellStyle name="Normal 2 35 5 2 2" xfId="5108"/>
    <cellStyle name="Normal 2 35 5 3" xfId="5109"/>
    <cellStyle name="Normal 2 35 6" xfId="1505"/>
    <cellStyle name="Normal 2 35 6 2" xfId="5110"/>
    <cellStyle name="Normal 2 35 6 2 2" xfId="5111"/>
    <cellStyle name="Normal 2 35 6 3" xfId="5112"/>
    <cellStyle name="Normal 2 35 7" xfId="1506"/>
    <cellStyle name="Normal 2 35 7 2" xfId="5113"/>
    <cellStyle name="Normal 2 35 7 2 2" xfId="5114"/>
    <cellStyle name="Normal 2 35 7 3" xfId="5115"/>
    <cellStyle name="Normal 2 35 8" xfId="1507"/>
    <cellStyle name="Normal 2 35 8 2" xfId="5116"/>
    <cellStyle name="Normal 2 35 8 2 2" xfId="5117"/>
    <cellStyle name="Normal 2 35 8 3" xfId="5118"/>
    <cellStyle name="Normal 2 35 9" xfId="1508"/>
    <cellStyle name="Normal 2 35 9 2" xfId="5119"/>
    <cellStyle name="Normal 2 35 9 2 2" xfId="5120"/>
    <cellStyle name="Normal 2 35 9 3" xfId="5121"/>
    <cellStyle name="Normal 2 36" xfId="1509"/>
    <cellStyle name="Normal 2 36 10" xfId="1510"/>
    <cellStyle name="Normal 2 36 10 2" xfId="5122"/>
    <cellStyle name="Normal 2 36 10 2 2" xfId="5123"/>
    <cellStyle name="Normal 2 36 10 3" xfId="5124"/>
    <cellStyle name="Normal 2 36 11" xfId="1511"/>
    <cellStyle name="Normal 2 36 11 2" xfId="5125"/>
    <cellStyle name="Normal 2 36 11 2 2" xfId="5126"/>
    <cellStyle name="Normal 2 36 11 3" xfId="5127"/>
    <cellStyle name="Normal 2 36 12" xfId="1512"/>
    <cellStyle name="Normal 2 36 12 2" xfId="5128"/>
    <cellStyle name="Normal 2 36 12 2 2" xfId="5129"/>
    <cellStyle name="Normal 2 36 12 3" xfId="5130"/>
    <cellStyle name="Normal 2 36 13" xfId="1513"/>
    <cellStyle name="Normal 2 36 13 2" xfId="5131"/>
    <cellStyle name="Normal 2 36 13 2 2" xfId="5132"/>
    <cellStyle name="Normal 2 36 13 3" xfId="5133"/>
    <cellStyle name="Normal 2 36 14" xfId="1514"/>
    <cellStyle name="Normal 2 36 14 2" xfId="5134"/>
    <cellStyle name="Normal 2 36 14 2 2" xfId="5135"/>
    <cellStyle name="Normal 2 36 14 3" xfId="5136"/>
    <cellStyle name="Normal 2 36 15" xfId="1515"/>
    <cellStyle name="Normal 2 36 15 2" xfId="5137"/>
    <cellStyle name="Normal 2 36 15 2 2" xfId="5138"/>
    <cellStyle name="Normal 2 36 15 3" xfId="5139"/>
    <cellStyle name="Normal 2 36 16" xfId="1516"/>
    <cellStyle name="Normal 2 36 16 2" xfId="5140"/>
    <cellStyle name="Normal 2 36 16 2 2" xfId="5141"/>
    <cellStyle name="Normal 2 36 16 3" xfId="5142"/>
    <cellStyle name="Normal 2 36 17" xfId="1517"/>
    <cellStyle name="Normal 2 36 17 2" xfId="5143"/>
    <cellStyle name="Normal 2 36 17 2 2" xfId="5144"/>
    <cellStyle name="Normal 2 36 17 3" xfId="5145"/>
    <cellStyle name="Normal 2 36 18" xfId="1518"/>
    <cellStyle name="Normal 2 36 18 2" xfId="5146"/>
    <cellStyle name="Normal 2 36 18 2 2" xfId="5147"/>
    <cellStyle name="Normal 2 36 18 3" xfId="5148"/>
    <cellStyle name="Normal 2 36 19" xfId="1519"/>
    <cellStyle name="Normal 2 36 19 2" xfId="5149"/>
    <cellStyle name="Normal 2 36 19 2 2" xfId="5150"/>
    <cellStyle name="Normal 2 36 19 3" xfId="5151"/>
    <cellStyle name="Normal 2 36 2" xfId="1520"/>
    <cellStyle name="Normal 2 36 2 2" xfId="5152"/>
    <cellStyle name="Normal 2 36 2 2 2" xfId="5153"/>
    <cellStyle name="Normal 2 36 2 3" xfId="5154"/>
    <cellStyle name="Normal 2 36 20" xfId="1521"/>
    <cellStyle name="Normal 2 36 20 2" xfId="5155"/>
    <cellStyle name="Normal 2 36 20 2 2" xfId="5156"/>
    <cellStyle name="Normal 2 36 20 3" xfId="5157"/>
    <cellStyle name="Normal 2 36 21" xfId="1522"/>
    <cellStyle name="Normal 2 36 21 2" xfId="5158"/>
    <cellStyle name="Normal 2 36 21 2 2" xfId="5159"/>
    <cellStyle name="Normal 2 36 21 3" xfId="5160"/>
    <cellStyle name="Normal 2 36 22" xfId="1523"/>
    <cellStyle name="Normal 2 36 22 2" xfId="5161"/>
    <cellStyle name="Normal 2 36 22 2 2" xfId="5162"/>
    <cellStyle name="Normal 2 36 22 3" xfId="5163"/>
    <cellStyle name="Normal 2 36 23" xfId="1524"/>
    <cellStyle name="Normal 2 36 23 2" xfId="5164"/>
    <cellStyle name="Normal 2 36 23 2 2" xfId="5165"/>
    <cellStyle name="Normal 2 36 23 3" xfId="5166"/>
    <cellStyle name="Normal 2 36 24" xfId="5167"/>
    <cellStyle name="Normal 2 36 24 2" xfId="5168"/>
    <cellStyle name="Normal 2 36 25" xfId="5169"/>
    <cellStyle name="Normal 2 36 3" xfId="1525"/>
    <cellStyle name="Normal 2 36 3 2" xfId="5170"/>
    <cellStyle name="Normal 2 36 3 2 2" xfId="5171"/>
    <cellStyle name="Normal 2 36 3 3" xfId="5172"/>
    <cellStyle name="Normal 2 36 4" xfId="1526"/>
    <cellStyle name="Normal 2 36 4 2" xfId="5173"/>
    <cellStyle name="Normal 2 36 4 2 2" xfId="5174"/>
    <cellStyle name="Normal 2 36 4 3" xfId="5175"/>
    <cellStyle name="Normal 2 36 5" xfId="1527"/>
    <cellStyle name="Normal 2 36 5 2" xfId="5176"/>
    <cellStyle name="Normal 2 36 5 2 2" xfId="5177"/>
    <cellStyle name="Normal 2 36 5 3" xfId="5178"/>
    <cellStyle name="Normal 2 36 6" xfId="1528"/>
    <cellStyle name="Normal 2 36 6 2" xfId="5179"/>
    <cellStyle name="Normal 2 36 6 2 2" xfId="5180"/>
    <cellStyle name="Normal 2 36 6 3" xfId="5181"/>
    <cellStyle name="Normal 2 36 7" xfId="1529"/>
    <cellStyle name="Normal 2 36 7 2" xfId="5182"/>
    <cellStyle name="Normal 2 36 7 2 2" xfId="5183"/>
    <cellStyle name="Normal 2 36 7 3" xfId="5184"/>
    <cellStyle name="Normal 2 36 8" xfId="1530"/>
    <cellStyle name="Normal 2 36 8 2" xfId="5185"/>
    <cellStyle name="Normal 2 36 8 2 2" xfId="5186"/>
    <cellStyle name="Normal 2 36 8 3" xfId="5187"/>
    <cellStyle name="Normal 2 36 9" xfId="1531"/>
    <cellStyle name="Normal 2 36 9 2" xfId="5188"/>
    <cellStyle name="Normal 2 36 9 2 2" xfId="5189"/>
    <cellStyle name="Normal 2 36 9 3" xfId="5190"/>
    <cellStyle name="Normal 2 37" xfId="1532"/>
    <cellStyle name="Normal 2 37 10" xfId="1533"/>
    <cellStyle name="Normal 2 37 10 2" xfId="5191"/>
    <cellStyle name="Normal 2 37 10 2 2" xfId="5192"/>
    <cellStyle name="Normal 2 37 10 3" xfId="5193"/>
    <cellStyle name="Normal 2 37 11" xfId="1534"/>
    <cellStyle name="Normal 2 37 11 2" xfId="5194"/>
    <cellStyle name="Normal 2 37 11 2 2" xfId="5195"/>
    <cellStyle name="Normal 2 37 11 3" xfId="5196"/>
    <cellStyle name="Normal 2 37 12" xfId="1535"/>
    <cellStyle name="Normal 2 37 12 2" xfId="5197"/>
    <cellStyle name="Normal 2 37 12 2 2" xfId="5198"/>
    <cellStyle name="Normal 2 37 12 3" xfId="5199"/>
    <cellStyle name="Normal 2 37 13" xfId="1536"/>
    <cellStyle name="Normal 2 37 13 2" xfId="5200"/>
    <cellStyle name="Normal 2 37 13 2 2" xfId="5201"/>
    <cellStyle name="Normal 2 37 13 3" xfId="5202"/>
    <cellStyle name="Normal 2 37 14" xfId="1537"/>
    <cellStyle name="Normal 2 37 14 2" xfId="5203"/>
    <cellStyle name="Normal 2 37 14 2 2" xfId="5204"/>
    <cellStyle name="Normal 2 37 14 3" xfId="5205"/>
    <cellStyle name="Normal 2 37 15" xfId="1538"/>
    <cellStyle name="Normal 2 37 15 2" xfId="5206"/>
    <cellStyle name="Normal 2 37 15 2 2" xfId="5207"/>
    <cellStyle name="Normal 2 37 15 3" xfId="5208"/>
    <cellStyle name="Normal 2 37 16" xfId="1539"/>
    <cellStyle name="Normal 2 37 16 2" xfId="5209"/>
    <cellStyle name="Normal 2 37 16 2 2" xfId="5210"/>
    <cellStyle name="Normal 2 37 16 3" xfId="5211"/>
    <cellStyle name="Normal 2 37 17" xfId="1540"/>
    <cellStyle name="Normal 2 37 17 2" xfId="5212"/>
    <cellStyle name="Normal 2 37 17 2 2" xfId="5213"/>
    <cellStyle name="Normal 2 37 17 3" xfId="5214"/>
    <cellStyle name="Normal 2 37 18" xfId="1541"/>
    <cellStyle name="Normal 2 37 18 2" xfId="5215"/>
    <cellStyle name="Normal 2 37 18 2 2" xfId="5216"/>
    <cellStyle name="Normal 2 37 18 3" xfId="5217"/>
    <cellStyle name="Normal 2 37 19" xfId="1542"/>
    <cellStyle name="Normal 2 37 19 2" xfId="5218"/>
    <cellStyle name="Normal 2 37 19 2 2" xfId="5219"/>
    <cellStyle name="Normal 2 37 19 3" xfId="5220"/>
    <cellStyle name="Normal 2 37 2" xfId="1543"/>
    <cellStyle name="Normal 2 37 2 2" xfId="5221"/>
    <cellStyle name="Normal 2 37 2 2 2" xfId="5222"/>
    <cellStyle name="Normal 2 37 2 3" xfId="5223"/>
    <cellStyle name="Normal 2 37 20" xfId="1544"/>
    <cellStyle name="Normal 2 37 20 2" xfId="5224"/>
    <cellStyle name="Normal 2 37 20 2 2" xfId="5225"/>
    <cellStyle name="Normal 2 37 20 3" xfId="5226"/>
    <cellStyle name="Normal 2 37 21" xfId="1545"/>
    <cellStyle name="Normal 2 37 21 2" xfId="5227"/>
    <cellStyle name="Normal 2 37 21 2 2" xfId="5228"/>
    <cellStyle name="Normal 2 37 21 3" xfId="5229"/>
    <cellStyle name="Normal 2 37 22" xfId="1546"/>
    <cellStyle name="Normal 2 37 22 2" xfId="5230"/>
    <cellStyle name="Normal 2 37 22 2 2" xfId="5231"/>
    <cellStyle name="Normal 2 37 22 3" xfId="5232"/>
    <cellStyle name="Normal 2 37 23" xfId="1547"/>
    <cellStyle name="Normal 2 37 23 2" xfId="5233"/>
    <cellStyle name="Normal 2 37 23 2 2" xfId="5234"/>
    <cellStyle name="Normal 2 37 23 3" xfId="5235"/>
    <cellStyle name="Normal 2 37 24" xfId="5236"/>
    <cellStyle name="Normal 2 37 24 2" xfId="5237"/>
    <cellStyle name="Normal 2 37 25" xfId="5238"/>
    <cellStyle name="Normal 2 37 3" xfId="1548"/>
    <cellStyle name="Normal 2 37 3 2" xfId="5239"/>
    <cellStyle name="Normal 2 37 3 2 2" xfId="5240"/>
    <cellStyle name="Normal 2 37 3 3" xfId="5241"/>
    <cellStyle name="Normal 2 37 4" xfId="1549"/>
    <cellStyle name="Normal 2 37 4 2" xfId="5242"/>
    <cellStyle name="Normal 2 37 4 2 2" xfId="5243"/>
    <cellStyle name="Normal 2 37 4 3" xfId="5244"/>
    <cellStyle name="Normal 2 37 5" xfId="1550"/>
    <cellStyle name="Normal 2 37 5 2" xfId="5245"/>
    <cellStyle name="Normal 2 37 5 2 2" xfId="5246"/>
    <cellStyle name="Normal 2 37 5 3" xfId="5247"/>
    <cellStyle name="Normal 2 37 6" xfId="1551"/>
    <cellStyle name="Normal 2 37 6 2" xfId="5248"/>
    <cellStyle name="Normal 2 37 6 2 2" xfId="5249"/>
    <cellStyle name="Normal 2 37 6 3" xfId="5250"/>
    <cellStyle name="Normal 2 37 7" xfId="1552"/>
    <cellStyle name="Normal 2 37 7 2" xfId="5251"/>
    <cellStyle name="Normal 2 37 7 2 2" xfId="5252"/>
    <cellStyle name="Normal 2 37 7 3" xfId="5253"/>
    <cellStyle name="Normal 2 37 8" xfId="1553"/>
    <cellStyle name="Normal 2 37 8 2" xfId="5254"/>
    <cellStyle name="Normal 2 37 8 2 2" xfId="5255"/>
    <cellStyle name="Normal 2 37 8 3" xfId="5256"/>
    <cellStyle name="Normal 2 37 9" xfId="1554"/>
    <cellStyle name="Normal 2 37 9 2" xfId="5257"/>
    <cellStyle name="Normal 2 37 9 2 2" xfId="5258"/>
    <cellStyle name="Normal 2 37 9 3" xfId="5259"/>
    <cellStyle name="Normal 2 38" xfId="1555"/>
    <cellStyle name="Normal 2 38 10" xfId="1556"/>
    <cellStyle name="Normal 2 38 10 2" xfId="5260"/>
    <cellStyle name="Normal 2 38 10 2 2" xfId="5261"/>
    <cellStyle name="Normal 2 38 10 3" xfId="5262"/>
    <cellStyle name="Normal 2 38 11" xfId="1557"/>
    <cellStyle name="Normal 2 38 11 2" xfId="5263"/>
    <cellStyle name="Normal 2 38 11 2 2" xfId="5264"/>
    <cellStyle name="Normal 2 38 11 3" xfId="5265"/>
    <cellStyle name="Normal 2 38 12" xfId="1558"/>
    <cellStyle name="Normal 2 38 12 2" xfId="5266"/>
    <cellStyle name="Normal 2 38 12 2 2" xfId="5267"/>
    <cellStyle name="Normal 2 38 12 3" xfId="5268"/>
    <cellStyle name="Normal 2 38 13" xfId="1559"/>
    <cellStyle name="Normal 2 38 13 2" xfId="5269"/>
    <cellStyle name="Normal 2 38 13 2 2" xfId="5270"/>
    <cellStyle name="Normal 2 38 13 3" xfId="5271"/>
    <cellStyle name="Normal 2 38 14" xfId="1560"/>
    <cellStyle name="Normal 2 38 14 2" xfId="5272"/>
    <cellStyle name="Normal 2 38 14 2 2" xfId="5273"/>
    <cellStyle name="Normal 2 38 14 3" xfId="5274"/>
    <cellStyle name="Normal 2 38 15" xfId="1561"/>
    <cellStyle name="Normal 2 38 15 2" xfId="5275"/>
    <cellStyle name="Normal 2 38 15 2 2" xfId="5276"/>
    <cellStyle name="Normal 2 38 15 3" xfId="5277"/>
    <cellStyle name="Normal 2 38 16" xfId="1562"/>
    <cellStyle name="Normal 2 38 16 2" xfId="5278"/>
    <cellStyle name="Normal 2 38 16 2 2" xfId="5279"/>
    <cellStyle name="Normal 2 38 16 3" xfId="5280"/>
    <cellStyle name="Normal 2 38 17" xfId="1563"/>
    <cellStyle name="Normal 2 38 17 2" xfId="5281"/>
    <cellStyle name="Normal 2 38 17 2 2" xfId="5282"/>
    <cellStyle name="Normal 2 38 17 3" xfId="5283"/>
    <cellStyle name="Normal 2 38 18" xfId="1564"/>
    <cellStyle name="Normal 2 38 18 2" xfId="5284"/>
    <cellStyle name="Normal 2 38 18 2 2" xfId="5285"/>
    <cellStyle name="Normal 2 38 18 3" xfId="5286"/>
    <cellStyle name="Normal 2 38 19" xfId="1565"/>
    <cellStyle name="Normal 2 38 19 2" xfId="5287"/>
    <cellStyle name="Normal 2 38 19 2 2" xfId="5288"/>
    <cellStyle name="Normal 2 38 19 3" xfId="5289"/>
    <cellStyle name="Normal 2 38 2" xfId="1566"/>
    <cellStyle name="Normal 2 38 2 2" xfId="5290"/>
    <cellStyle name="Normal 2 38 2 2 2" xfId="5291"/>
    <cellStyle name="Normal 2 38 2 3" xfId="5292"/>
    <cellStyle name="Normal 2 38 20" xfId="1567"/>
    <cellStyle name="Normal 2 38 20 2" xfId="5293"/>
    <cellStyle name="Normal 2 38 20 2 2" xfId="5294"/>
    <cellStyle name="Normal 2 38 20 3" xfId="5295"/>
    <cellStyle name="Normal 2 38 21" xfId="1568"/>
    <cellStyle name="Normal 2 38 21 2" xfId="5296"/>
    <cellStyle name="Normal 2 38 21 2 2" xfId="5297"/>
    <cellStyle name="Normal 2 38 21 3" xfId="5298"/>
    <cellStyle name="Normal 2 38 22" xfId="1569"/>
    <cellStyle name="Normal 2 38 22 2" xfId="5299"/>
    <cellStyle name="Normal 2 38 22 2 2" xfId="5300"/>
    <cellStyle name="Normal 2 38 22 3" xfId="5301"/>
    <cellStyle name="Normal 2 38 23" xfId="1570"/>
    <cellStyle name="Normal 2 38 23 2" xfId="5302"/>
    <cellStyle name="Normal 2 38 23 2 2" xfId="5303"/>
    <cellStyle name="Normal 2 38 23 3" xfId="5304"/>
    <cellStyle name="Normal 2 38 24" xfId="5305"/>
    <cellStyle name="Normal 2 38 24 2" xfId="5306"/>
    <cellStyle name="Normal 2 38 25" xfId="5307"/>
    <cellStyle name="Normal 2 38 3" xfId="1571"/>
    <cellStyle name="Normal 2 38 3 2" xfId="5308"/>
    <cellStyle name="Normal 2 38 3 2 2" xfId="5309"/>
    <cellStyle name="Normal 2 38 3 3" xfId="5310"/>
    <cellStyle name="Normal 2 38 4" xfId="1572"/>
    <cellStyle name="Normal 2 38 4 2" xfId="5311"/>
    <cellStyle name="Normal 2 38 4 2 2" xfId="5312"/>
    <cellStyle name="Normal 2 38 4 3" xfId="5313"/>
    <cellStyle name="Normal 2 38 5" xfId="1573"/>
    <cellStyle name="Normal 2 38 5 2" xfId="5314"/>
    <cellStyle name="Normal 2 38 5 2 2" xfId="5315"/>
    <cellStyle name="Normal 2 38 5 3" xfId="5316"/>
    <cellStyle name="Normal 2 38 6" xfId="1574"/>
    <cellStyle name="Normal 2 38 6 2" xfId="5317"/>
    <cellStyle name="Normal 2 38 6 2 2" xfId="5318"/>
    <cellStyle name="Normal 2 38 6 3" xfId="5319"/>
    <cellStyle name="Normal 2 38 7" xfId="1575"/>
    <cellStyle name="Normal 2 38 7 2" xfId="5320"/>
    <cellStyle name="Normal 2 38 7 2 2" xfId="5321"/>
    <cellStyle name="Normal 2 38 7 3" xfId="5322"/>
    <cellStyle name="Normal 2 38 8" xfId="1576"/>
    <cellStyle name="Normal 2 38 8 2" xfId="5323"/>
    <cellStyle name="Normal 2 38 8 2 2" xfId="5324"/>
    <cellStyle name="Normal 2 38 8 3" xfId="5325"/>
    <cellStyle name="Normal 2 38 9" xfId="1577"/>
    <cellStyle name="Normal 2 38 9 2" xfId="5326"/>
    <cellStyle name="Normal 2 38 9 2 2" xfId="5327"/>
    <cellStyle name="Normal 2 38 9 3" xfId="5328"/>
    <cellStyle name="Normal 2 39" xfId="1578"/>
    <cellStyle name="Normal 2 39 10" xfId="1579"/>
    <cellStyle name="Normal 2 39 10 2" xfId="5329"/>
    <cellStyle name="Normal 2 39 10 2 2" xfId="5330"/>
    <cellStyle name="Normal 2 39 10 3" xfId="5331"/>
    <cellStyle name="Normal 2 39 11" xfId="1580"/>
    <cellStyle name="Normal 2 39 11 2" xfId="5332"/>
    <cellStyle name="Normal 2 39 11 2 2" xfId="5333"/>
    <cellStyle name="Normal 2 39 11 3" xfId="5334"/>
    <cellStyle name="Normal 2 39 12" xfId="1581"/>
    <cellStyle name="Normal 2 39 12 2" xfId="5335"/>
    <cellStyle name="Normal 2 39 12 2 2" xfId="5336"/>
    <cellStyle name="Normal 2 39 12 3" xfId="5337"/>
    <cellStyle name="Normal 2 39 13" xfId="1582"/>
    <cellStyle name="Normal 2 39 13 2" xfId="5338"/>
    <cellStyle name="Normal 2 39 13 2 2" xfId="5339"/>
    <cellStyle name="Normal 2 39 13 3" xfId="5340"/>
    <cellStyle name="Normal 2 39 14" xfId="1583"/>
    <cellStyle name="Normal 2 39 14 2" xfId="5341"/>
    <cellStyle name="Normal 2 39 14 2 2" xfId="5342"/>
    <cellStyle name="Normal 2 39 14 3" xfId="5343"/>
    <cellStyle name="Normal 2 39 15" xfId="1584"/>
    <cellStyle name="Normal 2 39 15 2" xfId="5344"/>
    <cellStyle name="Normal 2 39 15 2 2" xfId="5345"/>
    <cellStyle name="Normal 2 39 15 3" xfId="5346"/>
    <cellStyle name="Normal 2 39 16" xfId="1585"/>
    <cellStyle name="Normal 2 39 16 2" xfId="5347"/>
    <cellStyle name="Normal 2 39 16 2 2" xfId="5348"/>
    <cellStyle name="Normal 2 39 16 3" xfId="5349"/>
    <cellStyle name="Normal 2 39 17" xfId="1586"/>
    <cellStyle name="Normal 2 39 17 2" xfId="5350"/>
    <cellStyle name="Normal 2 39 17 2 2" xfId="5351"/>
    <cellStyle name="Normal 2 39 17 3" xfId="5352"/>
    <cellStyle name="Normal 2 39 18" xfId="1587"/>
    <cellStyle name="Normal 2 39 18 2" xfId="5353"/>
    <cellStyle name="Normal 2 39 18 2 2" xfId="5354"/>
    <cellStyle name="Normal 2 39 18 3" xfId="5355"/>
    <cellStyle name="Normal 2 39 19" xfId="1588"/>
    <cellStyle name="Normal 2 39 19 2" xfId="5356"/>
    <cellStyle name="Normal 2 39 19 2 2" xfId="5357"/>
    <cellStyle name="Normal 2 39 19 3" xfId="5358"/>
    <cellStyle name="Normal 2 39 2" xfId="1589"/>
    <cellStyle name="Normal 2 39 2 2" xfId="5359"/>
    <cellStyle name="Normal 2 39 2 2 2" xfId="5360"/>
    <cellStyle name="Normal 2 39 2 3" xfId="5361"/>
    <cellStyle name="Normal 2 39 20" xfId="1590"/>
    <cellStyle name="Normal 2 39 20 2" xfId="5362"/>
    <cellStyle name="Normal 2 39 20 2 2" xfId="5363"/>
    <cellStyle name="Normal 2 39 20 3" xfId="5364"/>
    <cellStyle name="Normal 2 39 21" xfId="1591"/>
    <cellStyle name="Normal 2 39 21 2" xfId="5365"/>
    <cellStyle name="Normal 2 39 21 2 2" xfId="5366"/>
    <cellStyle name="Normal 2 39 21 3" xfId="5367"/>
    <cellStyle name="Normal 2 39 22" xfId="1592"/>
    <cellStyle name="Normal 2 39 22 2" xfId="5368"/>
    <cellStyle name="Normal 2 39 22 2 2" xfId="5369"/>
    <cellStyle name="Normal 2 39 22 3" xfId="5370"/>
    <cellStyle name="Normal 2 39 23" xfId="1593"/>
    <cellStyle name="Normal 2 39 23 2" xfId="5371"/>
    <cellStyle name="Normal 2 39 23 2 2" xfId="5372"/>
    <cellStyle name="Normal 2 39 23 3" xfId="5373"/>
    <cellStyle name="Normal 2 39 24" xfId="5374"/>
    <cellStyle name="Normal 2 39 24 2" xfId="5375"/>
    <cellStyle name="Normal 2 39 25" xfId="5376"/>
    <cellStyle name="Normal 2 39 3" xfId="1594"/>
    <cellStyle name="Normal 2 39 3 2" xfId="5377"/>
    <cellStyle name="Normal 2 39 3 2 2" xfId="5378"/>
    <cellStyle name="Normal 2 39 3 3" xfId="5379"/>
    <cellStyle name="Normal 2 39 4" xfId="1595"/>
    <cellStyle name="Normal 2 39 4 2" xfId="5380"/>
    <cellStyle name="Normal 2 39 4 2 2" xfId="5381"/>
    <cellStyle name="Normal 2 39 4 3" xfId="5382"/>
    <cellStyle name="Normal 2 39 5" xfId="1596"/>
    <cellStyle name="Normal 2 39 5 2" xfId="5383"/>
    <cellStyle name="Normal 2 39 5 2 2" xfId="5384"/>
    <cellStyle name="Normal 2 39 5 3" xfId="5385"/>
    <cellStyle name="Normal 2 39 6" xfId="1597"/>
    <cellStyle name="Normal 2 39 6 2" xfId="5386"/>
    <cellStyle name="Normal 2 39 6 2 2" xfId="5387"/>
    <cellStyle name="Normal 2 39 6 3" xfId="5388"/>
    <cellStyle name="Normal 2 39 7" xfId="1598"/>
    <cellStyle name="Normal 2 39 7 2" xfId="5389"/>
    <cellStyle name="Normal 2 39 7 2 2" xfId="5390"/>
    <cellStyle name="Normal 2 39 7 3" xfId="5391"/>
    <cellStyle name="Normal 2 39 8" xfId="1599"/>
    <cellStyle name="Normal 2 39 8 2" xfId="5392"/>
    <cellStyle name="Normal 2 39 8 2 2" xfId="5393"/>
    <cellStyle name="Normal 2 39 8 3" xfId="5394"/>
    <cellStyle name="Normal 2 39 9" xfId="1600"/>
    <cellStyle name="Normal 2 39 9 2" xfId="5395"/>
    <cellStyle name="Normal 2 39 9 2 2" xfId="5396"/>
    <cellStyle name="Normal 2 39 9 3" xfId="5397"/>
    <cellStyle name="Normal 2 4" xfId="183"/>
    <cellStyle name="Normal 2 4 10" xfId="5399"/>
    <cellStyle name="Normal 2 4 11" xfId="5398"/>
    <cellStyle name="Normal 2 4 2" xfId="219"/>
    <cellStyle name="Normal 2 4 2 2" xfId="413"/>
    <cellStyle name="Normal 2 4 2 2 2" xfId="5402"/>
    <cellStyle name="Normal 2 4 2 2 3" xfId="5401"/>
    <cellStyle name="Normal 2 4 2 2 4" xfId="1602"/>
    <cellStyle name="Normal 2 4 2 3" xfId="5403"/>
    <cellStyle name="Normal 2 4 2 3 2" xfId="5404"/>
    <cellStyle name="Normal 2 4 2 4" xfId="5405"/>
    <cellStyle name="Normal 2 4 2 4 2" xfId="5406"/>
    <cellStyle name="Normal 2 4 2 5" xfId="5407"/>
    <cellStyle name="Normal 2 4 2 5 2" xfId="5408"/>
    <cellStyle name="Normal 2 4 2 6" xfId="5409"/>
    <cellStyle name="Normal 2 4 2 7" xfId="5410"/>
    <cellStyle name="Normal 2 4 2 8" xfId="5400"/>
    <cellStyle name="Normal 2 4 3" xfId="278"/>
    <cellStyle name="Normal 2 4 3 2" xfId="5412"/>
    <cellStyle name="Normal 2 4 3 2 2" xfId="5413"/>
    <cellStyle name="Normal 2 4 3 2 3" xfId="5414"/>
    <cellStyle name="Normal 2 4 3 3" xfId="5415"/>
    <cellStyle name="Normal 2 4 3 3 2" xfId="5416"/>
    <cellStyle name="Normal 2 4 3 4" xfId="5417"/>
    <cellStyle name="Normal 2 4 3 4 2" xfId="5418"/>
    <cellStyle name="Normal 2 4 3 5" xfId="5419"/>
    <cellStyle name="Normal 2 4 3 5 2" xfId="5420"/>
    <cellStyle name="Normal 2 4 3 6" xfId="5421"/>
    <cellStyle name="Normal 2 4 3 7" xfId="5422"/>
    <cellStyle name="Normal 2 4 3 8" xfId="5411"/>
    <cellStyle name="Normal 2 4 3 9" xfId="617"/>
    <cellStyle name="Normal 2 4 4" xfId="304"/>
    <cellStyle name="Normal 2 4 4 2" xfId="5424"/>
    <cellStyle name="Normal 2 4 4 2 2" xfId="5425"/>
    <cellStyle name="Normal 2 4 4 3" xfId="5426"/>
    <cellStyle name="Normal 2 4 4 3 2" xfId="5427"/>
    <cellStyle name="Normal 2 4 4 4" xfId="5428"/>
    <cellStyle name="Normal 2 4 4 4 2" xfId="5429"/>
    <cellStyle name="Normal 2 4 4 5" xfId="5430"/>
    <cellStyle name="Normal 2 4 4 5 2" xfId="5431"/>
    <cellStyle name="Normal 2 4 4 6" xfId="5432"/>
    <cellStyle name="Normal 2 4 4 7" xfId="5433"/>
    <cellStyle name="Normal 2 4 4 8" xfId="5423"/>
    <cellStyle name="Normal 2 4 5" xfId="1601"/>
    <cellStyle name="Normal 2 4 5 2" xfId="5435"/>
    <cellStyle name="Normal 2 4 5 2 2" xfId="5436"/>
    <cellStyle name="Normal 2 4 5 3" xfId="5437"/>
    <cellStyle name="Normal 2 4 5 3 2" xfId="5438"/>
    <cellStyle name="Normal 2 4 5 4" xfId="5439"/>
    <cellStyle name="Normal 2 4 5 4 2" xfId="5440"/>
    <cellStyle name="Normal 2 4 5 5" xfId="5441"/>
    <cellStyle name="Normal 2 4 5 6" xfId="5434"/>
    <cellStyle name="Normal 2 4 6" xfId="5442"/>
    <cellStyle name="Normal 2 4 6 2" xfId="5443"/>
    <cellStyle name="Normal 2 4 6 2 2" xfId="5444"/>
    <cellStyle name="Normal 2 4 6 3" xfId="5445"/>
    <cellStyle name="Normal 2 4 6 3 2" xfId="5446"/>
    <cellStyle name="Normal 2 4 6 4" xfId="5447"/>
    <cellStyle name="Normal 2 4 6 4 2" xfId="5448"/>
    <cellStyle name="Normal 2 4 6 5" xfId="5449"/>
    <cellStyle name="Normal 2 4 7" xfId="5450"/>
    <cellStyle name="Normal 2 4 8" xfId="5451"/>
    <cellStyle name="Normal 2 4 8 2" xfId="5452"/>
    <cellStyle name="Normal 2 4 9" xfId="5453"/>
    <cellStyle name="Normal 2 40" xfId="1603"/>
    <cellStyle name="Normal 2 40 2" xfId="5454"/>
    <cellStyle name="Normal 2 40 2 2" xfId="5455"/>
    <cellStyle name="Normal 2 40 3" xfId="5456"/>
    <cellStyle name="Normal 2 41" xfId="1604"/>
    <cellStyle name="Normal 2 41 2" xfId="5457"/>
    <cellStyle name="Normal 2 41 2 2" xfId="5458"/>
    <cellStyle name="Normal 2 41 3" xfId="5459"/>
    <cellStyle name="Normal 2 42" xfId="1605"/>
    <cellStyle name="Normal 2 42 2" xfId="5460"/>
    <cellStyle name="Normal 2 42 2 2" xfId="5461"/>
    <cellStyle name="Normal 2 42 3" xfId="5462"/>
    <cellStyle name="Normal 2 43" xfId="1606"/>
    <cellStyle name="Normal 2 43 2" xfId="5463"/>
    <cellStyle name="Normal 2 43 2 2" xfId="5464"/>
    <cellStyle name="Normal 2 43 3" xfId="5465"/>
    <cellStyle name="Normal 2 44" xfId="1607"/>
    <cellStyle name="Normal 2 44 2" xfId="5466"/>
    <cellStyle name="Normal 2 44 2 2" xfId="5467"/>
    <cellStyle name="Normal 2 44 3" xfId="5468"/>
    <cellStyle name="Normal 2 45" xfId="1608"/>
    <cellStyle name="Normal 2 45 2" xfId="5469"/>
    <cellStyle name="Normal 2 45 2 2" xfId="5470"/>
    <cellStyle name="Normal 2 45 3" xfId="5471"/>
    <cellStyle name="Normal 2 46" xfId="1609"/>
    <cellStyle name="Normal 2 46 2" xfId="5472"/>
    <cellStyle name="Normal 2 46 2 2" xfId="5473"/>
    <cellStyle name="Normal 2 46 3" xfId="5474"/>
    <cellStyle name="Normal 2 47" xfId="1610"/>
    <cellStyle name="Normal 2 47 2" xfId="5475"/>
    <cellStyle name="Normal 2 47 2 2" xfId="5476"/>
    <cellStyle name="Normal 2 47 3" xfId="5477"/>
    <cellStyle name="Normal 2 48" xfId="1611"/>
    <cellStyle name="Normal 2 48 2" xfId="5478"/>
    <cellStyle name="Normal 2 48 2 2" xfId="5479"/>
    <cellStyle name="Normal 2 48 3" xfId="5480"/>
    <cellStyle name="Normal 2 49" xfId="1612"/>
    <cellStyle name="Normal 2 49 2" xfId="5481"/>
    <cellStyle name="Normal 2 49 2 2" xfId="5482"/>
    <cellStyle name="Normal 2 49 3" xfId="5483"/>
    <cellStyle name="Normal 2 5" xfId="180"/>
    <cellStyle name="Normal 2 5 10" xfId="1614"/>
    <cellStyle name="Normal 2 5 10 2" xfId="5484"/>
    <cellStyle name="Normal 2 5 10 2 2" xfId="5485"/>
    <cellStyle name="Normal 2 5 10 3" xfId="5486"/>
    <cellStyle name="Normal 2 5 11" xfId="1615"/>
    <cellStyle name="Normal 2 5 11 2" xfId="5487"/>
    <cellStyle name="Normal 2 5 11 2 2" xfId="5488"/>
    <cellStyle name="Normal 2 5 11 3" xfId="5489"/>
    <cellStyle name="Normal 2 5 12" xfId="1616"/>
    <cellStyle name="Normal 2 5 12 2" xfId="5490"/>
    <cellStyle name="Normal 2 5 12 2 2" xfId="5491"/>
    <cellStyle name="Normal 2 5 12 3" xfId="5492"/>
    <cellStyle name="Normal 2 5 13" xfId="1617"/>
    <cellStyle name="Normal 2 5 13 2" xfId="5493"/>
    <cellStyle name="Normal 2 5 13 2 2" xfId="5494"/>
    <cellStyle name="Normal 2 5 13 3" xfId="5495"/>
    <cellStyle name="Normal 2 5 14" xfId="1618"/>
    <cellStyle name="Normal 2 5 14 2" xfId="5496"/>
    <cellStyle name="Normal 2 5 14 2 2" xfId="5497"/>
    <cellStyle name="Normal 2 5 14 3" xfId="5498"/>
    <cellStyle name="Normal 2 5 15" xfId="1619"/>
    <cellStyle name="Normal 2 5 15 2" xfId="5499"/>
    <cellStyle name="Normal 2 5 15 2 2" xfId="5500"/>
    <cellStyle name="Normal 2 5 15 3" xfId="5501"/>
    <cellStyle name="Normal 2 5 16" xfId="1620"/>
    <cellStyle name="Normal 2 5 16 2" xfId="5502"/>
    <cellStyle name="Normal 2 5 16 2 2" xfId="5503"/>
    <cellStyle name="Normal 2 5 16 3" xfId="5504"/>
    <cellStyle name="Normal 2 5 17" xfId="1621"/>
    <cellStyle name="Normal 2 5 17 2" xfId="5505"/>
    <cellStyle name="Normal 2 5 17 2 2" xfId="5506"/>
    <cellStyle name="Normal 2 5 17 3" xfId="5507"/>
    <cellStyle name="Normal 2 5 18" xfId="1622"/>
    <cellStyle name="Normal 2 5 18 2" xfId="5508"/>
    <cellStyle name="Normal 2 5 18 2 2" xfId="5509"/>
    <cellStyle name="Normal 2 5 18 3" xfId="5510"/>
    <cellStyle name="Normal 2 5 19" xfId="1623"/>
    <cellStyle name="Normal 2 5 19 2" xfId="5511"/>
    <cellStyle name="Normal 2 5 19 2 2" xfId="5512"/>
    <cellStyle name="Normal 2 5 19 3" xfId="5513"/>
    <cellStyle name="Normal 2 5 2" xfId="618"/>
    <cellStyle name="Normal 2 5 2 10" xfId="1625"/>
    <cellStyle name="Normal 2 5 2 10 2" xfId="5514"/>
    <cellStyle name="Normal 2 5 2 10 2 2" xfId="5515"/>
    <cellStyle name="Normal 2 5 2 10 3" xfId="5516"/>
    <cellStyle name="Normal 2 5 2 11" xfId="1626"/>
    <cellStyle name="Normal 2 5 2 11 2" xfId="5517"/>
    <cellStyle name="Normal 2 5 2 11 2 2" xfId="5518"/>
    <cellStyle name="Normal 2 5 2 11 3" xfId="5519"/>
    <cellStyle name="Normal 2 5 2 12" xfId="1627"/>
    <cellStyle name="Normal 2 5 2 12 2" xfId="5520"/>
    <cellStyle name="Normal 2 5 2 12 2 2" xfId="5521"/>
    <cellStyle name="Normal 2 5 2 12 3" xfId="5522"/>
    <cellStyle name="Normal 2 5 2 13" xfId="1628"/>
    <cellStyle name="Normal 2 5 2 13 2" xfId="5523"/>
    <cellStyle name="Normal 2 5 2 13 2 2" xfId="5524"/>
    <cellStyle name="Normal 2 5 2 13 3" xfId="5525"/>
    <cellStyle name="Normal 2 5 2 14" xfId="1629"/>
    <cellStyle name="Normal 2 5 2 14 2" xfId="5526"/>
    <cellStyle name="Normal 2 5 2 14 2 2" xfId="5527"/>
    <cellStyle name="Normal 2 5 2 14 3" xfId="5528"/>
    <cellStyle name="Normal 2 5 2 15" xfId="1630"/>
    <cellStyle name="Normal 2 5 2 15 2" xfId="5529"/>
    <cellStyle name="Normal 2 5 2 15 2 2" xfId="5530"/>
    <cellStyle name="Normal 2 5 2 15 3" xfId="5531"/>
    <cellStyle name="Normal 2 5 2 16" xfId="1631"/>
    <cellStyle name="Normal 2 5 2 16 2" xfId="5532"/>
    <cellStyle name="Normal 2 5 2 16 2 2" xfId="5533"/>
    <cellStyle name="Normal 2 5 2 16 3" xfId="5534"/>
    <cellStyle name="Normal 2 5 2 17" xfId="1632"/>
    <cellStyle name="Normal 2 5 2 17 2" xfId="5535"/>
    <cellStyle name="Normal 2 5 2 17 2 2" xfId="5536"/>
    <cellStyle name="Normal 2 5 2 17 3" xfId="5537"/>
    <cellStyle name="Normal 2 5 2 18" xfId="1633"/>
    <cellStyle name="Normal 2 5 2 18 2" xfId="5538"/>
    <cellStyle name="Normal 2 5 2 18 2 2" xfId="5539"/>
    <cellStyle name="Normal 2 5 2 18 3" xfId="5540"/>
    <cellStyle name="Normal 2 5 2 19" xfId="1634"/>
    <cellStyle name="Normal 2 5 2 19 2" xfId="5541"/>
    <cellStyle name="Normal 2 5 2 19 2 2" xfId="5542"/>
    <cellStyle name="Normal 2 5 2 19 3" xfId="5543"/>
    <cellStyle name="Normal 2 5 2 2" xfId="1635"/>
    <cellStyle name="Normal 2 5 2 2 10" xfId="1636"/>
    <cellStyle name="Normal 2 5 2 2 10 2" xfId="5544"/>
    <cellStyle name="Normal 2 5 2 2 10 2 2" xfId="5545"/>
    <cellStyle name="Normal 2 5 2 2 10 3" xfId="5546"/>
    <cellStyle name="Normal 2 5 2 2 11" xfId="1637"/>
    <cellStyle name="Normal 2 5 2 2 11 2" xfId="5547"/>
    <cellStyle name="Normal 2 5 2 2 11 2 2" xfId="5548"/>
    <cellStyle name="Normal 2 5 2 2 11 3" xfId="5549"/>
    <cellStyle name="Normal 2 5 2 2 12" xfId="1638"/>
    <cellStyle name="Normal 2 5 2 2 12 2" xfId="5550"/>
    <cellStyle name="Normal 2 5 2 2 12 2 2" xfId="5551"/>
    <cellStyle name="Normal 2 5 2 2 12 3" xfId="5552"/>
    <cellStyle name="Normal 2 5 2 2 13" xfId="1639"/>
    <cellStyle name="Normal 2 5 2 2 13 2" xfId="5553"/>
    <cellStyle name="Normal 2 5 2 2 13 2 2" xfId="5554"/>
    <cellStyle name="Normal 2 5 2 2 13 3" xfId="5555"/>
    <cellStyle name="Normal 2 5 2 2 14" xfId="1640"/>
    <cellStyle name="Normal 2 5 2 2 14 2" xfId="5556"/>
    <cellStyle name="Normal 2 5 2 2 14 2 2" xfId="5557"/>
    <cellStyle name="Normal 2 5 2 2 14 3" xfId="5558"/>
    <cellStyle name="Normal 2 5 2 2 15" xfId="1641"/>
    <cellStyle name="Normal 2 5 2 2 15 2" xfId="5559"/>
    <cellStyle name="Normal 2 5 2 2 15 2 2" xfId="5560"/>
    <cellStyle name="Normal 2 5 2 2 15 3" xfId="5561"/>
    <cellStyle name="Normal 2 5 2 2 16" xfId="1642"/>
    <cellStyle name="Normal 2 5 2 2 16 2" xfId="5562"/>
    <cellStyle name="Normal 2 5 2 2 16 2 2" xfId="5563"/>
    <cellStyle name="Normal 2 5 2 2 16 3" xfId="5564"/>
    <cellStyle name="Normal 2 5 2 2 17" xfId="1643"/>
    <cellStyle name="Normal 2 5 2 2 17 2" xfId="5565"/>
    <cellStyle name="Normal 2 5 2 2 17 2 2" xfId="5566"/>
    <cellStyle name="Normal 2 5 2 2 17 3" xfId="5567"/>
    <cellStyle name="Normal 2 5 2 2 18" xfId="1644"/>
    <cellStyle name="Normal 2 5 2 2 18 2" xfId="5568"/>
    <cellStyle name="Normal 2 5 2 2 18 2 2" xfId="5569"/>
    <cellStyle name="Normal 2 5 2 2 18 3" xfId="5570"/>
    <cellStyle name="Normal 2 5 2 2 19" xfId="1645"/>
    <cellStyle name="Normal 2 5 2 2 19 2" xfId="5571"/>
    <cellStyle name="Normal 2 5 2 2 19 2 2" xfId="5572"/>
    <cellStyle name="Normal 2 5 2 2 19 3" xfId="5573"/>
    <cellStyle name="Normal 2 5 2 2 2" xfId="1646"/>
    <cellStyle name="Normal 2 5 2 2 2 2" xfId="5574"/>
    <cellStyle name="Normal 2 5 2 2 2 2 2" xfId="5575"/>
    <cellStyle name="Normal 2 5 2 2 2 3" xfId="5576"/>
    <cellStyle name="Normal 2 5 2 2 20" xfId="1647"/>
    <cellStyle name="Normal 2 5 2 2 20 2" xfId="5577"/>
    <cellStyle name="Normal 2 5 2 2 20 2 2" xfId="5578"/>
    <cellStyle name="Normal 2 5 2 2 20 3" xfId="5579"/>
    <cellStyle name="Normal 2 5 2 2 21" xfId="1648"/>
    <cellStyle name="Normal 2 5 2 2 21 2" xfId="5580"/>
    <cellStyle name="Normal 2 5 2 2 21 2 2" xfId="5581"/>
    <cellStyle name="Normal 2 5 2 2 21 3" xfId="5582"/>
    <cellStyle name="Normal 2 5 2 2 22" xfId="1649"/>
    <cellStyle name="Normal 2 5 2 2 22 2" xfId="5583"/>
    <cellStyle name="Normal 2 5 2 2 22 2 2" xfId="5584"/>
    <cellStyle name="Normal 2 5 2 2 22 3" xfId="5585"/>
    <cellStyle name="Normal 2 5 2 2 23" xfId="1650"/>
    <cellStyle name="Normal 2 5 2 2 23 2" xfId="5586"/>
    <cellStyle name="Normal 2 5 2 2 23 2 2" xfId="5587"/>
    <cellStyle name="Normal 2 5 2 2 23 3" xfId="5588"/>
    <cellStyle name="Normal 2 5 2 2 24" xfId="1651"/>
    <cellStyle name="Normal 2 5 2 2 24 2" xfId="5589"/>
    <cellStyle name="Normal 2 5 2 2 24 2 2" xfId="5590"/>
    <cellStyle name="Normal 2 5 2 2 24 3" xfId="5591"/>
    <cellStyle name="Normal 2 5 2 2 25" xfId="1652"/>
    <cellStyle name="Normal 2 5 2 2 25 2" xfId="5592"/>
    <cellStyle name="Normal 2 5 2 2 25 2 2" xfId="5593"/>
    <cellStyle name="Normal 2 5 2 2 25 3" xfId="5594"/>
    <cellStyle name="Normal 2 5 2 2 26" xfId="1653"/>
    <cellStyle name="Normal 2 5 2 2 26 2" xfId="5595"/>
    <cellStyle name="Normal 2 5 2 2 26 2 2" xfId="5596"/>
    <cellStyle name="Normal 2 5 2 2 26 3" xfId="5597"/>
    <cellStyle name="Normal 2 5 2 2 27" xfId="1654"/>
    <cellStyle name="Normal 2 5 2 2 27 2" xfId="5598"/>
    <cellStyle name="Normal 2 5 2 2 27 2 2" xfId="5599"/>
    <cellStyle name="Normal 2 5 2 2 27 3" xfId="5600"/>
    <cellStyle name="Normal 2 5 2 2 28" xfId="1655"/>
    <cellStyle name="Normal 2 5 2 2 28 2" xfId="5601"/>
    <cellStyle name="Normal 2 5 2 2 28 2 2" xfId="5602"/>
    <cellStyle name="Normal 2 5 2 2 28 3" xfId="5603"/>
    <cellStyle name="Normal 2 5 2 2 29" xfId="1656"/>
    <cellStyle name="Normal 2 5 2 2 29 2" xfId="5604"/>
    <cellStyle name="Normal 2 5 2 2 29 2 2" xfId="5605"/>
    <cellStyle name="Normal 2 5 2 2 29 3" xfId="5606"/>
    <cellStyle name="Normal 2 5 2 2 3" xfId="1657"/>
    <cellStyle name="Normal 2 5 2 2 3 2" xfId="5607"/>
    <cellStyle name="Normal 2 5 2 2 3 2 2" xfId="5608"/>
    <cellStyle name="Normal 2 5 2 2 3 3" xfId="5609"/>
    <cellStyle name="Normal 2 5 2 2 30" xfId="1658"/>
    <cellStyle name="Normal 2 5 2 2 30 2" xfId="5610"/>
    <cellStyle name="Normal 2 5 2 2 30 2 2" xfId="5611"/>
    <cellStyle name="Normal 2 5 2 2 30 3" xfId="5612"/>
    <cellStyle name="Normal 2 5 2 2 31" xfId="1659"/>
    <cellStyle name="Normal 2 5 2 2 31 2" xfId="5613"/>
    <cellStyle name="Normal 2 5 2 2 31 2 2" xfId="5614"/>
    <cellStyle name="Normal 2 5 2 2 31 3" xfId="5615"/>
    <cellStyle name="Normal 2 5 2 2 32" xfId="1660"/>
    <cellStyle name="Normal 2 5 2 2 32 2" xfId="5616"/>
    <cellStyle name="Normal 2 5 2 2 32 2 2" xfId="5617"/>
    <cellStyle name="Normal 2 5 2 2 32 3" xfId="5618"/>
    <cellStyle name="Normal 2 5 2 2 33" xfId="1661"/>
    <cellStyle name="Normal 2 5 2 2 33 2" xfId="5619"/>
    <cellStyle name="Normal 2 5 2 2 33 2 2" xfId="5620"/>
    <cellStyle name="Normal 2 5 2 2 33 3" xfId="5621"/>
    <cellStyle name="Normal 2 5 2 2 34" xfId="1662"/>
    <cellStyle name="Normal 2 5 2 2 34 2" xfId="5622"/>
    <cellStyle name="Normal 2 5 2 2 34 2 2" xfId="5623"/>
    <cellStyle name="Normal 2 5 2 2 34 3" xfId="5624"/>
    <cellStyle name="Normal 2 5 2 2 35" xfId="1663"/>
    <cellStyle name="Normal 2 5 2 2 35 2" xfId="5625"/>
    <cellStyle name="Normal 2 5 2 2 35 2 2" xfId="5626"/>
    <cellStyle name="Normal 2 5 2 2 35 3" xfId="5627"/>
    <cellStyle name="Normal 2 5 2 2 36" xfId="1664"/>
    <cellStyle name="Normal 2 5 2 2 36 2" xfId="5628"/>
    <cellStyle name="Normal 2 5 2 2 36 2 2" xfId="5629"/>
    <cellStyle name="Normal 2 5 2 2 36 3" xfId="5630"/>
    <cellStyle name="Normal 2 5 2 2 37" xfId="1665"/>
    <cellStyle name="Normal 2 5 2 2 37 2" xfId="5631"/>
    <cellStyle name="Normal 2 5 2 2 37 2 2" xfId="5632"/>
    <cellStyle name="Normal 2 5 2 2 37 3" xfId="5633"/>
    <cellStyle name="Normal 2 5 2 2 38" xfId="1666"/>
    <cellStyle name="Normal 2 5 2 2 38 2" xfId="5634"/>
    <cellStyle name="Normal 2 5 2 2 38 2 2" xfId="5635"/>
    <cellStyle name="Normal 2 5 2 2 38 3" xfId="5636"/>
    <cellStyle name="Normal 2 5 2 2 39" xfId="1667"/>
    <cellStyle name="Normal 2 5 2 2 39 2" xfId="5637"/>
    <cellStyle name="Normal 2 5 2 2 39 2 2" xfId="5638"/>
    <cellStyle name="Normal 2 5 2 2 39 3" xfId="5639"/>
    <cellStyle name="Normal 2 5 2 2 4" xfId="1668"/>
    <cellStyle name="Normal 2 5 2 2 4 2" xfId="5640"/>
    <cellStyle name="Normal 2 5 2 2 4 2 2" xfId="5641"/>
    <cellStyle name="Normal 2 5 2 2 4 3" xfId="5642"/>
    <cellStyle name="Normal 2 5 2 2 40" xfId="1669"/>
    <cellStyle name="Normal 2 5 2 2 40 2" xfId="5643"/>
    <cellStyle name="Normal 2 5 2 2 40 2 2" xfId="5644"/>
    <cellStyle name="Normal 2 5 2 2 40 3" xfId="5645"/>
    <cellStyle name="Normal 2 5 2 2 41" xfId="1670"/>
    <cellStyle name="Normal 2 5 2 2 41 2" xfId="5646"/>
    <cellStyle name="Normal 2 5 2 2 41 2 2" xfId="5647"/>
    <cellStyle name="Normal 2 5 2 2 41 3" xfId="5648"/>
    <cellStyle name="Normal 2 5 2 2 42" xfId="1671"/>
    <cellStyle name="Normal 2 5 2 2 42 2" xfId="5649"/>
    <cellStyle name="Normal 2 5 2 2 42 2 2" xfId="5650"/>
    <cellStyle name="Normal 2 5 2 2 42 3" xfId="5651"/>
    <cellStyle name="Normal 2 5 2 2 43" xfId="1672"/>
    <cellStyle name="Normal 2 5 2 2 43 2" xfId="5652"/>
    <cellStyle name="Normal 2 5 2 2 43 2 2" xfId="5653"/>
    <cellStyle name="Normal 2 5 2 2 43 3" xfId="5654"/>
    <cellStyle name="Normal 2 5 2 2 44" xfId="1673"/>
    <cellStyle name="Normal 2 5 2 2 44 2" xfId="5655"/>
    <cellStyle name="Normal 2 5 2 2 44 2 2" xfId="5656"/>
    <cellStyle name="Normal 2 5 2 2 44 3" xfId="5657"/>
    <cellStyle name="Normal 2 5 2 2 45" xfId="1674"/>
    <cellStyle name="Normal 2 5 2 2 45 2" xfId="5658"/>
    <cellStyle name="Normal 2 5 2 2 45 2 2" xfId="5659"/>
    <cellStyle name="Normal 2 5 2 2 45 3" xfId="5660"/>
    <cellStyle name="Normal 2 5 2 2 46" xfId="1675"/>
    <cellStyle name="Normal 2 5 2 2 46 2" xfId="5661"/>
    <cellStyle name="Normal 2 5 2 2 46 2 2" xfId="5662"/>
    <cellStyle name="Normal 2 5 2 2 46 3" xfId="5663"/>
    <cellStyle name="Normal 2 5 2 2 47" xfId="1676"/>
    <cellStyle name="Normal 2 5 2 2 47 2" xfId="5664"/>
    <cellStyle name="Normal 2 5 2 2 47 2 2" xfId="5665"/>
    <cellStyle name="Normal 2 5 2 2 47 3" xfId="5666"/>
    <cellStyle name="Normal 2 5 2 2 48" xfId="1677"/>
    <cellStyle name="Normal 2 5 2 2 48 2" xfId="5667"/>
    <cellStyle name="Normal 2 5 2 2 48 2 2" xfId="5668"/>
    <cellStyle name="Normal 2 5 2 2 48 3" xfId="5669"/>
    <cellStyle name="Normal 2 5 2 2 49" xfId="1678"/>
    <cellStyle name="Normal 2 5 2 2 49 2" xfId="5670"/>
    <cellStyle name="Normal 2 5 2 2 49 2 2" xfId="5671"/>
    <cellStyle name="Normal 2 5 2 2 49 3" xfId="5672"/>
    <cellStyle name="Normal 2 5 2 2 5" xfId="1679"/>
    <cellStyle name="Normal 2 5 2 2 5 2" xfId="5673"/>
    <cellStyle name="Normal 2 5 2 2 5 2 2" xfId="5674"/>
    <cellStyle name="Normal 2 5 2 2 5 3" xfId="5675"/>
    <cellStyle name="Normal 2 5 2 2 50" xfId="1680"/>
    <cellStyle name="Normal 2 5 2 2 50 2" xfId="5676"/>
    <cellStyle name="Normal 2 5 2 2 50 2 2" xfId="5677"/>
    <cellStyle name="Normal 2 5 2 2 50 3" xfId="5678"/>
    <cellStyle name="Normal 2 5 2 2 51" xfId="1681"/>
    <cellStyle name="Normal 2 5 2 2 51 2" xfId="5679"/>
    <cellStyle name="Normal 2 5 2 2 51 2 2" xfId="5680"/>
    <cellStyle name="Normal 2 5 2 2 51 3" xfId="5681"/>
    <cellStyle name="Normal 2 5 2 2 52" xfId="1682"/>
    <cellStyle name="Normal 2 5 2 2 52 2" xfId="5682"/>
    <cellStyle name="Normal 2 5 2 2 52 2 2" xfId="5683"/>
    <cellStyle name="Normal 2 5 2 2 52 3" xfId="5684"/>
    <cellStyle name="Normal 2 5 2 2 53" xfId="1683"/>
    <cellStyle name="Normal 2 5 2 2 53 2" xfId="5685"/>
    <cellStyle name="Normal 2 5 2 2 53 2 2" xfId="5686"/>
    <cellStyle name="Normal 2 5 2 2 53 3" xfId="5687"/>
    <cellStyle name="Normal 2 5 2 2 54" xfId="1684"/>
    <cellStyle name="Normal 2 5 2 2 54 2" xfId="5688"/>
    <cellStyle name="Normal 2 5 2 2 54 2 2" xfId="5689"/>
    <cellStyle name="Normal 2 5 2 2 54 3" xfId="5690"/>
    <cellStyle name="Normal 2 5 2 2 55" xfId="1685"/>
    <cellStyle name="Normal 2 5 2 2 55 2" xfId="5691"/>
    <cellStyle name="Normal 2 5 2 2 55 2 2" xfId="5692"/>
    <cellStyle name="Normal 2 5 2 2 55 3" xfId="5693"/>
    <cellStyle name="Normal 2 5 2 2 56" xfId="5694"/>
    <cellStyle name="Normal 2 5 2 2 56 2" xfId="5695"/>
    <cellStyle name="Normal 2 5 2 2 57" xfId="5696"/>
    <cellStyle name="Normal 2 5 2 2 6" xfId="1686"/>
    <cellStyle name="Normal 2 5 2 2 6 2" xfId="5697"/>
    <cellStyle name="Normal 2 5 2 2 6 2 2" xfId="5698"/>
    <cellStyle name="Normal 2 5 2 2 6 3" xfId="5699"/>
    <cellStyle name="Normal 2 5 2 2 7" xfId="1687"/>
    <cellStyle name="Normal 2 5 2 2 7 2" xfId="5700"/>
    <cellStyle name="Normal 2 5 2 2 7 2 2" xfId="5701"/>
    <cellStyle name="Normal 2 5 2 2 7 3" xfId="5702"/>
    <cellStyle name="Normal 2 5 2 2 8" xfId="1688"/>
    <cellStyle name="Normal 2 5 2 2 8 2" xfId="5703"/>
    <cellStyle name="Normal 2 5 2 2 8 2 2" xfId="5704"/>
    <cellStyle name="Normal 2 5 2 2 8 3" xfId="5705"/>
    <cellStyle name="Normal 2 5 2 2 9" xfId="1689"/>
    <cellStyle name="Normal 2 5 2 2 9 2" xfId="5706"/>
    <cellStyle name="Normal 2 5 2 2 9 2 2" xfId="5707"/>
    <cellStyle name="Normal 2 5 2 2 9 3" xfId="5708"/>
    <cellStyle name="Normal 2 5 2 20" xfId="1690"/>
    <cellStyle name="Normal 2 5 2 20 2" xfId="5709"/>
    <cellStyle name="Normal 2 5 2 20 2 2" xfId="5710"/>
    <cellStyle name="Normal 2 5 2 20 3" xfId="5711"/>
    <cellStyle name="Normal 2 5 2 21" xfId="1691"/>
    <cellStyle name="Normal 2 5 2 21 2" xfId="5712"/>
    <cellStyle name="Normal 2 5 2 21 2 2" xfId="5713"/>
    <cellStyle name="Normal 2 5 2 21 3" xfId="5714"/>
    <cellStyle name="Normal 2 5 2 22" xfId="1692"/>
    <cellStyle name="Normal 2 5 2 22 2" xfId="5715"/>
    <cellStyle name="Normal 2 5 2 22 2 2" xfId="5716"/>
    <cellStyle name="Normal 2 5 2 22 3" xfId="5717"/>
    <cellStyle name="Normal 2 5 2 23" xfId="1693"/>
    <cellStyle name="Normal 2 5 2 23 2" xfId="5718"/>
    <cellStyle name="Normal 2 5 2 23 2 2" xfId="5719"/>
    <cellStyle name="Normal 2 5 2 23 3" xfId="5720"/>
    <cellStyle name="Normal 2 5 2 24" xfId="1694"/>
    <cellStyle name="Normal 2 5 2 24 2" xfId="5721"/>
    <cellStyle name="Normal 2 5 2 24 2 2" xfId="5722"/>
    <cellStyle name="Normal 2 5 2 24 3" xfId="5723"/>
    <cellStyle name="Normal 2 5 2 25" xfId="1695"/>
    <cellStyle name="Normal 2 5 2 25 2" xfId="5724"/>
    <cellStyle name="Normal 2 5 2 25 2 2" xfId="5725"/>
    <cellStyle name="Normal 2 5 2 25 3" xfId="5726"/>
    <cellStyle name="Normal 2 5 2 26" xfId="1696"/>
    <cellStyle name="Normal 2 5 2 26 2" xfId="5727"/>
    <cellStyle name="Normal 2 5 2 26 2 2" xfId="5728"/>
    <cellStyle name="Normal 2 5 2 26 3" xfId="5729"/>
    <cellStyle name="Normal 2 5 2 27" xfId="1697"/>
    <cellStyle name="Normal 2 5 2 27 2" xfId="5730"/>
    <cellStyle name="Normal 2 5 2 27 2 2" xfId="5731"/>
    <cellStyle name="Normal 2 5 2 27 3" xfId="5732"/>
    <cellStyle name="Normal 2 5 2 28" xfId="1698"/>
    <cellStyle name="Normal 2 5 2 28 2" xfId="5733"/>
    <cellStyle name="Normal 2 5 2 28 2 2" xfId="5734"/>
    <cellStyle name="Normal 2 5 2 28 3" xfId="5735"/>
    <cellStyle name="Normal 2 5 2 29" xfId="1699"/>
    <cellStyle name="Normal 2 5 2 29 2" xfId="5736"/>
    <cellStyle name="Normal 2 5 2 29 2 2" xfId="5737"/>
    <cellStyle name="Normal 2 5 2 29 3" xfId="5738"/>
    <cellStyle name="Normal 2 5 2 3" xfId="1700"/>
    <cellStyle name="Normal 2 5 2 3 2" xfId="5739"/>
    <cellStyle name="Normal 2 5 2 3 2 2" xfId="5740"/>
    <cellStyle name="Normal 2 5 2 3 3" xfId="5741"/>
    <cellStyle name="Normal 2 5 2 30" xfId="1701"/>
    <cellStyle name="Normal 2 5 2 30 2" xfId="5742"/>
    <cellStyle name="Normal 2 5 2 30 2 2" xfId="5743"/>
    <cellStyle name="Normal 2 5 2 30 3" xfId="5744"/>
    <cellStyle name="Normal 2 5 2 31" xfId="1702"/>
    <cellStyle name="Normal 2 5 2 31 2" xfId="5745"/>
    <cellStyle name="Normal 2 5 2 31 2 2" xfId="5746"/>
    <cellStyle name="Normal 2 5 2 31 3" xfId="5747"/>
    <cellStyle name="Normal 2 5 2 32" xfId="1703"/>
    <cellStyle name="Normal 2 5 2 32 2" xfId="5748"/>
    <cellStyle name="Normal 2 5 2 32 2 2" xfId="5749"/>
    <cellStyle name="Normal 2 5 2 32 3" xfId="5750"/>
    <cellStyle name="Normal 2 5 2 33" xfId="1704"/>
    <cellStyle name="Normal 2 5 2 33 2" xfId="5751"/>
    <cellStyle name="Normal 2 5 2 33 2 2" xfId="5752"/>
    <cellStyle name="Normal 2 5 2 33 3" xfId="5753"/>
    <cellStyle name="Normal 2 5 2 34" xfId="1624"/>
    <cellStyle name="Normal 2 5 2 34 2" xfId="5754"/>
    <cellStyle name="Normal 2 5 2 35" xfId="5755"/>
    <cellStyle name="Normal 2 5 2 4" xfId="1705"/>
    <cellStyle name="Normal 2 5 2 4 2" xfId="5756"/>
    <cellStyle name="Normal 2 5 2 4 2 2" xfId="5757"/>
    <cellStyle name="Normal 2 5 2 4 3" xfId="5758"/>
    <cellStyle name="Normal 2 5 2 5" xfId="1706"/>
    <cellStyle name="Normal 2 5 2 5 2" xfId="5759"/>
    <cellStyle name="Normal 2 5 2 5 2 2" xfId="5760"/>
    <cellStyle name="Normal 2 5 2 5 3" xfId="5761"/>
    <cellStyle name="Normal 2 5 2 6" xfId="1707"/>
    <cellStyle name="Normal 2 5 2 6 2" xfId="5762"/>
    <cellStyle name="Normal 2 5 2 6 2 2" xfId="5763"/>
    <cellStyle name="Normal 2 5 2 6 3" xfId="5764"/>
    <cellStyle name="Normal 2 5 2 7" xfId="1708"/>
    <cellStyle name="Normal 2 5 2 7 2" xfId="5765"/>
    <cellStyle name="Normal 2 5 2 7 2 2" xfId="5766"/>
    <cellStyle name="Normal 2 5 2 7 3" xfId="5767"/>
    <cellStyle name="Normal 2 5 2 8" xfId="1709"/>
    <cellStyle name="Normal 2 5 2 8 2" xfId="5768"/>
    <cellStyle name="Normal 2 5 2 8 2 2" xfId="5769"/>
    <cellStyle name="Normal 2 5 2 8 3" xfId="5770"/>
    <cellStyle name="Normal 2 5 2 9" xfId="1710"/>
    <cellStyle name="Normal 2 5 2 9 2" xfId="5771"/>
    <cellStyle name="Normal 2 5 2 9 2 2" xfId="5772"/>
    <cellStyle name="Normal 2 5 2 9 3" xfId="5773"/>
    <cellStyle name="Normal 2 5 20" xfId="1711"/>
    <cellStyle name="Normal 2 5 20 2" xfId="5774"/>
    <cellStyle name="Normal 2 5 20 2 2" xfId="5775"/>
    <cellStyle name="Normal 2 5 20 3" xfId="5776"/>
    <cellStyle name="Normal 2 5 21" xfId="1712"/>
    <cellStyle name="Normal 2 5 21 2" xfId="5777"/>
    <cellStyle name="Normal 2 5 21 2 2" xfId="5778"/>
    <cellStyle name="Normal 2 5 21 3" xfId="5779"/>
    <cellStyle name="Normal 2 5 22" xfId="1713"/>
    <cellStyle name="Normal 2 5 22 2" xfId="5780"/>
    <cellStyle name="Normal 2 5 22 2 2" xfId="5781"/>
    <cellStyle name="Normal 2 5 22 3" xfId="5782"/>
    <cellStyle name="Normal 2 5 23" xfId="1714"/>
    <cellStyle name="Normal 2 5 23 2" xfId="5783"/>
    <cellStyle name="Normal 2 5 23 2 2" xfId="5784"/>
    <cellStyle name="Normal 2 5 23 3" xfId="5785"/>
    <cellStyle name="Normal 2 5 24" xfId="1715"/>
    <cellStyle name="Normal 2 5 24 2" xfId="5786"/>
    <cellStyle name="Normal 2 5 24 2 2" xfId="5787"/>
    <cellStyle name="Normal 2 5 24 3" xfId="5788"/>
    <cellStyle name="Normal 2 5 25" xfId="1716"/>
    <cellStyle name="Normal 2 5 25 2" xfId="5789"/>
    <cellStyle name="Normal 2 5 25 2 2" xfId="5790"/>
    <cellStyle name="Normal 2 5 25 3" xfId="5791"/>
    <cellStyle name="Normal 2 5 26" xfId="1717"/>
    <cellStyle name="Normal 2 5 26 2" xfId="5792"/>
    <cellStyle name="Normal 2 5 26 2 2" xfId="5793"/>
    <cellStyle name="Normal 2 5 26 3" xfId="5794"/>
    <cellStyle name="Normal 2 5 27" xfId="1718"/>
    <cellStyle name="Normal 2 5 27 2" xfId="5795"/>
    <cellStyle name="Normal 2 5 27 2 2" xfId="5796"/>
    <cellStyle name="Normal 2 5 27 3" xfId="5797"/>
    <cellStyle name="Normal 2 5 28" xfId="1719"/>
    <cellStyle name="Normal 2 5 28 2" xfId="5798"/>
    <cellStyle name="Normal 2 5 28 2 2" xfId="5799"/>
    <cellStyle name="Normal 2 5 28 3" xfId="5800"/>
    <cellStyle name="Normal 2 5 29" xfId="1720"/>
    <cellStyle name="Normal 2 5 29 2" xfId="5801"/>
    <cellStyle name="Normal 2 5 29 2 2" xfId="5802"/>
    <cellStyle name="Normal 2 5 29 3" xfId="5803"/>
    <cellStyle name="Normal 2 5 3" xfId="1721"/>
    <cellStyle name="Normal 2 5 3 2" xfId="5804"/>
    <cellStyle name="Normal 2 5 3 2 2" xfId="5805"/>
    <cellStyle name="Normal 2 5 3 3" xfId="5806"/>
    <cellStyle name="Normal 2 5 30" xfId="1722"/>
    <cellStyle name="Normal 2 5 30 2" xfId="5807"/>
    <cellStyle name="Normal 2 5 30 2 2" xfId="5808"/>
    <cellStyle name="Normal 2 5 30 3" xfId="5809"/>
    <cellStyle name="Normal 2 5 31" xfId="1723"/>
    <cellStyle name="Normal 2 5 31 2" xfId="5810"/>
    <cellStyle name="Normal 2 5 31 2 2" xfId="5811"/>
    <cellStyle name="Normal 2 5 31 3" xfId="5812"/>
    <cellStyle name="Normal 2 5 32" xfId="1724"/>
    <cellStyle name="Normal 2 5 32 2" xfId="5813"/>
    <cellStyle name="Normal 2 5 32 2 2" xfId="5814"/>
    <cellStyle name="Normal 2 5 32 3" xfId="5815"/>
    <cellStyle name="Normal 2 5 33" xfId="1725"/>
    <cellStyle name="Normal 2 5 33 2" xfId="5816"/>
    <cellStyle name="Normal 2 5 33 2 2" xfId="5817"/>
    <cellStyle name="Normal 2 5 33 3" xfId="5818"/>
    <cellStyle name="Normal 2 5 34" xfId="1726"/>
    <cellStyle name="Normal 2 5 34 2" xfId="5819"/>
    <cellStyle name="Normal 2 5 34 2 2" xfId="5820"/>
    <cellStyle name="Normal 2 5 34 3" xfId="5821"/>
    <cellStyle name="Normal 2 5 35" xfId="1727"/>
    <cellStyle name="Normal 2 5 35 2" xfId="5822"/>
    <cellStyle name="Normal 2 5 35 2 2" xfId="5823"/>
    <cellStyle name="Normal 2 5 35 3" xfId="5824"/>
    <cellStyle name="Normal 2 5 36" xfId="1728"/>
    <cellStyle name="Normal 2 5 36 2" xfId="5825"/>
    <cellStyle name="Normal 2 5 36 2 2" xfId="5826"/>
    <cellStyle name="Normal 2 5 36 3" xfId="5827"/>
    <cellStyle name="Normal 2 5 37" xfId="1729"/>
    <cellStyle name="Normal 2 5 37 2" xfId="5828"/>
    <cellStyle name="Normal 2 5 37 2 2" xfId="5829"/>
    <cellStyle name="Normal 2 5 37 3" xfId="5830"/>
    <cellStyle name="Normal 2 5 38" xfId="1730"/>
    <cellStyle name="Normal 2 5 38 2" xfId="5831"/>
    <cellStyle name="Normal 2 5 38 2 2" xfId="5832"/>
    <cellStyle name="Normal 2 5 38 3" xfId="5833"/>
    <cellStyle name="Normal 2 5 39" xfId="1731"/>
    <cellStyle name="Normal 2 5 39 2" xfId="5834"/>
    <cellStyle name="Normal 2 5 39 2 2" xfId="5835"/>
    <cellStyle name="Normal 2 5 39 3" xfId="5836"/>
    <cellStyle name="Normal 2 5 4" xfId="1732"/>
    <cellStyle name="Normal 2 5 4 2" xfId="5837"/>
    <cellStyle name="Normal 2 5 4 2 2" xfId="5838"/>
    <cellStyle name="Normal 2 5 4 3" xfId="5839"/>
    <cellStyle name="Normal 2 5 40" xfId="1733"/>
    <cellStyle name="Normal 2 5 40 2" xfId="5840"/>
    <cellStyle name="Normal 2 5 40 2 2" xfId="5841"/>
    <cellStyle name="Normal 2 5 40 3" xfId="5842"/>
    <cellStyle name="Normal 2 5 41" xfId="1734"/>
    <cellStyle name="Normal 2 5 41 2" xfId="5843"/>
    <cellStyle name="Normal 2 5 41 2 2" xfId="5844"/>
    <cellStyle name="Normal 2 5 41 3" xfId="5845"/>
    <cellStyle name="Normal 2 5 42" xfId="1735"/>
    <cellStyle name="Normal 2 5 42 2" xfId="5846"/>
    <cellStyle name="Normal 2 5 42 2 2" xfId="5847"/>
    <cellStyle name="Normal 2 5 42 3" xfId="5848"/>
    <cellStyle name="Normal 2 5 43" xfId="1736"/>
    <cellStyle name="Normal 2 5 43 2" xfId="5849"/>
    <cellStyle name="Normal 2 5 43 2 2" xfId="5850"/>
    <cellStyle name="Normal 2 5 43 3" xfId="5851"/>
    <cellStyle name="Normal 2 5 44" xfId="1737"/>
    <cellStyle name="Normal 2 5 44 2" xfId="5852"/>
    <cellStyle name="Normal 2 5 44 2 2" xfId="5853"/>
    <cellStyle name="Normal 2 5 44 3" xfId="5854"/>
    <cellStyle name="Normal 2 5 45" xfId="1738"/>
    <cellStyle name="Normal 2 5 45 2" xfId="5855"/>
    <cellStyle name="Normal 2 5 45 2 2" xfId="5856"/>
    <cellStyle name="Normal 2 5 45 3" xfId="5857"/>
    <cellStyle name="Normal 2 5 46" xfId="1739"/>
    <cellStyle name="Normal 2 5 46 2" xfId="5858"/>
    <cellStyle name="Normal 2 5 46 2 2" xfId="5859"/>
    <cellStyle name="Normal 2 5 46 3" xfId="5860"/>
    <cellStyle name="Normal 2 5 47" xfId="1740"/>
    <cellStyle name="Normal 2 5 47 2" xfId="5861"/>
    <cellStyle name="Normal 2 5 47 2 2" xfId="5862"/>
    <cellStyle name="Normal 2 5 47 3" xfId="5863"/>
    <cellStyle name="Normal 2 5 48" xfId="1741"/>
    <cellStyle name="Normal 2 5 48 2" xfId="5864"/>
    <cellStyle name="Normal 2 5 48 2 2" xfId="5865"/>
    <cellStyle name="Normal 2 5 48 3" xfId="5866"/>
    <cellStyle name="Normal 2 5 49" xfId="1742"/>
    <cellStyle name="Normal 2 5 49 2" xfId="5867"/>
    <cellStyle name="Normal 2 5 49 2 2" xfId="5868"/>
    <cellStyle name="Normal 2 5 49 3" xfId="5869"/>
    <cellStyle name="Normal 2 5 5" xfId="1743"/>
    <cellStyle name="Normal 2 5 5 2" xfId="5870"/>
    <cellStyle name="Normal 2 5 5 2 2" xfId="5871"/>
    <cellStyle name="Normal 2 5 5 3" xfId="5872"/>
    <cellStyle name="Normal 2 5 50" xfId="1744"/>
    <cellStyle name="Normal 2 5 50 2" xfId="5873"/>
    <cellStyle name="Normal 2 5 50 2 2" xfId="5874"/>
    <cellStyle name="Normal 2 5 50 3" xfId="5875"/>
    <cellStyle name="Normal 2 5 51" xfId="1745"/>
    <cellStyle name="Normal 2 5 51 2" xfId="5876"/>
    <cellStyle name="Normal 2 5 51 2 2" xfId="5877"/>
    <cellStyle name="Normal 2 5 51 3" xfId="5878"/>
    <cellStyle name="Normal 2 5 52" xfId="1746"/>
    <cellStyle name="Normal 2 5 52 2" xfId="5879"/>
    <cellStyle name="Normal 2 5 52 2 2" xfId="5880"/>
    <cellStyle name="Normal 2 5 52 3" xfId="5881"/>
    <cellStyle name="Normal 2 5 53" xfId="1747"/>
    <cellStyle name="Normal 2 5 53 2" xfId="5882"/>
    <cellStyle name="Normal 2 5 53 2 2" xfId="5883"/>
    <cellStyle name="Normal 2 5 53 3" xfId="5884"/>
    <cellStyle name="Normal 2 5 54" xfId="1748"/>
    <cellStyle name="Normal 2 5 54 2" xfId="5885"/>
    <cellStyle name="Normal 2 5 54 2 2" xfId="5886"/>
    <cellStyle name="Normal 2 5 54 3" xfId="5887"/>
    <cellStyle name="Normal 2 5 55" xfId="1749"/>
    <cellStyle name="Normal 2 5 55 2" xfId="5888"/>
    <cellStyle name="Normal 2 5 55 2 2" xfId="5889"/>
    <cellStyle name="Normal 2 5 55 3" xfId="5890"/>
    <cellStyle name="Normal 2 5 56" xfId="1750"/>
    <cellStyle name="Normal 2 5 56 2" xfId="5891"/>
    <cellStyle name="Normal 2 5 56 2 2" xfId="5892"/>
    <cellStyle name="Normal 2 5 56 3" xfId="5893"/>
    <cellStyle name="Normal 2 5 57" xfId="1751"/>
    <cellStyle name="Normal 2 5 57 2" xfId="5894"/>
    <cellStyle name="Normal 2 5 57 2 2" xfId="5895"/>
    <cellStyle name="Normal 2 5 57 3" xfId="5896"/>
    <cellStyle name="Normal 2 5 58" xfId="1752"/>
    <cellStyle name="Normal 2 5 58 2" xfId="5897"/>
    <cellStyle name="Normal 2 5 58 2 2" xfId="5898"/>
    <cellStyle name="Normal 2 5 58 3" xfId="5899"/>
    <cellStyle name="Normal 2 5 59" xfId="1753"/>
    <cellStyle name="Normal 2 5 59 2" xfId="5900"/>
    <cellStyle name="Normal 2 5 59 2 2" xfId="5901"/>
    <cellStyle name="Normal 2 5 59 3" xfId="5902"/>
    <cellStyle name="Normal 2 5 6" xfId="1754"/>
    <cellStyle name="Normal 2 5 6 2" xfId="5903"/>
    <cellStyle name="Normal 2 5 6 2 2" xfId="5904"/>
    <cellStyle name="Normal 2 5 6 3" xfId="5905"/>
    <cellStyle name="Normal 2 5 60" xfId="1755"/>
    <cellStyle name="Normal 2 5 60 2" xfId="5906"/>
    <cellStyle name="Normal 2 5 60 2 2" xfId="5907"/>
    <cellStyle name="Normal 2 5 60 3" xfId="5908"/>
    <cellStyle name="Normal 2 5 61" xfId="1756"/>
    <cellStyle name="Normal 2 5 61 2" xfId="5909"/>
    <cellStyle name="Normal 2 5 61 2 2" xfId="5910"/>
    <cellStyle name="Normal 2 5 61 3" xfId="5911"/>
    <cellStyle name="Normal 2 5 62" xfId="1757"/>
    <cellStyle name="Normal 2 5 62 2" xfId="5912"/>
    <cellStyle name="Normal 2 5 62 2 2" xfId="5913"/>
    <cellStyle name="Normal 2 5 62 3" xfId="5914"/>
    <cellStyle name="Normal 2 5 63" xfId="1758"/>
    <cellStyle name="Normal 2 5 63 2" xfId="5915"/>
    <cellStyle name="Normal 2 5 63 2 2" xfId="5916"/>
    <cellStyle name="Normal 2 5 63 3" xfId="5917"/>
    <cellStyle name="Normal 2 5 64" xfId="1759"/>
    <cellStyle name="Normal 2 5 64 2" xfId="5918"/>
    <cellStyle name="Normal 2 5 64 2 2" xfId="5919"/>
    <cellStyle name="Normal 2 5 64 3" xfId="5920"/>
    <cellStyle name="Normal 2 5 65" xfId="1760"/>
    <cellStyle name="Normal 2 5 65 2" xfId="5921"/>
    <cellStyle name="Normal 2 5 65 2 2" xfId="5922"/>
    <cellStyle name="Normal 2 5 65 3" xfId="5923"/>
    <cellStyle name="Normal 2 5 66" xfId="1761"/>
    <cellStyle name="Normal 2 5 66 2" xfId="5924"/>
    <cellStyle name="Normal 2 5 66 2 2" xfId="5925"/>
    <cellStyle name="Normal 2 5 66 3" xfId="5926"/>
    <cellStyle name="Normal 2 5 67" xfId="1762"/>
    <cellStyle name="Normal 2 5 67 2" xfId="5927"/>
    <cellStyle name="Normal 2 5 67 2 2" xfId="5928"/>
    <cellStyle name="Normal 2 5 67 3" xfId="5929"/>
    <cellStyle name="Normal 2 5 68" xfId="1763"/>
    <cellStyle name="Normal 2 5 68 2" xfId="5930"/>
    <cellStyle name="Normal 2 5 68 2 2" xfId="5931"/>
    <cellStyle name="Normal 2 5 68 3" xfId="5932"/>
    <cellStyle name="Normal 2 5 69" xfId="1764"/>
    <cellStyle name="Normal 2 5 69 2" xfId="5933"/>
    <cellStyle name="Normal 2 5 69 2 2" xfId="5934"/>
    <cellStyle name="Normal 2 5 69 3" xfId="5935"/>
    <cellStyle name="Normal 2 5 7" xfId="1765"/>
    <cellStyle name="Normal 2 5 7 2" xfId="5936"/>
    <cellStyle name="Normal 2 5 7 2 2" xfId="5937"/>
    <cellStyle name="Normal 2 5 7 3" xfId="5938"/>
    <cellStyle name="Normal 2 5 70" xfId="1766"/>
    <cellStyle name="Normal 2 5 70 2" xfId="5939"/>
    <cellStyle name="Normal 2 5 70 2 2" xfId="5940"/>
    <cellStyle name="Normal 2 5 70 3" xfId="5941"/>
    <cellStyle name="Normal 2 5 71" xfId="1767"/>
    <cellStyle name="Normal 2 5 71 2" xfId="5942"/>
    <cellStyle name="Normal 2 5 71 2 2" xfId="5943"/>
    <cellStyle name="Normal 2 5 71 3" xfId="5944"/>
    <cellStyle name="Normal 2 5 72" xfId="1768"/>
    <cellStyle name="Normal 2 5 72 2" xfId="5945"/>
    <cellStyle name="Normal 2 5 72 2 2" xfId="5946"/>
    <cellStyle name="Normal 2 5 72 3" xfId="5947"/>
    <cellStyle name="Normal 2 5 73" xfId="1769"/>
    <cellStyle name="Normal 2 5 73 2" xfId="5948"/>
    <cellStyle name="Normal 2 5 73 2 2" xfId="5949"/>
    <cellStyle name="Normal 2 5 73 3" xfId="5950"/>
    <cellStyle name="Normal 2 5 74" xfId="1770"/>
    <cellStyle name="Normal 2 5 74 2" xfId="5951"/>
    <cellStyle name="Normal 2 5 74 2 2" xfId="5952"/>
    <cellStyle name="Normal 2 5 74 3" xfId="5953"/>
    <cellStyle name="Normal 2 5 75" xfId="1771"/>
    <cellStyle name="Normal 2 5 75 2" xfId="5954"/>
    <cellStyle name="Normal 2 5 75 2 2" xfId="5955"/>
    <cellStyle name="Normal 2 5 75 3" xfId="5956"/>
    <cellStyle name="Normal 2 5 76" xfId="1772"/>
    <cellStyle name="Normal 2 5 76 2" xfId="5957"/>
    <cellStyle name="Normal 2 5 76 2 2" xfId="5958"/>
    <cellStyle name="Normal 2 5 76 3" xfId="5959"/>
    <cellStyle name="Normal 2 5 77" xfId="1773"/>
    <cellStyle name="Normal 2 5 77 2" xfId="5960"/>
    <cellStyle name="Normal 2 5 77 2 2" xfId="5961"/>
    <cellStyle name="Normal 2 5 77 3" xfId="5962"/>
    <cellStyle name="Normal 2 5 78" xfId="1774"/>
    <cellStyle name="Normal 2 5 78 2" xfId="5963"/>
    <cellStyle name="Normal 2 5 78 2 2" xfId="5964"/>
    <cellStyle name="Normal 2 5 78 3" xfId="5965"/>
    <cellStyle name="Normal 2 5 79" xfId="1775"/>
    <cellStyle name="Normal 2 5 79 2" xfId="5966"/>
    <cellStyle name="Normal 2 5 79 2 2" xfId="5967"/>
    <cellStyle name="Normal 2 5 79 3" xfId="5968"/>
    <cellStyle name="Normal 2 5 8" xfId="1776"/>
    <cellStyle name="Normal 2 5 8 2" xfId="5969"/>
    <cellStyle name="Normal 2 5 8 2 2" xfId="5970"/>
    <cellStyle name="Normal 2 5 8 3" xfId="5971"/>
    <cellStyle name="Normal 2 5 80" xfId="1777"/>
    <cellStyle name="Normal 2 5 80 2" xfId="5972"/>
    <cellStyle name="Normal 2 5 80 2 2" xfId="5973"/>
    <cellStyle name="Normal 2 5 80 3" xfId="5974"/>
    <cellStyle name="Normal 2 5 81" xfId="1778"/>
    <cellStyle name="Normal 2 5 81 2" xfId="5975"/>
    <cellStyle name="Normal 2 5 81 2 2" xfId="5976"/>
    <cellStyle name="Normal 2 5 81 3" xfId="5977"/>
    <cellStyle name="Normal 2 5 82" xfId="1779"/>
    <cellStyle name="Normal 2 5 82 2" xfId="5978"/>
    <cellStyle name="Normal 2 5 82 2 2" xfId="5979"/>
    <cellStyle name="Normal 2 5 82 3" xfId="5980"/>
    <cellStyle name="Normal 2 5 83" xfId="1780"/>
    <cellStyle name="Normal 2 5 83 2" xfId="5981"/>
    <cellStyle name="Normal 2 5 83 2 2" xfId="5982"/>
    <cellStyle name="Normal 2 5 83 3" xfId="5983"/>
    <cellStyle name="Normal 2 5 84" xfId="1781"/>
    <cellStyle name="Normal 2 5 84 2" xfId="5984"/>
    <cellStyle name="Normal 2 5 84 2 2" xfId="5985"/>
    <cellStyle name="Normal 2 5 84 3" xfId="5986"/>
    <cellStyle name="Normal 2 5 85" xfId="1782"/>
    <cellStyle name="Normal 2 5 85 2" xfId="5987"/>
    <cellStyle name="Normal 2 5 85 2 2" xfId="5988"/>
    <cellStyle name="Normal 2 5 85 3" xfId="5989"/>
    <cellStyle name="Normal 2 5 86" xfId="1783"/>
    <cellStyle name="Normal 2 5 86 2" xfId="5990"/>
    <cellStyle name="Normal 2 5 86 2 2" xfId="5991"/>
    <cellStyle name="Normal 2 5 86 3" xfId="5992"/>
    <cellStyle name="Normal 2 5 87" xfId="1784"/>
    <cellStyle name="Normal 2 5 87 2" xfId="5993"/>
    <cellStyle name="Normal 2 5 87 2 2" xfId="5994"/>
    <cellStyle name="Normal 2 5 87 3" xfId="5995"/>
    <cellStyle name="Normal 2 5 88" xfId="1613"/>
    <cellStyle name="Normal 2 5 89" xfId="5996"/>
    <cellStyle name="Normal 2 5 89 2" xfId="5997"/>
    <cellStyle name="Normal 2 5 9" xfId="1785"/>
    <cellStyle name="Normal 2 5 9 2" xfId="5998"/>
    <cellStyle name="Normal 2 5 9 2 2" xfId="5999"/>
    <cellStyle name="Normal 2 5 9 3" xfId="6000"/>
    <cellStyle name="Normal 2 5 90" xfId="6001"/>
    <cellStyle name="Normal 2 5 91" xfId="6002"/>
    <cellStyle name="Normal 2 5 92" xfId="2867"/>
    <cellStyle name="Normal 2 5_DEER 032008 Cost Summary Delivery - Rev 4 (2)" xfId="1786"/>
    <cellStyle name="Normal 2 50" xfId="1787"/>
    <cellStyle name="Normal 2 50 2" xfId="6003"/>
    <cellStyle name="Normal 2 50 2 2" xfId="6004"/>
    <cellStyle name="Normal 2 50 3" xfId="6005"/>
    <cellStyle name="Normal 2 51" xfId="1788"/>
    <cellStyle name="Normal 2 51 2" xfId="6006"/>
    <cellStyle name="Normal 2 51 2 2" xfId="6007"/>
    <cellStyle name="Normal 2 51 3" xfId="6008"/>
    <cellStyle name="Normal 2 52" xfId="1789"/>
    <cellStyle name="Normal 2 52 2" xfId="6009"/>
    <cellStyle name="Normal 2 52 2 2" xfId="6010"/>
    <cellStyle name="Normal 2 52 3" xfId="6011"/>
    <cellStyle name="Normal 2 53" xfId="1790"/>
    <cellStyle name="Normal 2 53 2" xfId="6012"/>
    <cellStyle name="Normal 2 53 2 2" xfId="6013"/>
    <cellStyle name="Normal 2 53 3" xfId="6014"/>
    <cellStyle name="Normal 2 54" xfId="1791"/>
    <cellStyle name="Normal 2 54 2" xfId="6015"/>
    <cellStyle name="Normal 2 54 2 2" xfId="6016"/>
    <cellStyle name="Normal 2 54 3" xfId="6017"/>
    <cellStyle name="Normal 2 55" xfId="1792"/>
    <cellStyle name="Normal 2 55 2" xfId="6018"/>
    <cellStyle name="Normal 2 55 2 2" xfId="6019"/>
    <cellStyle name="Normal 2 55 3" xfId="6020"/>
    <cellStyle name="Normal 2 56" xfId="1793"/>
    <cellStyle name="Normal 2 56 2" xfId="6021"/>
    <cellStyle name="Normal 2 56 2 2" xfId="6022"/>
    <cellStyle name="Normal 2 56 3" xfId="6023"/>
    <cellStyle name="Normal 2 57" xfId="1794"/>
    <cellStyle name="Normal 2 57 2" xfId="6024"/>
    <cellStyle name="Normal 2 57 2 2" xfId="6025"/>
    <cellStyle name="Normal 2 57 3" xfId="6026"/>
    <cellStyle name="Normal 2 58" xfId="1795"/>
    <cellStyle name="Normal 2 58 2" xfId="6027"/>
    <cellStyle name="Normal 2 58 2 2" xfId="6028"/>
    <cellStyle name="Normal 2 58 3" xfId="6029"/>
    <cellStyle name="Normal 2 59" xfId="1796"/>
    <cellStyle name="Normal 2 59 2" xfId="6030"/>
    <cellStyle name="Normal 2 59 2 2" xfId="6031"/>
    <cellStyle name="Normal 2 59 3" xfId="6032"/>
    <cellStyle name="Normal 2 6" xfId="220"/>
    <cellStyle name="Normal 2 6 2" xfId="432"/>
    <cellStyle name="Normal 2 6 2 2" xfId="6034"/>
    <cellStyle name="Normal 2 6 2 3" xfId="6033"/>
    <cellStyle name="Normal 2 6 3" xfId="333"/>
    <cellStyle name="Normal 2 6 3 2" xfId="6035"/>
    <cellStyle name="Normal 2 6 4" xfId="1797"/>
    <cellStyle name="Normal 2 60" xfId="1798"/>
    <cellStyle name="Normal 2 60 2" xfId="6036"/>
    <cellStyle name="Normal 2 60 2 2" xfId="6037"/>
    <cellStyle name="Normal 2 60 3" xfId="6038"/>
    <cellStyle name="Normal 2 61" xfId="1799"/>
    <cellStyle name="Normal 2 61 2" xfId="6039"/>
    <cellStyle name="Normal 2 61 2 2" xfId="6040"/>
    <cellStyle name="Normal 2 61 3" xfId="6041"/>
    <cellStyle name="Normal 2 62" xfId="1800"/>
    <cellStyle name="Normal 2 62 2" xfId="6042"/>
    <cellStyle name="Normal 2 62 2 2" xfId="6043"/>
    <cellStyle name="Normal 2 62 3" xfId="6044"/>
    <cellStyle name="Normal 2 63" xfId="1801"/>
    <cellStyle name="Normal 2 63 2" xfId="6045"/>
    <cellStyle name="Normal 2 63 2 2" xfId="6046"/>
    <cellStyle name="Normal 2 63 3" xfId="6047"/>
    <cellStyle name="Normal 2 64" xfId="1802"/>
    <cellStyle name="Normal 2 64 2" xfId="6048"/>
    <cellStyle name="Normal 2 64 2 2" xfId="6049"/>
    <cellStyle name="Normal 2 64 3" xfId="6050"/>
    <cellStyle name="Normal 2 65" xfId="1803"/>
    <cellStyle name="Normal 2 65 2" xfId="6051"/>
    <cellStyle name="Normal 2 65 2 2" xfId="6052"/>
    <cellStyle name="Normal 2 65 3" xfId="6053"/>
    <cellStyle name="Normal 2 66" xfId="1804"/>
    <cellStyle name="Normal 2 66 2" xfId="6054"/>
    <cellStyle name="Normal 2 66 2 2" xfId="6055"/>
    <cellStyle name="Normal 2 66 3" xfId="6056"/>
    <cellStyle name="Normal 2 67" xfId="1805"/>
    <cellStyle name="Normal 2 67 2" xfId="6057"/>
    <cellStyle name="Normal 2 67 2 2" xfId="6058"/>
    <cellStyle name="Normal 2 67 3" xfId="6059"/>
    <cellStyle name="Normal 2 68" xfId="1806"/>
    <cellStyle name="Normal 2 68 2" xfId="6060"/>
    <cellStyle name="Normal 2 68 2 2" xfId="6061"/>
    <cellStyle name="Normal 2 68 3" xfId="6062"/>
    <cellStyle name="Normal 2 69" xfId="1807"/>
    <cellStyle name="Normal 2 69 2" xfId="6063"/>
    <cellStyle name="Normal 2 69 2 2" xfId="6064"/>
    <cellStyle name="Normal 2 69 3" xfId="6065"/>
    <cellStyle name="Normal 2 7" xfId="275"/>
    <cellStyle name="Normal 2 7 2" xfId="440"/>
    <cellStyle name="Normal 2 7 2 2" xfId="6067"/>
    <cellStyle name="Normal 2 7 2 3" xfId="6066"/>
    <cellStyle name="Normal 2 7 3" xfId="349"/>
    <cellStyle name="Normal 2 7 3 2" xfId="1808"/>
    <cellStyle name="Normal 2 7 4" xfId="581"/>
    <cellStyle name="Normal 2 70" xfId="1809"/>
    <cellStyle name="Normal 2 70 2" xfId="6068"/>
    <cellStyle name="Normal 2 70 2 2" xfId="6069"/>
    <cellStyle name="Normal 2 70 3" xfId="6070"/>
    <cellStyle name="Normal 2 71" xfId="1810"/>
    <cellStyle name="Normal 2 71 2" xfId="6071"/>
    <cellStyle name="Normal 2 71 2 2" xfId="6072"/>
    <cellStyle name="Normal 2 71 3" xfId="6073"/>
    <cellStyle name="Normal 2 72" xfId="1811"/>
    <cellStyle name="Normal 2 72 2" xfId="6074"/>
    <cellStyle name="Normal 2 72 2 2" xfId="6075"/>
    <cellStyle name="Normal 2 72 3" xfId="6076"/>
    <cellStyle name="Normal 2 73" xfId="1812"/>
    <cellStyle name="Normal 2 73 2" xfId="6077"/>
    <cellStyle name="Normal 2 73 2 2" xfId="6078"/>
    <cellStyle name="Normal 2 73 3" xfId="6079"/>
    <cellStyle name="Normal 2 74" xfId="1813"/>
    <cellStyle name="Normal 2 74 2" xfId="6080"/>
    <cellStyle name="Normal 2 74 2 2" xfId="6081"/>
    <cellStyle name="Normal 2 74 3" xfId="6082"/>
    <cellStyle name="Normal 2 75" xfId="1814"/>
    <cellStyle name="Normal 2 75 2" xfId="6083"/>
    <cellStyle name="Normal 2 75 2 2" xfId="6084"/>
    <cellStyle name="Normal 2 75 3" xfId="6085"/>
    <cellStyle name="Normal 2 76" xfId="1815"/>
    <cellStyle name="Normal 2 76 2" xfId="6086"/>
    <cellStyle name="Normal 2 76 2 2" xfId="6087"/>
    <cellStyle name="Normal 2 76 3" xfId="6088"/>
    <cellStyle name="Normal 2 77" xfId="1816"/>
    <cellStyle name="Normal 2 77 2" xfId="6089"/>
    <cellStyle name="Normal 2 77 2 2" xfId="6090"/>
    <cellStyle name="Normal 2 77 3" xfId="6091"/>
    <cellStyle name="Normal 2 78" xfId="1817"/>
    <cellStyle name="Normal 2 78 2" xfId="6092"/>
    <cellStyle name="Normal 2 78 2 2" xfId="6093"/>
    <cellStyle name="Normal 2 78 3" xfId="6094"/>
    <cellStyle name="Normal 2 79" xfId="1818"/>
    <cellStyle name="Normal 2 79 2" xfId="6095"/>
    <cellStyle name="Normal 2 79 2 2" xfId="6096"/>
    <cellStyle name="Normal 2 79 3" xfId="6097"/>
    <cellStyle name="Normal 2 8" xfId="369"/>
    <cellStyle name="Normal 2 8 10" xfId="1820"/>
    <cellStyle name="Normal 2 8 10 2" xfId="6099"/>
    <cellStyle name="Normal 2 8 10 2 2" xfId="6100"/>
    <cellStyle name="Normal 2 8 10 3" xfId="6101"/>
    <cellStyle name="Normal 2 8 11" xfId="1821"/>
    <cellStyle name="Normal 2 8 11 2" xfId="6102"/>
    <cellStyle name="Normal 2 8 11 2 2" xfId="6103"/>
    <cellStyle name="Normal 2 8 11 3" xfId="6104"/>
    <cellStyle name="Normal 2 8 12" xfId="1822"/>
    <cellStyle name="Normal 2 8 12 2" xfId="6105"/>
    <cellStyle name="Normal 2 8 12 2 2" xfId="6106"/>
    <cellStyle name="Normal 2 8 12 3" xfId="6107"/>
    <cellStyle name="Normal 2 8 13" xfId="1823"/>
    <cellStyle name="Normal 2 8 13 2" xfId="6108"/>
    <cellStyle name="Normal 2 8 13 2 2" xfId="6109"/>
    <cellStyle name="Normal 2 8 13 3" xfId="6110"/>
    <cellStyle name="Normal 2 8 14" xfId="1824"/>
    <cellStyle name="Normal 2 8 14 2" xfId="6111"/>
    <cellStyle name="Normal 2 8 14 2 2" xfId="6112"/>
    <cellStyle name="Normal 2 8 14 3" xfId="6113"/>
    <cellStyle name="Normal 2 8 15" xfId="1825"/>
    <cellStyle name="Normal 2 8 15 2" xfId="6114"/>
    <cellStyle name="Normal 2 8 15 2 2" xfId="6115"/>
    <cellStyle name="Normal 2 8 15 3" xfId="6116"/>
    <cellStyle name="Normal 2 8 16" xfId="1826"/>
    <cellStyle name="Normal 2 8 16 2" xfId="6117"/>
    <cellStyle name="Normal 2 8 16 2 2" xfId="6118"/>
    <cellStyle name="Normal 2 8 16 3" xfId="6119"/>
    <cellStyle name="Normal 2 8 17" xfId="1827"/>
    <cellStyle name="Normal 2 8 17 2" xfId="6120"/>
    <cellStyle name="Normal 2 8 17 2 2" xfId="6121"/>
    <cellStyle name="Normal 2 8 17 3" xfId="6122"/>
    <cellStyle name="Normal 2 8 18" xfId="1828"/>
    <cellStyle name="Normal 2 8 18 2" xfId="6123"/>
    <cellStyle name="Normal 2 8 18 2 2" xfId="6124"/>
    <cellStyle name="Normal 2 8 18 3" xfId="6125"/>
    <cellStyle name="Normal 2 8 19" xfId="1829"/>
    <cellStyle name="Normal 2 8 19 2" xfId="6126"/>
    <cellStyle name="Normal 2 8 19 2 2" xfId="6127"/>
    <cellStyle name="Normal 2 8 19 3" xfId="6128"/>
    <cellStyle name="Normal 2 8 2" xfId="460"/>
    <cellStyle name="Normal 2 8 2 2" xfId="1830"/>
    <cellStyle name="Normal 2 8 2 2 2" xfId="6129"/>
    <cellStyle name="Normal 2 8 2 3" xfId="6130"/>
    <cellStyle name="Normal 2 8 20" xfId="1831"/>
    <cellStyle name="Normal 2 8 20 2" xfId="6131"/>
    <cellStyle name="Normal 2 8 20 2 2" xfId="6132"/>
    <cellStyle name="Normal 2 8 20 3" xfId="6133"/>
    <cellStyle name="Normal 2 8 21" xfId="1832"/>
    <cellStyle name="Normal 2 8 21 2" xfId="6134"/>
    <cellStyle name="Normal 2 8 21 2 2" xfId="6135"/>
    <cellStyle name="Normal 2 8 21 3" xfId="6136"/>
    <cellStyle name="Normal 2 8 22" xfId="1833"/>
    <cellStyle name="Normal 2 8 22 2" xfId="6137"/>
    <cellStyle name="Normal 2 8 22 2 2" xfId="6138"/>
    <cellStyle name="Normal 2 8 22 3" xfId="6139"/>
    <cellStyle name="Normal 2 8 23" xfId="1834"/>
    <cellStyle name="Normal 2 8 23 2" xfId="6140"/>
    <cellStyle name="Normal 2 8 23 2 2" xfId="6141"/>
    <cellStyle name="Normal 2 8 23 3" xfId="6142"/>
    <cellStyle name="Normal 2 8 24" xfId="1819"/>
    <cellStyle name="Normal 2 8 24 2" xfId="6143"/>
    <cellStyle name="Normal 2 8 25" xfId="6144"/>
    <cellStyle name="Normal 2 8 26" xfId="6145"/>
    <cellStyle name="Normal 2 8 27" xfId="6098"/>
    <cellStyle name="Normal 2 8 3" xfId="1835"/>
    <cellStyle name="Normal 2 8 3 2" xfId="6146"/>
    <cellStyle name="Normal 2 8 3 2 2" xfId="6147"/>
    <cellStyle name="Normal 2 8 3 3" xfId="6148"/>
    <cellStyle name="Normal 2 8 4" xfId="1836"/>
    <cellStyle name="Normal 2 8 4 2" xfId="6149"/>
    <cellStyle name="Normal 2 8 4 2 2" xfId="6150"/>
    <cellStyle name="Normal 2 8 4 3" xfId="6151"/>
    <cellStyle name="Normal 2 8 5" xfId="1837"/>
    <cellStyle name="Normal 2 8 5 2" xfId="6152"/>
    <cellStyle name="Normal 2 8 5 2 2" xfId="6153"/>
    <cellStyle name="Normal 2 8 5 3" xfId="6154"/>
    <cellStyle name="Normal 2 8 6" xfId="1838"/>
    <cellStyle name="Normal 2 8 6 2" xfId="6155"/>
    <cellStyle name="Normal 2 8 6 2 2" xfId="6156"/>
    <cellStyle name="Normal 2 8 6 3" xfId="6157"/>
    <cellStyle name="Normal 2 8 7" xfId="1839"/>
    <cellStyle name="Normal 2 8 7 2" xfId="6158"/>
    <cellStyle name="Normal 2 8 7 2 2" xfId="6159"/>
    <cellStyle name="Normal 2 8 7 3" xfId="6160"/>
    <cellStyle name="Normal 2 8 8" xfId="1840"/>
    <cellStyle name="Normal 2 8 8 2" xfId="6161"/>
    <cellStyle name="Normal 2 8 8 2 2" xfId="6162"/>
    <cellStyle name="Normal 2 8 8 3" xfId="6163"/>
    <cellStyle name="Normal 2 8 9" xfId="1841"/>
    <cellStyle name="Normal 2 8 9 2" xfId="6164"/>
    <cellStyle name="Normal 2 8 9 2 2" xfId="6165"/>
    <cellStyle name="Normal 2 8 9 3" xfId="6166"/>
    <cellStyle name="Normal 2 80" xfId="1842"/>
    <cellStyle name="Normal 2 80 2" xfId="6167"/>
    <cellStyle name="Normal 2 80 2 2" xfId="6168"/>
    <cellStyle name="Normal 2 80 3" xfId="6169"/>
    <cellStyle name="Normal 2 81" xfId="1843"/>
    <cellStyle name="Normal 2 81 2" xfId="6170"/>
    <cellStyle name="Normal 2 81 2 2" xfId="6171"/>
    <cellStyle name="Normal 2 81 3" xfId="6172"/>
    <cellStyle name="Normal 2 82" xfId="1844"/>
    <cellStyle name="Normal 2 82 2" xfId="6173"/>
    <cellStyle name="Normal 2 82 2 2" xfId="6174"/>
    <cellStyle name="Normal 2 82 3" xfId="6175"/>
    <cellStyle name="Normal 2 83" xfId="1845"/>
    <cellStyle name="Normal 2 83 2" xfId="6176"/>
    <cellStyle name="Normal 2 83 2 2" xfId="6177"/>
    <cellStyle name="Normal 2 83 3" xfId="6178"/>
    <cellStyle name="Normal 2 84" xfId="1846"/>
    <cellStyle name="Normal 2 84 2" xfId="6179"/>
    <cellStyle name="Normal 2 84 2 2" xfId="6180"/>
    <cellStyle name="Normal 2 84 3" xfId="6181"/>
    <cellStyle name="Normal 2 85" xfId="1847"/>
    <cellStyle name="Normal 2 85 2" xfId="6182"/>
    <cellStyle name="Normal 2 85 2 2" xfId="6183"/>
    <cellStyle name="Normal 2 85 3" xfId="6184"/>
    <cellStyle name="Normal 2 86" xfId="1848"/>
    <cellStyle name="Normal 2 86 2" xfId="6185"/>
    <cellStyle name="Normal 2 86 2 2" xfId="6186"/>
    <cellStyle name="Normal 2 86 3" xfId="6187"/>
    <cellStyle name="Normal 2 87" xfId="1849"/>
    <cellStyle name="Normal 2 87 2" xfId="6188"/>
    <cellStyle name="Normal 2 87 2 2" xfId="6189"/>
    <cellStyle name="Normal 2 87 3" xfId="6190"/>
    <cellStyle name="Normal 2 88" xfId="1850"/>
    <cellStyle name="Normal 2 88 2" xfId="6191"/>
    <cellStyle name="Normal 2 88 2 2" xfId="6192"/>
    <cellStyle name="Normal 2 88 3" xfId="6193"/>
    <cellStyle name="Normal 2 89" xfId="1851"/>
    <cellStyle name="Normal 2 89 2" xfId="6194"/>
    <cellStyle name="Normal 2 89 2 2" xfId="6195"/>
    <cellStyle name="Normal 2 89 3" xfId="6196"/>
    <cellStyle name="Normal 2 9" xfId="389"/>
    <cellStyle name="Normal 2 9 10" xfId="1853"/>
    <cellStyle name="Normal 2 9 10 2" xfId="6198"/>
    <cellStyle name="Normal 2 9 10 2 2" xfId="6199"/>
    <cellStyle name="Normal 2 9 10 3" xfId="6200"/>
    <cellStyle name="Normal 2 9 11" xfId="1854"/>
    <cellStyle name="Normal 2 9 11 2" xfId="6201"/>
    <cellStyle name="Normal 2 9 11 2 2" xfId="6202"/>
    <cellStyle name="Normal 2 9 11 3" xfId="6203"/>
    <cellStyle name="Normal 2 9 12" xfId="1855"/>
    <cellStyle name="Normal 2 9 12 2" xfId="6204"/>
    <cellStyle name="Normal 2 9 12 2 2" xfId="6205"/>
    <cellStyle name="Normal 2 9 12 3" xfId="6206"/>
    <cellStyle name="Normal 2 9 13" xfId="1856"/>
    <cellStyle name="Normal 2 9 13 2" xfId="6207"/>
    <cellStyle name="Normal 2 9 13 2 2" xfId="6208"/>
    <cellStyle name="Normal 2 9 13 3" xfId="6209"/>
    <cellStyle name="Normal 2 9 14" xfId="1857"/>
    <cellStyle name="Normal 2 9 14 2" xfId="6210"/>
    <cellStyle name="Normal 2 9 14 2 2" xfId="6211"/>
    <cellStyle name="Normal 2 9 14 3" xfId="6212"/>
    <cellStyle name="Normal 2 9 15" xfId="1858"/>
    <cellStyle name="Normal 2 9 15 2" xfId="6213"/>
    <cellStyle name="Normal 2 9 15 2 2" xfId="6214"/>
    <cellStyle name="Normal 2 9 15 3" xfId="6215"/>
    <cellStyle name="Normal 2 9 16" xfId="1859"/>
    <cellStyle name="Normal 2 9 16 2" xfId="6216"/>
    <cellStyle name="Normal 2 9 16 2 2" xfId="6217"/>
    <cellStyle name="Normal 2 9 16 3" xfId="6218"/>
    <cellStyle name="Normal 2 9 17" xfId="1860"/>
    <cellStyle name="Normal 2 9 17 2" xfId="6219"/>
    <cellStyle name="Normal 2 9 17 2 2" xfId="6220"/>
    <cellStyle name="Normal 2 9 17 3" xfId="6221"/>
    <cellStyle name="Normal 2 9 18" xfId="1861"/>
    <cellStyle name="Normal 2 9 18 2" xfId="6222"/>
    <cellStyle name="Normal 2 9 18 2 2" xfId="6223"/>
    <cellStyle name="Normal 2 9 18 3" xfId="6224"/>
    <cellStyle name="Normal 2 9 19" xfId="1862"/>
    <cellStyle name="Normal 2 9 19 2" xfId="6225"/>
    <cellStyle name="Normal 2 9 19 2 2" xfId="6226"/>
    <cellStyle name="Normal 2 9 19 3" xfId="6227"/>
    <cellStyle name="Normal 2 9 2" xfId="480"/>
    <cellStyle name="Normal 2 9 2 2" xfId="1863"/>
    <cellStyle name="Normal 2 9 2 2 2" xfId="6228"/>
    <cellStyle name="Normal 2 9 2 3" xfId="6229"/>
    <cellStyle name="Normal 2 9 20" xfId="1864"/>
    <cellStyle name="Normal 2 9 20 2" xfId="6230"/>
    <cellStyle name="Normal 2 9 20 2 2" xfId="6231"/>
    <cellStyle name="Normal 2 9 20 3" xfId="6232"/>
    <cellStyle name="Normal 2 9 21" xfId="1865"/>
    <cellStyle name="Normal 2 9 21 2" xfId="6233"/>
    <cellStyle name="Normal 2 9 21 2 2" xfId="6234"/>
    <cellStyle name="Normal 2 9 21 3" xfId="6235"/>
    <cellStyle name="Normal 2 9 22" xfId="1866"/>
    <cellStyle name="Normal 2 9 22 2" xfId="6236"/>
    <cellStyle name="Normal 2 9 22 2 2" xfId="6237"/>
    <cellStyle name="Normal 2 9 22 3" xfId="6238"/>
    <cellStyle name="Normal 2 9 23" xfId="1867"/>
    <cellStyle name="Normal 2 9 23 2" xfId="6239"/>
    <cellStyle name="Normal 2 9 23 2 2" xfId="6240"/>
    <cellStyle name="Normal 2 9 23 3" xfId="6241"/>
    <cellStyle name="Normal 2 9 24" xfId="1852"/>
    <cellStyle name="Normal 2 9 24 2" xfId="6242"/>
    <cellStyle name="Normal 2 9 25" xfId="6243"/>
    <cellStyle name="Normal 2 9 26" xfId="6244"/>
    <cellStyle name="Normal 2 9 27" xfId="6197"/>
    <cellStyle name="Normal 2 9 3" xfId="1868"/>
    <cellStyle name="Normal 2 9 3 2" xfId="6245"/>
    <cellStyle name="Normal 2 9 3 2 2" xfId="6246"/>
    <cellStyle name="Normal 2 9 3 3" xfId="6247"/>
    <cellStyle name="Normal 2 9 4" xfId="1869"/>
    <cellStyle name="Normal 2 9 4 2" xfId="6248"/>
    <cellStyle name="Normal 2 9 4 2 2" xfId="6249"/>
    <cellStyle name="Normal 2 9 4 3" xfId="6250"/>
    <cellStyle name="Normal 2 9 5" xfId="1870"/>
    <cellStyle name="Normal 2 9 5 2" xfId="6251"/>
    <cellStyle name="Normal 2 9 5 2 2" xfId="6252"/>
    <cellStyle name="Normal 2 9 5 3" xfId="6253"/>
    <cellStyle name="Normal 2 9 6" xfId="1871"/>
    <cellStyle name="Normal 2 9 6 2" xfId="6254"/>
    <cellStyle name="Normal 2 9 6 2 2" xfId="6255"/>
    <cellStyle name="Normal 2 9 6 3" xfId="6256"/>
    <cellStyle name="Normal 2 9 7" xfId="1872"/>
    <cellStyle name="Normal 2 9 7 2" xfId="6257"/>
    <cellStyle name="Normal 2 9 7 2 2" xfId="6258"/>
    <cellStyle name="Normal 2 9 7 3" xfId="6259"/>
    <cellStyle name="Normal 2 9 8" xfId="1873"/>
    <cellStyle name="Normal 2 9 8 2" xfId="6260"/>
    <cellStyle name="Normal 2 9 8 2 2" xfId="6261"/>
    <cellStyle name="Normal 2 9 8 3" xfId="6262"/>
    <cellStyle name="Normal 2 9 9" xfId="1874"/>
    <cellStyle name="Normal 2 9 9 2" xfId="6263"/>
    <cellStyle name="Normal 2 9 9 2 2" xfId="6264"/>
    <cellStyle name="Normal 2 9 9 3" xfId="6265"/>
    <cellStyle name="Normal 2 90" xfId="1875"/>
    <cellStyle name="Normal 2 90 2" xfId="6266"/>
    <cellStyle name="Normal 2 90 2 2" xfId="6267"/>
    <cellStyle name="Normal 2 90 3" xfId="6268"/>
    <cellStyle name="Normal 2 91" xfId="1876"/>
    <cellStyle name="Normal 2 91 2" xfId="6269"/>
    <cellStyle name="Normal 2 91 2 2" xfId="6270"/>
    <cellStyle name="Normal 2 91 3" xfId="6271"/>
    <cellStyle name="Normal 2 92" xfId="1877"/>
    <cellStyle name="Normal 2 92 2" xfId="6272"/>
    <cellStyle name="Normal 2 92 2 2" xfId="6273"/>
    <cellStyle name="Normal 2 92 3" xfId="6274"/>
    <cellStyle name="Normal 2 93" xfId="1878"/>
    <cellStyle name="Normal 2 93 2" xfId="6275"/>
    <cellStyle name="Normal 2 93 2 2" xfId="6276"/>
    <cellStyle name="Normal 2 93 3" xfId="6277"/>
    <cellStyle name="Normal 2 94" xfId="1879"/>
    <cellStyle name="Normal 2 94 2" xfId="6278"/>
    <cellStyle name="Normal 2 94 3" xfId="6279"/>
    <cellStyle name="Normal 2 95" xfId="1880"/>
    <cellStyle name="Normal 2 95 2" xfId="6280"/>
    <cellStyle name="Normal 2 95 3" xfId="6281"/>
    <cellStyle name="Normal 2 96" xfId="1881"/>
    <cellStyle name="Normal 2 96 2" xfId="6282"/>
    <cellStyle name="Normal 2 96 3" xfId="6283"/>
    <cellStyle name="Normal 2 97" xfId="1882"/>
    <cellStyle name="Normal 2 97 2" xfId="6284"/>
    <cellStyle name="Normal 2 97 3" xfId="6285"/>
    <cellStyle name="Normal 2 98" xfId="1883"/>
    <cellStyle name="Normal 2 98 2" xfId="6286"/>
    <cellStyle name="Normal 2 98 3" xfId="6287"/>
    <cellStyle name="Normal 2 99" xfId="1884"/>
    <cellStyle name="Normal 2 99 2" xfId="6288"/>
    <cellStyle name="Normal 2 99 3" xfId="6289"/>
    <cellStyle name="Normal 2_DEER 032008 Cost Summary Delivery - Rev 4 (2)" xfId="1885"/>
    <cellStyle name="Normal 20" xfId="302"/>
    <cellStyle name="Normal 20 10" xfId="10801"/>
    <cellStyle name="Normal 20 10 2" xfId="18468"/>
    <cellStyle name="Normal 20 10 2 2" xfId="18469"/>
    <cellStyle name="Normal 20 10 2 2 2" xfId="18470"/>
    <cellStyle name="Normal 20 10 2 2 3" xfId="44873"/>
    <cellStyle name="Normal 20 10 2 3" xfId="18471"/>
    <cellStyle name="Normal 20 10 2 4" xfId="44874"/>
    <cellStyle name="Normal 20 10 2_Lcc_inputs" xfId="44875"/>
    <cellStyle name="Normal 20 10 3" xfId="18472"/>
    <cellStyle name="Normal 20 10 3 2" xfId="18473"/>
    <cellStyle name="Normal 20 10 3 2 2" xfId="18474"/>
    <cellStyle name="Normal 20 10 3 3" xfId="18475"/>
    <cellStyle name="Normal 20 10 4" xfId="18476"/>
    <cellStyle name="Normal 20 10 4 2" xfId="18477"/>
    <cellStyle name="Normal 20 10 5" xfId="18478"/>
    <cellStyle name="Normal 20 10 6" xfId="44876"/>
    <cellStyle name="Normal 20 10 7" xfId="44877"/>
    <cellStyle name="Normal 20 10_Lcc_inputs" xfId="44878"/>
    <cellStyle name="Normal 20 11" xfId="18479"/>
    <cellStyle name="Normal 20 11 2" xfId="18480"/>
    <cellStyle name="Normal 20 11 2 2" xfId="18481"/>
    <cellStyle name="Normal 20 11 2 3" xfId="44879"/>
    <cellStyle name="Normal 20 11 3" xfId="18482"/>
    <cellStyle name="Normal 20 11 3 2" xfId="44880"/>
    <cellStyle name="Normal 20 11 4" xfId="44881"/>
    <cellStyle name="Normal 20 11 5" xfId="44882"/>
    <cellStyle name="Normal 20 11_Lcc_inputs" xfId="44883"/>
    <cellStyle name="Normal 20 12" xfId="18483"/>
    <cellStyle name="Normal 20 12 2" xfId="18484"/>
    <cellStyle name="Normal 20 12 2 2" xfId="18485"/>
    <cellStyle name="Normal 20 12 2 3" xfId="44884"/>
    <cellStyle name="Normal 20 12 3" xfId="18486"/>
    <cellStyle name="Normal 20 12 4" xfId="44885"/>
    <cellStyle name="Normal 20 12_Lcc_inputs" xfId="44886"/>
    <cellStyle name="Normal 20 13" xfId="18487"/>
    <cellStyle name="Normal 20 13 2" xfId="18488"/>
    <cellStyle name="Normal 20 13 3" xfId="44887"/>
    <cellStyle name="Normal 20 14" xfId="18489"/>
    <cellStyle name="Normal 20 14 2" xfId="44888"/>
    <cellStyle name="Normal 20 15" xfId="44889"/>
    <cellStyle name="Normal 20 16" xfId="44890"/>
    <cellStyle name="Normal 20 17" xfId="6290"/>
    <cellStyle name="Normal 20 18" xfId="640"/>
    <cellStyle name="Normal 20 19" xfId="55302"/>
    <cellStyle name="Normal 20 2" xfId="542"/>
    <cellStyle name="Normal 20 2 10" xfId="44891"/>
    <cellStyle name="Normal 20 2 11" xfId="6291"/>
    <cellStyle name="Normal 20 2 2" xfId="9686"/>
    <cellStyle name="Normal 20 2 2 2" xfId="18490"/>
    <cellStyle name="Normal 20 2 2 2 2" xfId="18491"/>
    <cellStyle name="Normal 20 2 2 2 2 2" xfId="18492"/>
    <cellStyle name="Normal 20 2 2 2 2 2 2" xfId="18493"/>
    <cellStyle name="Normal 20 2 2 2 2 3" xfId="18494"/>
    <cellStyle name="Normal 20 2 2 2 3" xfId="18495"/>
    <cellStyle name="Normal 20 2 2 2 3 2" xfId="18496"/>
    <cellStyle name="Normal 20 2 2 2 3 2 2" xfId="18497"/>
    <cellStyle name="Normal 20 2 2 2 3 3" xfId="18498"/>
    <cellStyle name="Normal 20 2 2 2 4" xfId="18499"/>
    <cellStyle name="Normal 20 2 2 2 4 2" xfId="18500"/>
    <cellStyle name="Normal 20 2 2 2 5" xfId="18501"/>
    <cellStyle name="Normal 20 2 2 2_Lcc_inputs" xfId="44892"/>
    <cellStyle name="Normal 20 2 2 3" xfId="18502"/>
    <cellStyle name="Normal 20 2 2 3 2" xfId="18503"/>
    <cellStyle name="Normal 20 2 2 3 2 2" xfId="18504"/>
    <cellStyle name="Normal 20 2 2 3 2 3" xfId="44893"/>
    <cellStyle name="Normal 20 2 2 3 3" xfId="18505"/>
    <cellStyle name="Normal 20 2 2 3 4" xfId="44894"/>
    <cellStyle name="Normal 20 2 2 3_Lcc_inputs" xfId="44895"/>
    <cellStyle name="Normal 20 2 2 4" xfId="18506"/>
    <cellStyle name="Normal 20 2 2 4 2" xfId="18507"/>
    <cellStyle name="Normal 20 2 2 4 2 2" xfId="18508"/>
    <cellStyle name="Normal 20 2 2 4 3" xfId="18509"/>
    <cellStyle name="Normal 20 2 2 5" xfId="18510"/>
    <cellStyle name="Normal 20 2 2 5 2" xfId="18511"/>
    <cellStyle name="Normal 20 2 2 6" xfId="18512"/>
    <cellStyle name="Normal 20 2 2 7" xfId="44896"/>
    <cellStyle name="Normal 20 2 2 8" xfId="44897"/>
    <cellStyle name="Normal 20 2 2_Lcc_inputs" xfId="44898"/>
    <cellStyle name="Normal 20 2 3" xfId="9685"/>
    <cellStyle name="Normal 20 2 3 2" xfId="18513"/>
    <cellStyle name="Normal 20 2 3 2 2" xfId="18514"/>
    <cellStyle name="Normal 20 2 3 2 2 2" xfId="18515"/>
    <cellStyle name="Normal 20 2 3 2 2 3" xfId="44899"/>
    <cellStyle name="Normal 20 2 3 2 3" xfId="18516"/>
    <cellStyle name="Normal 20 2 3 2 4" xfId="44900"/>
    <cellStyle name="Normal 20 2 3 2_Lcc_inputs" xfId="44901"/>
    <cellStyle name="Normal 20 2 3 3" xfId="18517"/>
    <cellStyle name="Normal 20 2 3 3 2" xfId="18518"/>
    <cellStyle name="Normal 20 2 3 3 2 2" xfId="18519"/>
    <cellStyle name="Normal 20 2 3 3 3" xfId="18520"/>
    <cellStyle name="Normal 20 2 3 4" xfId="18521"/>
    <cellStyle name="Normal 20 2 3 4 2" xfId="18522"/>
    <cellStyle name="Normal 20 2 3 5" xfId="18523"/>
    <cellStyle name="Normal 20 2 3 6" xfId="44902"/>
    <cellStyle name="Normal 20 2 3 7" xfId="44903"/>
    <cellStyle name="Normal 20 2 3_Lcc_inputs" xfId="44904"/>
    <cellStyle name="Normal 20 2 4" xfId="11074"/>
    <cellStyle name="Normal 20 2 4 2" xfId="18524"/>
    <cellStyle name="Normal 20 2 4 2 2" xfId="18525"/>
    <cellStyle name="Normal 20 2 4 2 3" xfId="44905"/>
    <cellStyle name="Normal 20 2 4 3" xfId="18526"/>
    <cellStyle name="Normal 20 2 4 3 2" xfId="44906"/>
    <cellStyle name="Normal 20 2 4 4" xfId="44907"/>
    <cellStyle name="Normal 20 2 4 5" xfId="44908"/>
    <cellStyle name="Normal 20 2 4_Lcc_inputs" xfId="44909"/>
    <cellStyle name="Normal 20 2 5" xfId="18527"/>
    <cellStyle name="Normal 20 2 5 2" xfId="18528"/>
    <cellStyle name="Normal 20 2 5 2 2" xfId="18529"/>
    <cellStyle name="Normal 20 2 5 2 3" xfId="44910"/>
    <cellStyle name="Normal 20 2 5 3" xfId="18530"/>
    <cellStyle name="Normal 20 2 5 3 2" xfId="44911"/>
    <cellStyle name="Normal 20 2 5 4" xfId="44912"/>
    <cellStyle name="Normal 20 2 5 5" xfId="44913"/>
    <cellStyle name="Normal 20 2 5_Lcc_inputs" xfId="44914"/>
    <cellStyle name="Normal 20 2 6" xfId="18531"/>
    <cellStyle name="Normal 20 2 6 2" xfId="18532"/>
    <cellStyle name="Normal 20 2 6 2 2" xfId="44915"/>
    <cellStyle name="Normal 20 2 6 3" xfId="44916"/>
    <cellStyle name="Normal 20 2 6 4" xfId="44917"/>
    <cellStyle name="Normal 20 2 6_Lcc_inputs" xfId="44918"/>
    <cellStyle name="Normal 20 2 7" xfId="18533"/>
    <cellStyle name="Normal 20 2 7 2" xfId="44919"/>
    <cellStyle name="Normal 20 2 7 3" xfId="44920"/>
    <cellStyle name="Normal 20 2 8" xfId="44921"/>
    <cellStyle name="Normal 20 2 8 2" xfId="44922"/>
    <cellStyle name="Normal 20 2 9" xfId="44923"/>
    <cellStyle name="Normal 20 2_Lcc_inputs" xfId="44924"/>
    <cellStyle name="Normal 20 20" xfId="55424"/>
    <cellStyle name="Normal 20 21" xfId="55241"/>
    <cellStyle name="Normal 20 3" xfId="6292"/>
    <cellStyle name="Normal 20 3 2" xfId="9688"/>
    <cellStyle name="Normal 20 3 2 2" xfId="18534"/>
    <cellStyle name="Normal 20 3 2 2 2" xfId="18535"/>
    <cellStyle name="Normal 20 3 2 2 2 2" xfId="18536"/>
    <cellStyle name="Normal 20 3 2 2 2 2 2" xfId="18537"/>
    <cellStyle name="Normal 20 3 2 2 2 3" xfId="18538"/>
    <cellStyle name="Normal 20 3 2 2 3" xfId="18539"/>
    <cellStyle name="Normal 20 3 2 2 3 2" xfId="18540"/>
    <cellStyle name="Normal 20 3 2 2 3 2 2" xfId="18541"/>
    <cellStyle name="Normal 20 3 2 2 3 3" xfId="18542"/>
    <cellStyle name="Normal 20 3 2 2 4" xfId="18543"/>
    <cellStyle name="Normal 20 3 2 2 4 2" xfId="18544"/>
    <cellStyle name="Normal 20 3 2 2 5" xfId="18545"/>
    <cellStyle name="Normal 20 3 2 2_Lcc_inputs" xfId="44925"/>
    <cellStyle name="Normal 20 3 2 3" xfId="18546"/>
    <cellStyle name="Normal 20 3 2 3 2" xfId="18547"/>
    <cellStyle name="Normal 20 3 2 3 2 2" xfId="18548"/>
    <cellStyle name="Normal 20 3 2 3 2 3" xfId="44926"/>
    <cellStyle name="Normal 20 3 2 3 3" xfId="18549"/>
    <cellStyle name="Normal 20 3 2 3 4" xfId="44927"/>
    <cellStyle name="Normal 20 3 2 3_Lcc_inputs" xfId="44928"/>
    <cellStyle name="Normal 20 3 2 4" xfId="18550"/>
    <cellStyle name="Normal 20 3 2 4 2" xfId="18551"/>
    <cellStyle name="Normal 20 3 2 4 2 2" xfId="18552"/>
    <cellStyle name="Normal 20 3 2 4 3" xfId="18553"/>
    <cellStyle name="Normal 20 3 2 5" xfId="18554"/>
    <cellStyle name="Normal 20 3 2 5 2" xfId="18555"/>
    <cellStyle name="Normal 20 3 2 6" xfId="18556"/>
    <cellStyle name="Normal 20 3 2 7" xfId="44929"/>
    <cellStyle name="Normal 20 3 2 8" xfId="44930"/>
    <cellStyle name="Normal 20 3 2_Lcc_inputs" xfId="44931"/>
    <cellStyle name="Normal 20 3 3" xfId="9687"/>
    <cellStyle name="Normal 20 3 3 2" xfId="18557"/>
    <cellStyle name="Normal 20 3 3 2 2" xfId="18558"/>
    <cellStyle name="Normal 20 3 3 2 2 2" xfId="18559"/>
    <cellStyle name="Normal 20 3 3 2 2 3" xfId="44932"/>
    <cellStyle name="Normal 20 3 3 2 3" xfId="18560"/>
    <cellStyle name="Normal 20 3 3 2 4" xfId="44933"/>
    <cellStyle name="Normal 20 3 3 2_Lcc_inputs" xfId="44934"/>
    <cellStyle name="Normal 20 3 3 3" xfId="18561"/>
    <cellStyle name="Normal 20 3 3 3 2" xfId="18562"/>
    <cellStyle name="Normal 20 3 3 3 2 2" xfId="18563"/>
    <cellStyle name="Normal 20 3 3 3 3" xfId="18564"/>
    <cellStyle name="Normal 20 3 3 4" xfId="18565"/>
    <cellStyle name="Normal 20 3 3 4 2" xfId="18566"/>
    <cellStyle name="Normal 20 3 3 5" xfId="18567"/>
    <cellStyle name="Normal 20 3 3 6" xfId="44935"/>
    <cellStyle name="Normal 20 3 3 7" xfId="44936"/>
    <cellStyle name="Normal 20 3 3_Lcc_inputs" xfId="44937"/>
    <cellStyle name="Normal 20 3 4" xfId="11075"/>
    <cellStyle name="Normal 20 3 4 2" xfId="18568"/>
    <cellStyle name="Normal 20 3 4 2 2" xfId="18569"/>
    <cellStyle name="Normal 20 3 4 2 3" xfId="44938"/>
    <cellStyle name="Normal 20 3 4 3" xfId="18570"/>
    <cellStyle name="Normal 20 3 4 3 2" xfId="44939"/>
    <cellStyle name="Normal 20 3 4 4" xfId="44940"/>
    <cellStyle name="Normal 20 3 4 5" xfId="44941"/>
    <cellStyle name="Normal 20 3 4_Lcc_inputs" xfId="44942"/>
    <cellStyle name="Normal 20 3 5" xfId="18571"/>
    <cellStyle name="Normal 20 3 5 2" xfId="18572"/>
    <cellStyle name="Normal 20 3 5 2 2" xfId="18573"/>
    <cellStyle name="Normal 20 3 5 2 3" xfId="44943"/>
    <cellStyle name="Normal 20 3 5 3" xfId="18574"/>
    <cellStyle name="Normal 20 3 5 4" xfId="44944"/>
    <cellStyle name="Normal 20 3 5_Lcc_inputs" xfId="44945"/>
    <cellStyle name="Normal 20 3 6" xfId="18575"/>
    <cellStyle name="Normal 20 3 6 2" xfId="18576"/>
    <cellStyle name="Normal 20 3 6 3" xfId="44946"/>
    <cellStyle name="Normal 20 3 7" xfId="18577"/>
    <cellStyle name="Normal 20 3 7 2" xfId="44947"/>
    <cellStyle name="Normal 20 3 8" xfId="9225"/>
    <cellStyle name="Normal 20 3 9" xfId="44948"/>
    <cellStyle name="Normal 20 3_Lcc_inputs" xfId="44949"/>
    <cellStyle name="Normal 20 4" xfId="9226"/>
    <cellStyle name="Normal 20 4 2" xfId="9690"/>
    <cellStyle name="Normal 20 4 2 2" xfId="18578"/>
    <cellStyle name="Normal 20 4 2 2 2" xfId="18579"/>
    <cellStyle name="Normal 20 4 2 2 2 2" xfId="18580"/>
    <cellStyle name="Normal 20 4 2 2 2 2 2" xfId="18581"/>
    <cellStyle name="Normal 20 4 2 2 2 3" xfId="18582"/>
    <cellStyle name="Normal 20 4 2 2 3" xfId="18583"/>
    <cellStyle name="Normal 20 4 2 2 3 2" xfId="18584"/>
    <cellStyle name="Normal 20 4 2 2 3 2 2" xfId="18585"/>
    <cellStyle name="Normal 20 4 2 2 3 3" xfId="18586"/>
    <cellStyle name="Normal 20 4 2 2 4" xfId="18587"/>
    <cellStyle name="Normal 20 4 2 2 4 2" xfId="18588"/>
    <cellStyle name="Normal 20 4 2 2 5" xfId="18589"/>
    <cellStyle name="Normal 20 4 2 2_Lcc_inputs" xfId="44950"/>
    <cellStyle name="Normal 20 4 2 3" xfId="18590"/>
    <cellStyle name="Normal 20 4 2 3 2" xfId="18591"/>
    <cellStyle name="Normal 20 4 2 3 2 2" xfId="18592"/>
    <cellStyle name="Normal 20 4 2 3 2 3" xfId="44951"/>
    <cellStyle name="Normal 20 4 2 3 3" xfId="18593"/>
    <cellStyle name="Normal 20 4 2 3 4" xfId="44952"/>
    <cellStyle name="Normal 20 4 2 3_Lcc_inputs" xfId="44953"/>
    <cellStyle name="Normal 20 4 2 4" xfId="18594"/>
    <cellStyle name="Normal 20 4 2 4 2" xfId="18595"/>
    <cellStyle name="Normal 20 4 2 4 2 2" xfId="18596"/>
    <cellStyle name="Normal 20 4 2 4 3" xfId="18597"/>
    <cellStyle name="Normal 20 4 2 5" xfId="18598"/>
    <cellStyle name="Normal 20 4 2 5 2" xfId="18599"/>
    <cellStyle name="Normal 20 4 2 6" xfId="18600"/>
    <cellStyle name="Normal 20 4 2 7" xfId="44954"/>
    <cellStyle name="Normal 20 4 2 8" xfId="44955"/>
    <cellStyle name="Normal 20 4 2_Lcc_inputs" xfId="44956"/>
    <cellStyle name="Normal 20 4 3" xfId="9689"/>
    <cellStyle name="Normal 20 4 3 2" xfId="18601"/>
    <cellStyle name="Normal 20 4 3 2 2" xfId="18602"/>
    <cellStyle name="Normal 20 4 3 2 2 2" xfId="18603"/>
    <cellStyle name="Normal 20 4 3 2 3" xfId="18604"/>
    <cellStyle name="Normal 20 4 3 3" xfId="18605"/>
    <cellStyle name="Normal 20 4 3 3 2" xfId="18606"/>
    <cellStyle name="Normal 20 4 3 3 2 2" xfId="18607"/>
    <cellStyle name="Normal 20 4 3 3 3" xfId="18608"/>
    <cellStyle name="Normal 20 4 3 4" xfId="18609"/>
    <cellStyle name="Normal 20 4 3 4 2" xfId="18610"/>
    <cellStyle name="Normal 20 4 3 5" xfId="18611"/>
    <cellStyle name="Normal 20 4 3_Lcc_inputs" xfId="44957"/>
    <cellStyle name="Normal 20 4 4" xfId="18612"/>
    <cellStyle name="Normal 20 4 4 2" xfId="18613"/>
    <cellStyle name="Normal 20 4 4 2 2" xfId="18614"/>
    <cellStyle name="Normal 20 4 4 2 3" xfId="44958"/>
    <cellStyle name="Normal 20 4 4 3" xfId="18615"/>
    <cellStyle name="Normal 20 4 4 4" xfId="44959"/>
    <cellStyle name="Normal 20 4 4_Lcc_inputs" xfId="44960"/>
    <cellStyle name="Normal 20 4 5" xfId="18616"/>
    <cellStyle name="Normal 20 4 5 2" xfId="18617"/>
    <cellStyle name="Normal 20 4 5 2 2" xfId="18618"/>
    <cellStyle name="Normal 20 4 5 3" xfId="18619"/>
    <cellStyle name="Normal 20 4 6" xfId="18620"/>
    <cellStyle name="Normal 20 4 6 2" xfId="18621"/>
    <cellStyle name="Normal 20 4 7" xfId="18622"/>
    <cellStyle name="Normal 20 4 8" xfId="44961"/>
    <cellStyle name="Normal 20 4 9" xfId="44962"/>
    <cellStyle name="Normal 20 4_Lcc_inputs" xfId="44963"/>
    <cellStyle name="Normal 20 5" xfId="9691"/>
    <cellStyle name="Normal 20 5 2" xfId="9692"/>
    <cellStyle name="Normal 20 5 2 2" xfId="18623"/>
    <cellStyle name="Normal 20 5 2 2 2" xfId="18624"/>
    <cellStyle name="Normal 20 5 2 2 2 2" xfId="18625"/>
    <cellStyle name="Normal 20 5 2 2 2 2 2" xfId="18626"/>
    <cellStyle name="Normal 20 5 2 2 2 3" xfId="18627"/>
    <cellStyle name="Normal 20 5 2 2 3" xfId="18628"/>
    <cellStyle name="Normal 20 5 2 2 3 2" xfId="18629"/>
    <cellStyle name="Normal 20 5 2 2 3 2 2" xfId="18630"/>
    <cellStyle name="Normal 20 5 2 2 3 3" xfId="18631"/>
    <cellStyle name="Normal 20 5 2 2 4" xfId="18632"/>
    <cellStyle name="Normal 20 5 2 2 4 2" xfId="18633"/>
    <cellStyle name="Normal 20 5 2 2 5" xfId="18634"/>
    <cellStyle name="Normal 20 5 2 2_Lcc_inputs" xfId="44964"/>
    <cellStyle name="Normal 20 5 2 3" xfId="18635"/>
    <cellStyle name="Normal 20 5 2 3 2" xfId="18636"/>
    <cellStyle name="Normal 20 5 2 3 2 2" xfId="18637"/>
    <cellStyle name="Normal 20 5 2 3 2 3" xfId="44965"/>
    <cellStyle name="Normal 20 5 2 3 3" xfId="18638"/>
    <cellStyle name="Normal 20 5 2 3 4" xfId="44966"/>
    <cellStyle name="Normal 20 5 2 3_Lcc_inputs" xfId="44967"/>
    <cellStyle name="Normal 20 5 2 4" xfId="18639"/>
    <cellStyle name="Normal 20 5 2 4 2" xfId="18640"/>
    <cellStyle name="Normal 20 5 2 4 2 2" xfId="18641"/>
    <cellStyle name="Normal 20 5 2 4 3" xfId="18642"/>
    <cellStyle name="Normal 20 5 2 5" xfId="18643"/>
    <cellStyle name="Normal 20 5 2 5 2" xfId="18644"/>
    <cellStyle name="Normal 20 5 2 6" xfId="18645"/>
    <cellStyle name="Normal 20 5 2 7" xfId="44968"/>
    <cellStyle name="Normal 20 5 2 8" xfId="44969"/>
    <cellStyle name="Normal 20 5 2_Lcc_inputs" xfId="44970"/>
    <cellStyle name="Normal 20 5 3" xfId="18646"/>
    <cellStyle name="Normal 20 5 3 2" xfId="18647"/>
    <cellStyle name="Normal 20 5 3 2 2" xfId="18648"/>
    <cellStyle name="Normal 20 5 3 2 2 2" xfId="18649"/>
    <cellStyle name="Normal 20 5 3 2 3" xfId="18650"/>
    <cellStyle name="Normal 20 5 3 3" xfId="18651"/>
    <cellStyle name="Normal 20 5 3 3 2" xfId="18652"/>
    <cellStyle name="Normal 20 5 3 3 2 2" xfId="18653"/>
    <cellStyle name="Normal 20 5 3 3 3" xfId="18654"/>
    <cellStyle name="Normal 20 5 3 4" xfId="18655"/>
    <cellStyle name="Normal 20 5 3 4 2" xfId="18656"/>
    <cellStyle name="Normal 20 5 3 5" xfId="18657"/>
    <cellStyle name="Normal 20 5 3_Lcc_inputs" xfId="44971"/>
    <cellStyle name="Normal 20 5 4" xfId="18658"/>
    <cellStyle name="Normal 20 5 4 2" xfId="18659"/>
    <cellStyle name="Normal 20 5 4 2 2" xfId="18660"/>
    <cellStyle name="Normal 20 5 4 2 3" xfId="44972"/>
    <cellStyle name="Normal 20 5 4 3" xfId="18661"/>
    <cellStyle name="Normal 20 5 4 4" xfId="44973"/>
    <cellStyle name="Normal 20 5 4_Lcc_inputs" xfId="44974"/>
    <cellStyle name="Normal 20 5 5" xfId="18662"/>
    <cellStyle name="Normal 20 5 5 2" xfId="18663"/>
    <cellStyle name="Normal 20 5 5 2 2" xfId="18664"/>
    <cellStyle name="Normal 20 5 5 3" xfId="18665"/>
    <cellStyle name="Normal 20 5 6" xfId="18666"/>
    <cellStyle name="Normal 20 5 6 2" xfId="18667"/>
    <cellStyle name="Normal 20 5 7" xfId="18668"/>
    <cellStyle name="Normal 20 5 8" xfId="44975"/>
    <cellStyle name="Normal 20 5 9" xfId="44976"/>
    <cellStyle name="Normal 20 5_Lcc_inputs" xfId="44977"/>
    <cellStyle name="Normal 20 6" xfId="9693"/>
    <cellStyle name="Normal 20 6 2" xfId="9694"/>
    <cellStyle name="Normal 20 6 2 2" xfId="18669"/>
    <cellStyle name="Normal 20 6 2 2 2" xfId="18670"/>
    <cellStyle name="Normal 20 6 2 2 2 2" xfId="18671"/>
    <cellStyle name="Normal 20 6 2 2 2 2 2" xfId="18672"/>
    <cellStyle name="Normal 20 6 2 2 2 3" xfId="18673"/>
    <cellStyle name="Normal 20 6 2 2 3" xfId="18674"/>
    <cellStyle name="Normal 20 6 2 2 3 2" xfId="18675"/>
    <cellStyle name="Normal 20 6 2 2 3 2 2" xfId="18676"/>
    <cellStyle name="Normal 20 6 2 2 3 3" xfId="18677"/>
    <cellStyle name="Normal 20 6 2 2 4" xfId="18678"/>
    <cellStyle name="Normal 20 6 2 2 4 2" xfId="18679"/>
    <cellStyle name="Normal 20 6 2 2 5" xfId="18680"/>
    <cellStyle name="Normal 20 6 2 2_Lcc_inputs" xfId="44978"/>
    <cellStyle name="Normal 20 6 2 3" xfId="18681"/>
    <cellStyle name="Normal 20 6 2 3 2" xfId="18682"/>
    <cellStyle name="Normal 20 6 2 3 2 2" xfId="18683"/>
    <cellStyle name="Normal 20 6 2 3 2 3" xfId="44979"/>
    <cellStyle name="Normal 20 6 2 3 3" xfId="18684"/>
    <cellStyle name="Normal 20 6 2 3 4" xfId="44980"/>
    <cellStyle name="Normal 20 6 2 3_Lcc_inputs" xfId="44981"/>
    <cellStyle name="Normal 20 6 2 4" xfId="18685"/>
    <cellStyle name="Normal 20 6 2 4 2" xfId="18686"/>
    <cellStyle name="Normal 20 6 2 4 2 2" xfId="18687"/>
    <cellStyle name="Normal 20 6 2 4 3" xfId="18688"/>
    <cellStyle name="Normal 20 6 2 5" xfId="18689"/>
    <cellStyle name="Normal 20 6 2 5 2" xfId="18690"/>
    <cellStyle name="Normal 20 6 2 6" xfId="18691"/>
    <cellStyle name="Normal 20 6 2 7" xfId="44982"/>
    <cellStyle name="Normal 20 6 2 8" xfId="44983"/>
    <cellStyle name="Normal 20 6 2_Lcc_inputs" xfId="44984"/>
    <cellStyle name="Normal 20 6 3" xfId="18692"/>
    <cellStyle name="Normal 20 6 3 2" xfId="18693"/>
    <cellStyle name="Normal 20 6 3 2 2" xfId="18694"/>
    <cellStyle name="Normal 20 6 3 2 2 2" xfId="18695"/>
    <cellStyle name="Normal 20 6 3 2 3" xfId="18696"/>
    <cellStyle name="Normal 20 6 3 3" xfId="18697"/>
    <cellStyle name="Normal 20 6 3 3 2" xfId="18698"/>
    <cellStyle name="Normal 20 6 3 3 2 2" xfId="18699"/>
    <cellStyle name="Normal 20 6 3 3 3" xfId="18700"/>
    <cellStyle name="Normal 20 6 3 4" xfId="18701"/>
    <cellStyle name="Normal 20 6 3 4 2" xfId="18702"/>
    <cellStyle name="Normal 20 6 3 5" xfId="18703"/>
    <cellStyle name="Normal 20 6 3_Lcc_inputs" xfId="44985"/>
    <cellStyle name="Normal 20 6 4" xfId="18704"/>
    <cellStyle name="Normal 20 6 4 2" xfId="18705"/>
    <cellStyle name="Normal 20 6 4 2 2" xfId="18706"/>
    <cellStyle name="Normal 20 6 4 2 3" xfId="44986"/>
    <cellStyle name="Normal 20 6 4 3" xfId="18707"/>
    <cellStyle name="Normal 20 6 4 4" xfId="44987"/>
    <cellStyle name="Normal 20 6 4_Lcc_inputs" xfId="44988"/>
    <cellStyle name="Normal 20 6 5" xfId="18708"/>
    <cellStyle name="Normal 20 6 5 2" xfId="18709"/>
    <cellStyle name="Normal 20 6 5 2 2" xfId="18710"/>
    <cellStyle name="Normal 20 6 5 3" xfId="18711"/>
    <cellStyle name="Normal 20 6 6" xfId="18712"/>
    <cellStyle name="Normal 20 6 6 2" xfId="18713"/>
    <cellStyle name="Normal 20 6 7" xfId="18714"/>
    <cellStyle name="Normal 20 6 8" xfId="44989"/>
    <cellStyle name="Normal 20 6 9" xfId="44990"/>
    <cellStyle name="Normal 20 6_Lcc_inputs" xfId="44991"/>
    <cellStyle name="Normal 20 7" xfId="9695"/>
    <cellStyle name="Normal 20 7 2" xfId="9696"/>
    <cellStyle name="Normal 20 7 2 2" xfId="18715"/>
    <cellStyle name="Normal 20 7 2 2 2" xfId="18716"/>
    <cellStyle name="Normal 20 7 2 2 2 2" xfId="18717"/>
    <cellStyle name="Normal 20 7 2 2 2 2 2" xfId="18718"/>
    <cellStyle name="Normal 20 7 2 2 2 3" xfId="18719"/>
    <cellStyle name="Normal 20 7 2 2 3" xfId="18720"/>
    <cellStyle name="Normal 20 7 2 2 3 2" xfId="18721"/>
    <cellStyle name="Normal 20 7 2 2 3 2 2" xfId="18722"/>
    <cellStyle name="Normal 20 7 2 2 3 3" xfId="18723"/>
    <cellStyle name="Normal 20 7 2 2 4" xfId="18724"/>
    <cellStyle name="Normal 20 7 2 2 4 2" xfId="18725"/>
    <cellStyle name="Normal 20 7 2 2 5" xfId="18726"/>
    <cellStyle name="Normal 20 7 2 2_Lcc_inputs" xfId="44992"/>
    <cellStyle name="Normal 20 7 2 3" xfId="18727"/>
    <cellStyle name="Normal 20 7 2 3 2" xfId="18728"/>
    <cellStyle name="Normal 20 7 2 3 2 2" xfId="18729"/>
    <cellStyle name="Normal 20 7 2 3 2 3" xfId="44993"/>
    <cellStyle name="Normal 20 7 2 3 3" xfId="18730"/>
    <cellStyle name="Normal 20 7 2 3 4" xfId="44994"/>
    <cellStyle name="Normal 20 7 2 3_Lcc_inputs" xfId="44995"/>
    <cellStyle name="Normal 20 7 2 4" xfId="18731"/>
    <cellStyle name="Normal 20 7 2 4 2" xfId="18732"/>
    <cellStyle name="Normal 20 7 2 4 2 2" xfId="18733"/>
    <cellStyle name="Normal 20 7 2 4 3" xfId="18734"/>
    <cellStyle name="Normal 20 7 2 5" xfId="18735"/>
    <cellStyle name="Normal 20 7 2 5 2" xfId="18736"/>
    <cellStyle name="Normal 20 7 2 6" xfId="18737"/>
    <cellStyle name="Normal 20 7 2 7" xfId="44996"/>
    <cellStyle name="Normal 20 7 2 8" xfId="44997"/>
    <cellStyle name="Normal 20 7 2_Lcc_inputs" xfId="44998"/>
    <cellStyle name="Normal 20 7 3" xfId="18738"/>
    <cellStyle name="Normal 20 7 3 2" xfId="18739"/>
    <cellStyle name="Normal 20 7 3 2 2" xfId="18740"/>
    <cellStyle name="Normal 20 7 3 2 2 2" xfId="18741"/>
    <cellStyle name="Normal 20 7 3 2 3" xfId="18742"/>
    <cellStyle name="Normal 20 7 3 3" xfId="18743"/>
    <cellStyle name="Normal 20 7 3 3 2" xfId="18744"/>
    <cellStyle name="Normal 20 7 3 3 2 2" xfId="18745"/>
    <cellStyle name="Normal 20 7 3 3 3" xfId="18746"/>
    <cellStyle name="Normal 20 7 3 4" xfId="18747"/>
    <cellStyle name="Normal 20 7 3 4 2" xfId="18748"/>
    <cellStyle name="Normal 20 7 3 5" xfId="18749"/>
    <cellStyle name="Normal 20 7 3_Lcc_inputs" xfId="44999"/>
    <cellStyle name="Normal 20 7 4" xfId="18750"/>
    <cellStyle name="Normal 20 7 4 2" xfId="18751"/>
    <cellStyle name="Normal 20 7 4 2 2" xfId="18752"/>
    <cellStyle name="Normal 20 7 4 2 3" xfId="45000"/>
    <cellStyle name="Normal 20 7 4 3" xfId="18753"/>
    <cellStyle name="Normal 20 7 4 4" xfId="45001"/>
    <cellStyle name="Normal 20 7 4_Lcc_inputs" xfId="45002"/>
    <cellStyle name="Normal 20 7 5" xfId="18754"/>
    <cellStyle name="Normal 20 7 5 2" xfId="18755"/>
    <cellStyle name="Normal 20 7 5 2 2" xfId="18756"/>
    <cellStyle name="Normal 20 7 5 3" xfId="18757"/>
    <cellStyle name="Normal 20 7 6" xfId="18758"/>
    <cellStyle name="Normal 20 7 6 2" xfId="18759"/>
    <cellStyle name="Normal 20 7 7" xfId="18760"/>
    <cellStyle name="Normal 20 7 8" xfId="45003"/>
    <cellStyle name="Normal 20 7 9" xfId="45004"/>
    <cellStyle name="Normal 20 7_Lcc_inputs" xfId="45005"/>
    <cellStyle name="Normal 20 8" xfId="9697"/>
    <cellStyle name="Normal 20 8 2" xfId="18761"/>
    <cellStyle name="Normal 20 8 2 2" xfId="18762"/>
    <cellStyle name="Normal 20 8 2 2 2" xfId="18763"/>
    <cellStyle name="Normal 20 8 2 2 2 2" xfId="18764"/>
    <cellStyle name="Normal 20 8 2 2 3" xfId="18765"/>
    <cellStyle name="Normal 20 8 2 3" xfId="18766"/>
    <cellStyle name="Normal 20 8 2 3 2" xfId="18767"/>
    <cellStyle name="Normal 20 8 2 3 2 2" xfId="18768"/>
    <cellStyle name="Normal 20 8 2 3 3" xfId="18769"/>
    <cellStyle name="Normal 20 8 2 4" xfId="18770"/>
    <cellStyle name="Normal 20 8 2 4 2" xfId="18771"/>
    <cellStyle name="Normal 20 8 2 5" xfId="18772"/>
    <cellStyle name="Normal 20 8 2_Lcc_inputs" xfId="45006"/>
    <cellStyle name="Normal 20 8 3" xfId="18773"/>
    <cellStyle name="Normal 20 8 3 2" xfId="18774"/>
    <cellStyle name="Normal 20 8 3 2 2" xfId="18775"/>
    <cellStyle name="Normal 20 8 3 2 3" xfId="45007"/>
    <cellStyle name="Normal 20 8 3 3" xfId="18776"/>
    <cellStyle name="Normal 20 8 3 4" xfId="45008"/>
    <cellStyle name="Normal 20 8 3_Lcc_inputs" xfId="45009"/>
    <cellStyle name="Normal 20 8 4" xfId="18777"/>
    <cellStyle name="Normal 20 8 4 2" xfId="18778"/>
    <cellStyle name="Normal 20 8 4 2 2" xfId="18779"/>
    <cellStyle name="Normal 20 8 4 3" xfId="18780"/>
    <cellStyle name="Normal 20 8 5" xfId="18781"/>
    <cellStyle name="Normal 20 8 5 2" xfId="18782"/>
    <cellStyle name="Normal 20 8 6" xfId="18783"/>
    <cellStyle name="Normal 20 8 7" xfId="45010"/>
    <cellStyle name="Normal 20 8 8" xfId="45011"/>
    <cellStyle name="Normal 20 8_Lcc_inputs" xfId="45012"/>
    <cellStyle name="Normal 20 9" xfId="9684"/>
    <cellStyle name="Normal 20 9 2" xfId="18784"/>
    <cellStyle name="Normal 20 9 2 2" xfId="18785"/>
    <cellStyle name="Normal 20 9 2 2 2" xfId="18786"/>
    <cellStyle name="Normal 20 9 2 2 2 2" xfId="18787"/>
    <cellStyle name="Normal 20 9 2 2 3" xfId="18788"/>
    <cellStyle name="Normal 20 9 2 3" xfId="18789"/>
    <cellStyle name="Normal 20 9 2 3 2" xfId="18790"/>
    <cellStyle name="Normal 20 9 2 3 2 2" xfId="18791"/>
    <cellStyle name="Normal 20 9 2 3 3" xfId="18792"/>
    <cellStyle name="Normal 20 9 2 4" xfId="18793"/>
    <cellStyle name="Normal 20 9 2 4 2" xfId="18794"/>
    <cellStyle name="Normal 20 9 2 5" xfId="18795"/>
    <cellStyle name="Normal 20 9 2_Lcc_inputs" xfId="45013"/>
    <cellStyle name="Normal 20 9 3" xfId="18796"/>
    <cellStyle name="Normal 20 9 3 2" xfId="18797"/>
    <cellStyle name="Normal 20 9 3 2 2" xfId="18798"/>
    <cellStyle name="Normal 20 9 3 2 3" xfId="45014"/>
    <cellStyle name="Normal 20 9 3 3" xfId="18799"/>
    <cellStyle name="Normal 20 9 3 4" xfId="45015"/>
    <cellStyle name="Normal 20 9 3_Lcc_inputs" xfId="45016"/>
    <cellStyle name="Normal 20 9 4" xfId="18800"/>
    <cellStyle name="Normal 20 9 4 2" xfId="18801"/>
    <cellStyle name="Normal 20 9 4 2 2" xfId="18802"/>
    <cellStyle name="Normal 20 9 4 3" xfId="18803"/>
    <cellStyle name="Normal 20 9 5" xfId="18804"/>
    <cellStyle name="Normal 20 9 5 2" xfId="18805"/>
    <cellStyle name="Normal 20 9 6" xfId="18806"/>
    <cellStyle name="Normal 20 9 7" xfId="45017"/>
    <cellStyle name="Normal 20 9 8" xfId="45018"/>
    <cellStyle name="Normal 20 9_Lcc_inputs" xfId="45019"/>
    <cellStyle name="Normal 20_Lcc_inputs" xfId="45020"/>
    <cellStyle name="Normal 21" xfId="510"/>
    <cellStyle name="Normal 21 10" xfId="10802"/>
    <cellStyle name="Normal 21 10 2" xfId="18807"/>
    <cellStyle name="Normal 21 10 2 2" xfId="18808"/>
    <cellStyle name="Normal 21 10 2 2 2" xfId="18809"/>
    <cellStyle name="Normal 21 10 2 2 3" xfId="45021"/>
    <cellStyle name="Normal 21 10 2 3" xfId="18810"/>
    <cellStyle name="Normal 21 10 2 4" xfId="45022"/>
    <cellStyle name="Normal 21 10 2_Lcc_inputs" xfId="45023"/>
    <cellStyle name="Normal 21 10 3" xfId="18811"/>
    <cellStyle name="Normal 21 10 3 2" xfId="18812"/>
    <cellStyle name="Normal 21 10 3 2 2" xfId="18813"/>
    <cellStyle name="Normal 21 10 3 3" xfId="18814"/>
    <cellStyle name="Normal 21 10 4" xfId="18815"/>
    <cellStyle name="Normal 21 10 4 2" xfId="18816"/>
    <cellStyle name="Normal 21 10 5" xfId="18817"/>
    <cellStyle name="Normal 21 10 6" xfId="45024"/>
    <cellStyle name="Normal 21 10 7" xfId="45025"/>
    <cellStyle name="Normal 21 10_Lcc_inputs" xfId="45026"/>
    <cellStyle name="Normal 21 11" xfId="18818"/>
    <cellStyle name="Normal 21 11 2" xfId="18819"/>
    <cellStyle name="Normal 21 11 2 2" xfId="18820"/>
    <cellStyle name="Normal 21 11 2 3" xfId="45027"/>
    <cellStyle name="Normal 21 11 3" xfId="18821"/>
    <cellStyle name="Normal 21 11 3 2" xfId="45028"/>
    <cellStyle name="Normal 21 11 4" xfId="45029"/>
    <cellStyle name="Normal 21 11 5" xfId="45030"/>
    <cellStyle name="Normal 21 11_Lcc_inputs" xfId="45031"/>
    <cellStyle name="Normal 21 12" xfId="18822"/>
    <cellStyle name="Normal 21 12 2" xfId="18823"/>
    <cellStyle name="Normal 21 12 2 2" xfId="18824"/>
    <cellStyle name="Normal 21 12 2 3" xfId="45032"/>
    <cellStyle name="Normal 21 12 3" xfId="18825"/>
    <cellStyle name="Normal 21 12 4" xfId="45033"/>
    <cellStyle name="Normal 21 12_Lcc_inputs" xfId="45034"/>
    <cellStyle name="Normal 21 13" xfId="18826"/>
    <cellStyle name="Normal 21 13 2" xfId="18827"/>
    <cellStyle name="Normal 21 13 3" xfId="45035"/>
    <cellStyle name="Normal 21 14" xfId="18828"/>
    <cellStyle name="Normal 21 14 2" xfId="45036"/>
    <cellStyle name="Normal 21 15" xfId="45037"/>
    <cellStyle name="Normal 21 16" xfId="45038"/>
    <cellStyle name="Normal 21 17" xfId="6293"/>
    <cellStyle name="Normal 21 2" xfId="6294"/>
    <cellStyle name="Normal 21 2 10" xfId="45039"/>
    <cellStyle name="Normal 21 2 2" xfId="9700"/>
    <cellStyle name="Normal 21 2 2 2" xfId="18829"/>
    <cellStyle name="Normal 21 2 2 2 2" xfId="18830"/>
    <cellStyle name="Normal 21 2 2 2 2 2" xfId="18831"/>
    <cellStyle name="Normal 21 2 2 2 2 2 2" xfId="18832"/>
    <cellStyle name="Normal 21 2 2 2 2 3" xfId="18833"/>
    <cellStyle name="Normal 21 2 2 2 3" xfId="18834"/>
    <cellStyle name="Normal 21 2 2 2 3 2" xfId="18835"/>
    <cellStyle name="Normal 21 2 2 2 3 2 2" xfId="18836"/>
    <cellStyle name="Normal 21 2 2 2 3 3" xfId="18837"/>
    <cellStyle name="Normal 21 2 2 2 4" xfId="18838"/>
    <cellStyle name="Normal 21 2 2 2 4 2" xfId="18839"/>
    <cellStyle name="Normal 21 2 2 2 5" xfId="18840"/>
    <cellStyle name="Normal 21 2 2 2_Lcc_inputs" xfId="45040"/>
    <cellStyle name="Normal 21 2 2 3" xfId="18841"/>
    <cellStyle name="Normal 21 2 2 3 2" xfId="18842"/>
    <cellStyle name="Normal 21 2 2 3 2 2" xfId="18843"/>
    <cellStyle name="Normal 21 2 2 3 2 3" xfId="45041"/>
    <cellStyle name="Normal 21 2 2 3 3" xfId="18844"/>
    <cellStyle name="Normal 21 2 2 3 4" xfId="45042"/>
    <cellStyle name="Normal 21 2 2 3_Lcc_inputs" xfId="45043"/>
    <cellStyle name="Normal 21 2 2 4" xfId="18845"/>
    <cellStyle name="Normal 21 2 2 4 2" xfId="18846"/>
    <cellStyle name="Normal 21 2 2 4 2 2" xfId="18847"/>
    <cellStyle name="Normal 21 2 2 4 3" xfId="18848"/>
    <cellStyle name="Normal 21 2 2 5" xfId="18849"/>
    <cellStyle name="Normal 21 2 2 5 2" xfId="18850"/>
    <cellStyle name="Normal 21 2 2 6" xfId="18851"/>
    <cellStyle name="Normal 21 2 2 7" xfId="45044"/>
    <cellStyle name="Normal 21 2 2 8" xfId="45045"/>
    <cellStyle name="Normal 21 2 2_Lcc_inputs" xfId="45046"/>
    <cellStyle name="Normal 21 2 3" xfId="9699"/>
    <cellStyle name="Normal 21 2 3 2" xfId="18852"/>
    <cellStyle name="Normal 21 2 3 2 2" xfId="18853"/>
    <cellStyle name="Normal 21 2 3 2 2 2" xfId="18854"/>
    <cellStyle name="Normal 21 2 3 2 2 3" xfId="45047"/>
    <cellStyle name="Normal 21 2 3 2 3" xfId="18855"/>
    <cellStyle name="Normal 21 2 3 2 4" xfId="45048"/>
    <cellStyle name="Normal 21 2 3 2_Lcc_inputs" xfId="45049"/>
    <cellStyle name="Normal 21 2 3 3" xfId="18856"/>
    <cellStyle name="Normal 21 2 3 3 2" xfId="18857"/>
    <cellStyle name="Normal 21 2 3 3 2 2" xfId="18858"/>
    <cellStyle name="Normal 21 2 3 3 3" xfId="18859"/>
    <cellStyle name="Normal 21 2 3 4" xfId="18860"/>
    <cellStyle name="Normal 21 2 3 4 2" xfId="18861"/>
    <cellStyle name="Normal 21 2 3 5" xfId="18862"/>
    <cellStyle name="Normal 21 2 3 6" xfId="45050"/>
    <cellStyle name="Normal 21 2 3 7" xfId="45051"/>
    <cellStyle name="Normal 21 2 3_Lcc_inputs" xfId="45052"/>
    <cellStyle name="Normal 21 2 4" xfId="11076"/>
    <cellStyle name="Normal 21 2 4 2" xfId="18863"/>
    <cellStyle name="Normal 21 2 4 2 2" xfId="18864"/>
    <cellStyle name="Normal 21 2 4 2 3" xfId="45053"/>
    <cellStyle name="Normal 21 2 4 3" xfId="18865"/>
    <cellStyle name="Normal 21 2 4 3 2" xfId="45054"/>
    <cellStyle name="Normal 21 2 4 4" xfId="45055"/>
    <cellStyle name="Normal 21 2 4 5" xfId="45056"/>
    <cellStyle name="Normal 21 2 4_Lcc_inputs" xfId="45057"/>
    <cellStyle name="Normal 21 2 5" xfId="18866"/>
    <cellStyle name="Normal 21 2 5 2" xfId="18867"/>
    <cellStyle name="Normal 21 2 5 2 2" xfId="18868"/>
    <cellStyle name="Normal 21 2 5 2 3" xfId="45058"/>
    <cellStyle name="Normal 21 2 5 3" xfId="18869"/>
    <cellStyle name="Normal 21 2 5 3 2" xfId="45059"/>
    <cellStyle name="Normal 21 2 5 4" xfId="45060"/>
    <cellStyle name="Normal 21 2 5 5" xfId="45061"/>
    <cellStyle name="Normal 21 2 5_Lcc_inputs" xfId="45062"/>
    <cellStyle name="Normal 21 2 6" xfId="18870"/>
    <cellStyle name="Normal 21 2 6 2" xfId="18871"/>
    <cellStyle name="Normal 21 2 6 2 2" xfId="45063"/>
    <cellStyle name="Normal 21 2 6 3" xfId="45064"/>
    <cellStyle name="Normal 21 2 6 4" xfId="45065"/>
    <cellStyle name="Normal 21 2 6_Lcc_inputs" xfId="45066"/>
    <cellStyle name="Normal 21 2 7" xfId="18872"/>
    <cellStyle name="Normal 21 2 7 2" xfId="45067"/>
    <cellStyle name="Normal 21 2 7 3" xfId="45068"/>
    <cellStyle name="Normal 21 2 8" xfId="45069"/>
    <cellStyle name="Normal 21 2 8 2" xfId="45070"/>
    <cellStyle name="Normal 21 2 9" xfId="45071"/>
    <cellStyle name="Normal 21 2_Lcc_inputs" xfId="45072"/>
    <cellStyle name="Normal 21 3" xfId="9227"/>
    <cellStyle name="Normal 21 3 2" xfId="9702"/>
    <cellStyle name="Normal 21 3 2 2" xfId="18873"/>
    <cellStyle name="Normal 21 3 2 2 2" xfId="18874"/>
    <cellStyle name="Normal 21 3 2 2 2 2" xfId="18875"/>
    <cellStyle name="Normal 21 3 2 2 2 2 2" xfId="18876"/>
    <cellStyle name="Normal 21 3 2 2 2 3" xfId="18877"/>
    <cellStyle name="Normal 21 3 2 2 3" xfId="18878"/>
    <cellStyle name="Normal 21 3 2 2 3 2" xfId="18879"/>
    <cellStyle name="Normal 21 3 2 2 3 2 2" xfId="18880"/>
    <cellStyle name="Normal 21 3 2 2 3 3" xfId="18881"/>
    <cellStyle name="Normal 21 3 2 2 4" xfId="18882"/>
    <cellStyle name="Normal 21 3 2 2 4 2" xfId="18883"/>
    <cellStyle name="Normal 21 3 2 2 5" xfId="18884"/>
    <cellStyle name="Normal 21 3 2 2_Lcc_inputs" xfId="45073"/>
    <cellStyle name="Normal 21 3 2 3" xfId="18885"/>
    <cellStyle name="Normal 21 3 2 3 2" xfId="18886"/>
    <cellStyle name="Normal 21 3 2 3 2 2" xfId="18887"/>
    <cellStyle name="Normal 21 3 2 3 2 3" xfId="45074"/>
    <cellStyle name="Normal 21 3 2 3 3" xfId="18888"/>
    <cellStyle name="Normal 21 3 2 3 4" xfId="45075"/>
    <cellStyle name="Normal 21 3 2 3_Lcc_inputs" xfId="45076"/>
    <cellStyle name="Normal 21 3 2 4" xfId="18889"/>
    <cellStyle name="Normal 21 3 2 4 2" xfId="18890"/>
    <cellStyle name="Normal 21 3 2 4 2 2" xfId="18891"/>
    <cellStyle name="Normal 21 3 2 4 3" xfId="18892"/>
    <cellStyle name="Normal 21 3 2 5" xfId="18893"/>
    <cellStyle name="Normal 21 3 2 5 2" xfId="18894"/>
    <cellStyle name="Normal 21 3 2 6" xfId="18895"/>
    <cellStyle name="Normal 21 3 2 7" xfId="45077"/>
    <cellStyle name="Normal 21 3 2 8" xfId="45078"/>
    <cellStyle name="Normal 21 3 2_Lcc_inputs" xfId="45079"/>
    <cellStyle name="Normal 21 3 3" xfId="9701"/>
    <cellStyle name="Normal 21 3 3 2" xfId="18896"/>
    <cellStyle name="Normal 21 3 3 2 2" xfId="18897"/>
    <cellStyle name="Normal 21 3 3 2 2 2" xfId="18898"/>
    <cellStyle name="Normal 21 3 3 2 2 3" xfId="45080"/>
    <cellStyle name="Normal 21 3 3 2 3" xfId="18899"/>
    <cellStyle name="Normal 21 3 3 2 4" xfId="45081"/>
    <cellStyle name="Normal 21 3 3 2_Lcc_inputs" xfId="45082"/>
    <cellStyle name="Normal 21 3 3 3" xfId="18900"/>
    <cellStyle name="Normal 21 3 3 3 2" xfId="18901"/>
    <cellStyle name="Normal 21 3 3 3 2 2" xfId="18902"/>
    <cellStyle name="Normal 21 3 3 3 3" xfId="18903"/>
    <cellStyle name="Normal 21 3 3 4" xfId="18904"/>
    <cellStyle name="Normal 21 3 3 4 2" xfId="18905"/>
    <cellStyle name="Normal 21 3 3 5" xfId="18906"/>
    <cellStyle name="Normal 21 3 3 6" xfId="45083"/>
    <cellStyle name="Normal 21 3 3 7" xfId="45084"/>
    <cellStyle name="Normal 21 3 3_Lcc_inputs" xfId="45085"/>
    <cellStyle name="Normal 21 3 4" xfId="11077"/>
    <cellStyle name="Normal 21 3 4 2" xfId="18907"/>
    <cellStyle name="Normal 21 3 4 2 2" xfId="18908"/>
    <cellStyle name="Normal 21 3 4 2 3" xfId="45086"/>
    <cellStyle name="Normal 21 3 4 3" xfId="18909"/>
    <cellStyle name="Normal 21 3 4 3 2" xfId="45087"/>
    <cellStyle name="Normal 21 3 4 4" xfId="45088"/>
    <cellStyle name="Normal 21 3 4 5" xfId="45089"/>
    <cellStyle name="Normal 21 3 4_Lcc_inputs" xfId="45090"/>
    <cellStyle name="Normal 21 3 5" xfId="18910"/>
    <cellStyle name="Normal 21 3 5 2" xfId="18911"/>
    <cellStyle name="Normal 21 3 5 2 2" xfId="18912"/>
    <cellStyle name="Normal 21 3 5 2 3" xfId="45091"/>
    <cellStyle name="Normal 21 3 5 3" xfId="18913"/>
    <cellStyle name="Normal 21 3 5 4" xfId="45092"/>
    <cellStyle name="Normal 21 3 5_Lcc_inputs" xfId="45093"/>
    <cellStyle name="Normal 21 3 6" xfId="18914"/>
    <cellStyle name="Normal 21 3 6 2" xfId="18915"/>
    <cellStyle name="Normal 21 3 6 3" xfId="45094"/>
    <cellStyle name="Normal 21 3 7" xfId="18916"/>
    <cellStyle name="Normal 21 3 7 2" xfId="45095"/>
    <cellStyle name="Normal 21 3 8" xfId="45096"/>
    <cellStyle name="Normal 21 3 9" xfId="45097"/>
    <cellStyle name="Normal 21 3_Lcc_inputs" xfId="45098"/>
    <cellStyle name="Normal 21 4" xfId="9228"/>
    <cellStyle name="Normal 21 4 2" xfId="9704"/>
    <cellStyle name="Normal 21 4 2 2" xfId="18917"/>
    <cellStyle name="Normal 21 4 2 2 2" xfId="18918"/>
    <cellStyle name="Normal 21 4 2 2 2 2" xfId="18919"/>
    <cellStyle name="Normal 21 4 2 2 2 2 2" xfId="18920"/>
    <cellStyle name="Normal 21 4 2 2 2 3" xfId="18921"/>
    <cellStyle name="Normal 21 4 2 2 3" xfId="18922"/>
    <cellStyle name="Normal 21 4 2 2 3 2" xfId="18923"/>
    <cellStyle name="Normal 21 4 2 2 3 2 2" xfId="18924"/>
    <cellStyle name="Normal 21 4 2 2 3 3" xfId="18925"/>
    <cellStyle name="Normal 21 4 2 2 4" xfId="18926"/>
    <cellStyle name="Normal 21 4 2 2 4 2" xfId="18927"/>
    <cellStyle name="Normal 21 4 2 2 5" xfId="18928"/>
    <cellStyle name="Normal 21 4 2 2_Lcc_inputs" xfId="45099"/>
    <cellStyle name="Normal 21 4 2 3" xfId="18929"/>
    <cellStyle name="Normal 21 4 2 3 2" xfId="18930"/>
    <cellStyle name="Normal 21 4 2 3 2 2" xfId="18931"/>
    <cellStyle name="Normal 21 4 2 3 2 3" xfId="45100"/>
    <cellStyle name="Normal 21 4 2 3 3" xfId="18932"/>
    <cellStyle name="Normal 21 4 2 3 4" xfId="45101"/>
    <cellStyle name="Normal 21 4 2 3_Lcc_inputs" xfId="45102"/>
    <cellStyle name="Normal 21 4 2 4" xfId="18933"/>
    <cellStyle name="Normal 21 4 2 4 2" xfId="18934"/>
    <cellStyle name="Normal 21 4 2 4 2 2" xfId="18935"/>
    <cellStyle name="Normal 21 4 2 4 3" xfId="18936"/>
    <cellStyle name="Normal 21 4 2 5" xfId="18937"/>
    <cellStyle name="Normal 21 4 2 5 2" xfId="18938"/>
    <cellStyle name="Normal 21 4 2 6" xfId="18939"/>
    <cellStyle name="Normal 21 4 2 7" xfId="45103"/>
    <cellStyle name="Normal 21 4 2 8" xfId="45104"/>
    <cellStyle name="Normal 21 4 2_Lcc_inputs" xfId="45105"/>
    <cellStyle name="Normal 21 4 3" xfId="9703"/>
    <cellStyle name="Normal 21 4 3 2" xfId="18940"/>
    <cellStyle name="Normal 21 4 3 2 2" xfId="18941"/>
    <cellStyle name="Normal 21 4 3 2 2 2" xfId="18942"/>
    <cellStyle name="Normal 21 4 3 2 3" xfId="18943"/>
    <cellStyle name="Normal 21 4 3 3" xfId="18944"/>
    <cellStyle name="Normal 21 4 3 3 2" xfId="18945"/>
    <cellStyle name="Normal 21 4 3 3 2 2" xfId="18946"/>
    <cellStyle name="Normal 21 4 3 3 3" xfId="18947"/>
    <cellStyle name="Normal 21 4 3 4" xfId="18948"/>
    <cellStyle name="Normal 21 4 3 4 2" xfId="18949"/>
    <cellStyle name="Normal 21 4 3 5" xfId="18950"/>
    <cellStyle name="Normal 21 4 3_Lcc_inputs" xfId="45106"/>
    <cellStyle name="Normal 21 4 4" xfId="18951"/>
    <cellStyle name="Normal 21 4 4 2" xfId="18952"/>
    <cellStyle name="Normal 21 4 4 2 2" xfId="18953"/>
    <cellStyle name="Normal 21 4 4 2 3" xfId="45107"/>
    <cellStyle name="Normal 21 4 4 3" xfId="18954"/>
    <cellStyle name="Normal 21 4 4 4" xfId="45108"/>
    <cellStyle name="Normal 21 4 4_Lcc_inputs" xfId="45109"/>
    <cellStyle name="Normal 21 4 5" xfId="18955"/>
    <cellStyle name="Normal 21 4 5 2" xfId="18956"/>
    <cellStyle name="Normal 21 4 5 2 2" xfId="18957"/>
    <cellStyle name="Normal 21 4 5 3" xfId="18958"/>
    <cellStyle name="Normal 21 4 6" xfId="18959"/>
    <cellStyle name="Normal 21 4 6 2" xfId="18960"/>
    <cellStyle name="Normal 21 4 7" xfId="18961"/>
    <cellStyle name="Normal 21 4 8" xfId="45110"/>
    <cellStyle name="Normal 21 4 9" xfId="45111"/>
    <cellStyle name="Normal 21 4_Lcc_inputs" xfId="45112"/>
    <cellStyle name="Normal 21 5" xfId="9705"/>
    <cellStyle name="Normal 21 5 2" xfId="9706"/>
    <cellStyle name="Normal 21 5 2 2" xfId="18962"/>
    <cellStyle name="Normal 21 5 2 2 2" xfId="18963"/>
    <cellStyle name="Normal 21 5 2 2 2 2" xfId="18964"/>
    <cellStyle name="Normal 21 5 2 2 2 2 2" xfId="18965"/>
    <cellStyle name="Normal 21 5 2 2 2 3" xfId="18966"/>
    <cellStyle name="Normal 21 5 2 2 3" xfId="18967"/>
    <cellStyle name="Normal 21 5 2 2 3 2" xfId="18968"/>
    <cellStyle name="Normal 21 5 2 2 3 2 2" xfId="18969"/>
    <cellStyle name="Normal 21 5 2 2 3 3" xfId="18970"/>
    <cellStyle name="Normal 21 5 2 2 4" xfId="18971"/>
    <cellStyle name="Normal 21 5 2 2 4 2" xfId="18972"/>
    <cellStyle name="Normal 21 5 2 2 5" xfId="18973"/>
    <cellStyle name="Normal 21 5 2 2_Lcc_inputs" xfId="45113"/>
    <cellStyle name="Normal 21 5 2 3" xfId="18974"/>
    <cellStyle name="Normal 21 5 2 3 2" xfId="18975"/>
    <cellStyle name="Normal 21 5 2 3 2 2" xfId="18976"/>
    <cellStyle name="Normal 21 5 2 3 2 3" xfId="45114"/>
    <cellStyle name="Normal 21 5 2 3 3" xfId="18977"/>
    <cellStyle name="Normal 21 5 2 3 4" xfId="45115"/>
    <cellStyle name="Normal 21 5 2 3_Lcc_inputs" xfId="45116"/>
    <cellStyle name="Normal 21 5 2 4" xfId="18978"/>
    <cellStyle name="Normal 21 5 2 4 2" xfId="18979"/>
    <cellStyle name="Normal 21 5 2 4 2 2" xfId="18980"/>
    <cellStyle name="Normal 21 5 2 4 3" xfId="18981"/>
    <cellStyle name="Normal 21 5 2 5" xfId="18982"/>
    <cellStyle name="Normal 21 5 2 5 2" xfId="18983"/>
    <cellStyle name="Normal 21 5 2 6" xfId="18984"/>
    <cellStyle name="Normal 21 5 2 7" xfId="45117"/>
    <cellStyle name="Normal 21 5 2 8" xfId="45118"/>
    <cellStyle name="Normal 21 5 2_Lcc_inputs" xfId="45119"/>
    <cellStyle name="Normal 21 5 3" xfId="18985"/>
    <cellStyle name="Normal 21 5 3 2" xfId="18986"/>
    <cellStyle name="Normal 21 5 3 2 2" xfId="18987"/>
    <cellStyle name="Normal 21 5 3 2 2 2" xfId="18988"/>
    <cellStyle name="Normal 21 5 3 2 3" xfId="18989"/>
    <cellStyle name="Normal 21 5 3 3" xfId="18990"/>
    <cellStyle name="Normal 21 5 3 3 2" xfId="18991"/>
    <cellStyle name="Normal 21 5 3 3 2 2" xfId="18992"/>
    <cellStyle name="Normal 21 5 3 3 3" xfId="18993"/>
    <cellStyle name="Normal 21 5 3 4" xfId="18994"/>
    <cellStyle name="Normal 21 5 3 4 2" xfId="18995"/>
    <cellStyle name="Normal 21 5 3 5" xfId="18996"/>
    <cellStyle name="Normal 21 5 3_Lcc_inputs" xfId="45120"/>
    <cellStyle name="Normal 21 5 4" xfId="18997"/>
    <cellStyle name="Normal 21 5 4 2" xfId="18998"/>
    <cellStyle name="Normal 21 5 4 2 2" xfId="18999"/>
    <cellStyle name="Normal 21 5 4 2 3" xfId="45121"/>
    <cellStyle name="Normal 21 5 4 3" xfId="19000"/>
    <cellStyle name="Normal 21 5 4 4" xfId="45122"/>
    <cellStyle name="Normal 21 5 4_Lcc_inputs" xfId="45123"/>
    <cellStyle name="Normal 21 5 5" xfId="19001"/>
    <cellStyle name="Normal 21 5 5 2" xfId="19002"/>
    <cellStyle name="Normal 21 5 5 2 2" xfId="19003"/>
    <cellStyle name="Normal 21 5 5 3" xfId="19004"/>
    <cellStyle name="Normal 21 5 6" xfId="19005"/>
    <cellStyle name="Normal 21 5 6 2" xfId="19006"/>
    <cellStyle name="Normal 21 5 7" xfId="19007"/>
    <cellStyle name="Normal 21 5 8" xfId="45124"/>
    <cellStyle name="Normal 21 5 9" xfId="45125"/>
    <cellStyle name="Normal 21 5_Lcc_inputs" xfId="45126"/>
    <cellStyle name="Normal 21 6" xfId="9707"/>
    <cellStyle name="Normal 21 6 2" xfId="9708"/>
    <cellStyle name="Normal 21 6 2 2" xfId="19008"/>
    <cellStyle name="Normal 21 6 2 2 2" xfId="19009"/>
    <cellStyle name="Normal 21 6 2 2 2 2" xfId="19010"/>
    <cellStyle name="Normal 21 6 2 2 2 2 2" xfId="19011"/>
    <cellStyle name="Normal 21 6 2 2 2 3" xfId="19012"/>
    <cellStyle name="Normal 21 6 2 2 3" xfId="19013"/>
    <cellStyle name="Normal 21 6 2 2 3 2" xfId="19014"/>
    <cellStyle name="Normal 21 6 2 2 3 2 2" xfId="19015"/>
    <cellStyle name="Normal 21 6 2 2 3 3" xfId="19016"/>
    <cellStyle name="Normal 21 6 2 2 4" xfId="19017"/>
    <cellStyle name="Normal 21 6 2 2 4 2" xfId="19018"/>
    <cellStyle name="Normal 21 6 2 2 5" xfId="19019"/>
    <cellStyle name="Normal 21 6 2 2_Lcc_inputs" xfId="45127"/>
    <cellStyle name="Normal 21 6 2 3" xfId="19020"/>
    <cellStyle name="Normal 21 6 2 3 2" xfId="19021"/>
    <cellStyle name="Normal 21 6 2 3 2 2" xfId="19022"/>
    <cellStyle name="Normal 21 6 2 3 2 3" xfId="45128"/>
    <cellStyle name="Normal 21 6 2 3 3" xfId="19023"/>
    <cellStyle name="Normal 21 6 2 3 4" xfId="45129"/>
    <cellStyle name="Normal 21 6 2 3_Lcc_inputs" xfId="45130"/>
    <cellStyle name="Normal 21 6 2 4" xfId="19024"/>
    <cellStyle name="Normal 21 6 2 4 2" xfId="19025"/>
    <cellStyle name="Normal 21 6 2 4 2 2" xfId="19026"/>
    <cellStyle name="Normal 21 6 2 4 3" xfId="19027"/>
    <cellStyle name="Normal 21 6 2 5" xfId="19028"/>
    <cellStyle name="Normal 21 6 2 5 2" xfId="19029"/>
    <cellStyle name="Normal 21 6 2 6" xfId="19030"/>
    <cellStyle name="Normal 21 6 2 7" xfId="45131"/>
    <cellStyle name="Normal 21 6 2 8" xfId="45132"/>
    <cellStyle name="Normal 21 6 2_Lcc_inputs" xfId="45133"/>
    <cellStyle name="Normal 21 6 3" xfId="19031"/>
    <cellStyle name="Normal 21 6 3 2" xfId="19032"/>
    <cellStyle name="Normal 21 6 3 2 2" xfId="19033"/>
    <cellStyle name="Normal 21 6 3 2 2 2" xfId="19034"/>
    <cellStyle name="Normal 21 6 3 2 3" xfId="19035"/>
    <cellStyle name="Normal 21 6 3 3" xfId="19036"/>
    <cellStyle name="Normal 21 6 3 3 2" xfId="19037"/>
    <cellStyle name="Normal 21 6 3 3 2 2" xfId="19038"/>
    <cellStyle name="Normal 21 6 3 3 3" xfId="19039"/>
    <cellStyle name="Normal 21 6 3 4" xfId="19040"/>
    <cellStyle name="Normal 21 6 3 4 2" xfId="19041"/>
    <cellStyle name="Normal 21 6 3 5" xfId="19042"/>
    <cellStyle name="Normal 21 6 3_Lcc_inputs" xfId="45134"/>
    <cellStyle name="Normal 21 6 4" xfId="19043"/>
    <cellStyle name="Normal 21 6 4 2" xfId="19044"/>
    <cellStyle name="Normal 21 6 4 2 2" xfId="19045"/>
    <cellStyle name="Normal 21 6 4 2 3" xfId="45135"/>
    <cellStyle name="Normal 21 6 4 3" xfId="19046"/>
    <cellStyle name="Normal 21 6 4 4" xfId="45136"/>
    <cellStyle name="Normal 21 6 4_Lcc_inputs" xfId="45137"/>
    <cellStyle name="Normal 21 6 5" xfId="19047"/>
    <cellStyle name="Normal 21 6 5 2" xfId="19048"/>
    <cellStyle name="Normal 21 6 5 2 2" xfId="19049"/>
    <cellStyle name="Normal 21 6 5 3" xfId="19050"/>
    <cellStyle name="Normal 21 6 6" xfId="19051"/>
    <cellStyle name="Normal 21 6 6 2" xfId="19052"/>
    <cellStyle name="Normal 21 6 7" xfId="19053"/>
    <cellStyle name="Normal 21 6 8" xfId="45138"/>
    <cellStyle name="Normal 21 6 9" xfId="45139"/>
    <cellStyle name="Normal 21 6_Lcc_inputs" xfId="45140"/>
    <cellStyle name="Normal 21 7" xfId="9709"/>
    <cellStyle name="Normal 21 7 2" xfId="9710"/>
    <cellStyle name="Normal 21 7 2 2" xfId="19054"/>
    <cellStyle name="Normal 21 7 2 2 2" xfId="19055"/>
    <cellStyle name="Normal 21 7 2 2 2 2" xfId="19056"/>
    <cellStyle name="Normal 21 7 2 2 2 2 2" xfId="19057"/>
    <cellStyle name="Normal 21 7 2 2 2 3" xfId="19058"/>
    <cellStyle name="Normal 21 7 2 2 3" xfId="19059"/>
    <cellStyle name="Normal 21 7 2 2 3 2" xfId="19060"/>
    <cellStyle name="Normal 21 7 2 2 3 2 2" xfId="19061"/>
    <cellStyle name="Normal 21 7 2 2 3 3" xfId="19062"/>
    <cellStyle name="Normal 21 7 2 2 4" xfId="19063"/>
    <cellStyle name="Normal 21 7 2 2 4 2" xfId="19064"/>
    <cellStyle name="Normal 21 7 2 2 5" xfId="19065"/>
    <cellStyle name="Normal 21 7 2 2_Lcc_inputs" xfId="45141"/>
    <cellStyle name="Normal 21 7 2 3" xfId="19066"/>
    <cellStyle name="Normal 21 7 2 3 2" xfId="19067"/>
    <cellStyle name="Normal 21 7 2 3 2 2" xfId="19068"/>
    <cellStyle name="Normal 21 7 2 3 2 3" xfId="45142"/>
    <cellStyle name="Normal 21 7 2 3 3" xfId="19069"/>
    <cellStyle name="Normal 21 7 2 3 4" xfId="45143"/>
    <cellStyle name="Normal 21 7 2 3_Lcc_inputs" xfId="45144"/>
    <cellStyle name="Normal 21 7 2 4" xfId="19070"/>
    <cellStyle name="Normal 21 7 2 4 2" xfId="19071"/>
    <cellStyle name="Normal 21 7 2 4 2 2" xfId="19072"/>
    <cellStyle name="Normal 21 7 2 4 3" xfId="19073"/>
    <cellStyle name="Normal 21 7 2 5" xfId="19074"/>
    <cellStyle name="Normal 21 7 2 5 2" xfId="19075"/>
    <cellStyle name="Normal 21 7 2 6" xfId="19076"/>
    <cellStyle name="Normal 21 7 2 7" xfId="45145"/>
    <cellStyle name="Normal 21 7 2 8" xfId="45146"/>
    <cellStyle name="Normal 21 7 2_Lcc_inputs" xfId="45147"/>
    <cellStyle name="Normal 21 7 3" xfId="19077"/>
    <cellStyle name="Normal 21 7 3 2" xfId="19078"/>
    <cellStyle name="Normal 21 7 3 2 2" xfId="19079"/>
    <cellStyle name="Normal 21 7 3 2 2 2" xfId="19080"/>
    <cellStyle name="Normal 21 7 3 2 3" xfId="19081"/>
    <cellStyle name="Normal 21 7 3 3" xfId="19082"/>
    <cellStyle name="Normal 21 7 3 3 2" xfId="19083"/>
    <cellStyle name="Normal 21 7 3 3 2 2" xfId="19084"/>
    <cellStyle name="Normal 21 7 3 3 3" xfId="19085"/>
    <cellStyle name="Normal 21 7 3 4" xfId="19086"/>
    <cellStyle name="Normal 21 7 3 4 2" xfId="19087"/>
    <cellStyle name="Normal 21 7 3 5" xfId="19088"/>
    <cellStyle name="Normal 21 7 3_Lcc_inputs" xfId="45148"/>
    <cellStyle name="Normal 21 7 4" xfId="19089"/>
    <cellStyle name="Normal 21 7 4 2" xfId="19090"/>
    <cellStyle name="Normal 21 7 4 2 2" xfId="19091"/>
    <cellStyle name="Normal 21 7 4 2 3" xfId="45149"/>
    <cellStyle name="Normal 21 7 4 3" xfId="19092"/>
    <cellStyle name="Normal 21 7 4 4" xfId="45150"/>
    <cellStyle name="Normal 21 7 4_Lcc_inputs" xfId="45151"/>
    <cellStyle name="Normal 21 7 5" xfId="19093"/>
    <cellStyle name="Normal 21 7 5 2" xfId="19094"/>
    <cellStyle name="Normal 21 7 5 2 2" xfId="19095"/>
    <cellStyle name="Normal 21 7 5 3" xfId="19096"/>
    <cellStyle name="Normal 21 7 6" xfId="19097"/>
    <cellStyle name="Normal 21 7 6 2" xfId="19098"/>
    <cellStyle name="Normal 21 7 7" xfId="19099"/>
    <cellStyle name="Normal 21 7 8" xfId="45152"/>
    <cellStyle name="Normal 21 7 9" xfId="45153"/>
    <cellStyle name="Normal 21 7_Lcc_inputs" xfId="45154"/>
    <cellStyle name="Normal 21 8" xfId="9711"/>
    <cellStyle name="Normal 21 8 2" xfId="19100"/>
    <cellStyle name="Normal 21 8 2 2" xfId="19101"/>
    <cellStyle name="Normal 21 8 2 2 2" xfId="19102"/>
    <cellStyle name="Normal 21 8 2 2 2 2" xfId="19103"/>
    <cellStyle name="Normal 21 8 2 2 3" xfId="19104"/>
    <cellStyle name="Normal 21 8 2 3" xfId="19105"/>
    <cellStyle name="Normal 21 8 2 3 2" xfId="19106"/>
    <cellStyle name="Normal 21 8 2 3 2 2" xfId="19107"/>
    <cellStyle name="Normal 21 8 2 3 3" xfId="19108"/>
    <cellStyle name="Normal 21 8 2 4" xfId="19109"/>
    <cellStyle name="Normal 21 8 2 4 2" xfId="19110"/>
    <cellStyle name="Normal 21 8 2 5" xfId="19111"/>
    <cellStyle name="Normal 21 8 2_Lcc_inputs" xfId="45155"/>
    <cellStyle name="Normal 21 8 3" xfId="19112"/>
    <cellStyle name="Normal 21 8 3 2" xfId="19113"/>
    <cellStyle name="Normal 21 8 3 2 2" xfId="19114"/>
    <cellStyle name="Normal 21 8 3 2 3" xfId="45156"/>
    <cellStyle name="Normal 21 8 3 3" xfId="19115"/>
    <cellStyle name="Normal 21 8 3 4" xfId="45157"/>
    <cellStyle name="Normal 21 8 3_Lcc_inputs" xfId="45158"/>
    <cellStyle name="Normal 21 8 4" xfId="19116"/>
    <cellStyle name="Normal 21 8 4 2" xfId="19117"/>
    <cellStyle name="Normal 21 8 4 2 2" xfId="19118"/>
    <cellStyle name="Normal 21 8 4 3" xfId="19119"/>
    <cellStyle name="Normal 21 8 5" xfId="19120"/>
    <cellStyle name="Normal 21 8 5 2" xfId="19121"/>
    <cellStyle name="Normal 21 8 6" xfId="19122"/>
    <cellStyle name="Normal 21 8 7" xfId="45159"/>
    <cellStyle name="Normal 21 8 8" xfId="45160"/>
    <cellStyle name="Normal 21 8_Lcc_inputs" xfId="45161"/>
    <cellStyle name="Normal 21 9" xfId="9698"/>
    <cellStyle name="Normal 21 9 2" xfId="19123"/>
    <cellStyle name="Normal 21 9 2 2" xfId="19124"/>
    <cellStyle name="Normal 21 9 2 2 2" xfId="19125"/>
    <cellStyle name="Normal 21 9 2 2 2 2" xfId="19126"/>
    <cellStyle name="Normal 21 9 2 2 3" xfId="19127"/>
    <cellStyle name="Normal 21 9 2 3" xfId="19128"/>
    <cellStyle name="Normal 21 9 2 3 2" xfId="19129"/>
    <cellStyle name="Normal 21 9 2 3 2 2" xfId="19130"/>
    <cellStyle name="Normal 21 9 2 3 3" xfId="19131"/>
    <cellStyle name="Normal 21 9 2 4" xfId="19132"/>
    <cellStyle name="Normal 21 9 2 4 2" xfId="19133"/>
    <cellStyle name="Normal 21 9 2 5" xfId="19134"/>
    <cellStyle name="Normal 21 9 2_Lcc_inputs" xfId="45162"/>
    <cellStyle name="Normal 21 9 3" xfId="19135"/>
    <cellStyle name="Normal 21 9 3 2" xfId="19136"/>
    <cellStyle name="Normal 21 9 3 2 2" xfId="19137"/>
    <cellStyle name="Normal 21 9 3 2 3" xfId="45163"/>
    <cellStyle name="Normal 21 9 3 3" xfId="19138"/>
    <cellStyle name="Normal 21 9 3 4" xfId="45164"/>
    <cellStyle name="Normal 21 9 3_Lcc_inputs" xfId="45165"/>
    <cellStyle name="Normal 21 9 4" xfId="19139"/>
    <cellStyle name="Normal 21 9 4 2" xfId="19140"/>
    <cellStyle name="Normal 21 9 4 2 2" xfId="19141"/>
    <cellStyle name="Normal 21 9 4 3" xfId="19142"/>
    <cellStyle name="Normal 21 9 5" xfId="19143"/>
    <cellStyle name="Normal 21 9 5 2" xfId="19144"/>
    <cellStyle name="Normal 21 9 6" xfId="19145"/>
    <cellStyle name="Normal 21 9 7" xfId="45166"/>
    <cellStyle name="Normal 21 9 8" xfId="45167"/>
    <cellStyle name="Normal 21 9_Lcc_inputs" xfId="45168"/>
    <cellStyle name="Normal 21_Lcc_inputs" xfId="45169"/>
    <cellStyle name="Normal 22" xfId="6295"/>
    <cellStyle name="Normal 22 10" xfId="10803"/>
    <cellStyle name="Normal 22 10 2" xfId="19146"/>
    <cellStyle name="Normal 22 10 2 2" xfId="19147"/>
    <cellStyle name="Normal 22 10 2 2 2" xfId="19148"/>
    <cellStyle name="Normal 22 10 2 2 3" xfId="45170"/>
    <cellStyle name="Normal 22 10 2 3" xfId="19149"/>
    <cellStyle name="Normal 22 10 2 4" xfId="45171"/>
    <cellStyle name="Normal 22 10 2_Lcc_inputs" xfId="45172"/>
    <cellStyle name="Normal 22 10 3" xfId="19150"/>
    <cellStyle name="Normal 22 10 3 2" xfId="19151"/>
    <cellStyle name="Normal 22 10 3 2 2" xfId="19152"/>
    <cellStyle name="Normal 22 10 3 3" xfId="19153"/>
    <cellStyle name="Normal 22 10 4" xfId="19154"/>
    <cellStyle name="Normal 22 10 4 2" xfId="19155"/>
    <cellStyle name="Normal 22 10 5" xfId="19156"/>
    <cellStyle name="Normal 22 10 6" xfId="45173"/>
    <cellStyle name="Normal 22 10 7" xfId="45174"/>
    <cellStyle name="Normal 22 10_Lcc_inputs" xfId="45175"/>
    <cellStyle name="Normal 22 11" xfId="19157"/>
    <cellStyle name="Normal 22 11 2" xfId="19158"/>
    <cellStyle name="Normal 22 11 2 2" xfId="19159"/>
    <cellStyle name="Normal 22 11 2 3" xfId="45176"/>
    <cellStyle name="Normal 22 11 3" xfId="19160"/>
    <cellStyle name="Normal 22 11 3 2" xfId="45177"/>
    <cellStyle name="Normal 22 11 4" xfId="45178"/>
    <cellStyle name="Normal 22 11 5" xfId="45179"/>
    <cellStyle name="Normal 22 11_Lcc_inputs" xfId="45180"/>
    <cellStyle name="Normal 22 12" xfId="19161"/>
    <cellStyle name="Normal 22 12 2" xfId="19162"/>
    <cellStyle name="Normal 22 12 2 2" xfId="19163"/>
    <cellStyle name="Normal 22 12 2 3" xfId="45181"/>
    <cellStyle name="Normal 22 12 3" xfId="19164"/>
    <cellStyle name="Normal 22 12 4" xfId="45182"/>
    <cellStyle name="Normal 22 12_Lcc_inputs" xfId="45183"/>
    <cellStyle name="Normal 22 13" xfId="19165"/>
    <cellStyle name="Normal 22 13 2" xfId="19166"/>
    <cellStyle name="Normal 22 13 3" xfId="45184"/>
    <cellStyle name="Normal 22 14" xfId="19167"/>
    <cellStyle name="Normal 22 14 2" xfId="45185"/>
    <cellStyle name="Normal 22 15" xfId="45186"/>
    <cellStyle name="Normal 22 16" xfId="45187"/>
    <cellStyle name="Normal 22 2" xfId="6296"/>
    <cellStyle name="Normal 22 2 10" xfId="45188"/>
    <cellStyle name="Normal 22 2 2" xfId="9714"/>
    <cellStyle name="Normal 22 2 2 2" xfId="19168"/>
    <cellStyle name="Normal 22 2 2 2 2" xfId="19169"/>
    <cellStyle name="Normal 22 2 2 2 2 2" xfId="19170"/>
    <cellStyle name="Normal 22 2 2 2 2 2 2" xfId="19171"/>
    <cellStyle name="Normal 22 2 2 2 2 3" xfId="19172"/>
    <cellStyle name="Normal 22 2 2 2 3" xfId="19173"/>
    <cellStyle name="Normal 22 2 2 2 3 2" xfId="19174"/>
    <cellStyle name="Normal 22 2 2 2 3 2 2" xfId="19175"/>
    <cellStyle name="Normal 22 2 2 2 3 3" xfId="19176"/>
    <cellStyle name="Normal 22 2 2 2 4" xfId="19177"/>
    <cellStyle name="Normal 22 2 2 2 4 2" xfId="19178"/>
    <cellStyle name="Normal 22 2 2 2 5" xfId="19179"/>
    <cellStyle name="Normal 22 2 2 2_Lcc_inputs" xfId="45189"/>
    <cellStyle name="Normal 22 2 2 3" xfId="19180"/>
    <cellStyle name="Normal 22 2 2 3 2" xfId="19181"/>
    <cellStyle name="Normal 22 2 2 3 2 2" xfId="19182"/>
    <cellStyle name="Normal 22 2 2 3 2 3" xfId="45190"/>
    <cellStyle name="Normal 22 2 2 3 3" xfId="19183"/>
    <cellStyle name="Normal 22 2 2 3 4" xfId="45191"/>
    <cellStyle name="Normal 22 2 2 3_Lcc_inputs" xfId="45192"/>
    <cellStyle name="Normal 22 2 2 4" xfId="19184"/>
    <cellStyle name="Normal 22 2 2 4 2" xfId="19185"/>
    <cellStyle name="Normal 22 2 2 4 2 2" xfId="19186"/>
    <cellStyle name="Normal 22 2 2 4 3" xfId="19187"/>
    <cellStyle name="Normal 22 2 2 5" xfId="19188"/>
    <cellStyle name="Normal 22 2 2 5 2" xfId="19189"/>
    <cellStyle name="Normal 22 2 2 6" xfId="19190"/>
    <cellStyle name="Normal 22 2 2 7" xfId="45193"/>
    <cellStyle name="Normal 22 2 2 8" xfId="45194"/>
    <cellStyle name="Normal 22 2 2_Lcc_inputs" xfId="45195"/>
    <cellStyle name="Normal 22 2 3" xfId="9713"/>
    <cellStyle name="Normal 22 2 3 2" xfId="19191"/>
    <cellStyle name="Normal 22 2 3 2 2" xfId="19192"/>
    <cellStyle name="Normal 22 2 3 2 2 2" xfId="19193"/>
    <cellStyle name="Normal 22 2 3 2 2 3" xfId="45196"/>
    <cellStyle name="Normal 22 2 3 2 3" xfId="19194"/>
    <cellStyle name="Normal 22 2 3 2 4" xfId="45197"/>
    <cellStyle name="Normal 22 2 3 2_Lcc_inputs" xfId="45198"/>
    <cellStyle name="Normal 22 2 3 3" xfId="19195"/>
    <cellStyle name="Normal 22 2 3 3 2" xfId="19196"/>
    <cellStyle name="Normal 22 2 3 3 2 2" xfId="19197"/>
    <cellStyle name="Normal 22 2 3 3 3" xfId="19198"/>
    <cellStyle name="Normal 22 2 3 4" xfId="19199"/>
    <cellStyle name="Normal 22 2 3 4 2" xfId="19200"/>
    <cellStyle name="Normal 22 2 3 5" xfId="19201"/>
    <cellStyle name="Normal 22 2 3 6" xfId="45199"/>
    <cellStyle name="Normal 22 2 3 7" xfId="45200"/>
    <cellStyle name="Normal 22 2 3_Lcc_inputs" xfId="45201"/>
    <cellStyle name="Normal 22 2 4" xfId="11078"/>
    <cellStyle name="Normal 22 2 4 2" xfId="19202"/>
    <cellStyle name="Normal 22 2 4 2 2" xfId="19203"/>
    <cellStyle name="Normal 22 2 4 2 3" xfId="45202"/>
    <cellStyle name="Normal 22 2 4 3" xfId="19204"/>
    <cellStyle name="Normal 22 2 4 3 2" xfId="45203"/>
    <cellStyle name="Normal 22 2 4 4" xfId="45204"/>
    <cellStyle name="Normal 22 2 4 5" xfId="45205"/>
    <cellStyle name="Normal 22 2 4_Lcc_inputs" xfId="45206"/>
    <cellStyle name="Normal 22 2 5" xfId="19205"/>
    <cellStyle name="Normal 22 2 5 2" xfId="19206"/>
    <cellStyle name="Normal 22 2 5 2 2" xfId="19207"/>
    <cellStyle name="Normal 22 2 5 2 3" xfId="45207"/>
    <cellStyle name="Normal 22 2 5 3" xfId="19208"/>
    <cellStyle name="Normal 22 2 5 3 2" xfId="45208"/>
    <cellStyle name="Normal 22 2 5 4" xfId="45209"/>
    <cellStyle name="Normal 22 2 5 5" xfId="45210"/>
    <cellStyle name="Normal 22 2 5_Lcc_inputs" xfId="45211"/>
    <cellStyle name="Normal 22 2 6" xfId="19209"/>
    <cellStyle name="Normal 22 2 6 2" xfId="19210"/>
    <cellStyle name="Normal 22 2 6 2 2" xfId="45212"/>
    <cellStyle name="Normal 22 2 6 3" xfId="45213"/>
    <cellStyle name="Normal 22 2 6 4" xfId="45214"/>
    <cellStyle name="Normal 22 2 6_Lcc_inputs" xfId="45215"/>
    <cellStyle name="Normal 22 2 7" xfId="19211"/>
    <cellStyle name="Normal 22 2 7 2" xfId="45216"/>
    <cellStyle name="Normal 22 2 7 3" xfId="45217"/>
    <cellStyle name="Normal 22 2 8" xfId="45218"/>
    <cellStyle name="Normal 22 2 8 2" xfId="45219"/>
    <cellStyle name="Normal 22 2 9" xfId="45220"/>
    <cellStyle name="Normal 22 2_Lcc_inputs" xfId="45221"/>
    <cellStyle name="Normal 22 3" xfId="9229"/>
    <cellStyle name="Normal 22 3 2" xfId="9716"/>
    <cellStyle name="Normal 22 3 2 2" xfId="19212"/>
    <cellStyle name="Normal 22 3 2 2 2" xfId="19213"/>
    <cellStyle name="Normal 22 3 2 2 2 2" xfId="19214"/>
    <cellStyle name="Normal 22 3 2 2 2 2 2" xfId="19215"/>
    <cellStyle name="Normal 22 3 2 2 2 3" xfId="19216"/>
    <cellStyle name="Normal 22 3 2 2 3" xfId="19217"/>
    <cellStyle name="Normal 22 3 2 2 3 2" xfId="19218"/>
    <cellStyle name="Normal 22 3 2 2 3 2 2" xfId="19219"/>
    <cellStyle name="Normal 22 3 2 2 3 3" xfId="19220"/>
    <cellStyle name="Normal 22 3 2 2 4" xfId="19221"/>
    <cellStyle name="Normal 22 3 2 2 4 2" xfId="19222"/>
    <cellStyle name="Normal 22 3 2 2 5" xfId="19223"/>
    <cellStyle name="Normal 22 3 2 2_Lcc_inputs" xfId="45222"/>
    <cellStyle name="Normal 22 3 2 3" xfId="19224"/>
    <cellStyle name="Normal 22 3 2 3 2" xfId="19225"/>
    <cellStyle name="Normal 22 3 2 3 2 2" xfId="19226"/>
    <cellStyle name="Normal 22 3 2 3 2 3" xfId="45223"/>
    <cellStyle name="Normal 22 3 2 3 3" xfId="19227"/>
    <cellStyle name="Normal 22 3 2 3 4" xfId="45224"/>
    <cellStyle name="Normal 22 3 2 3_Lcc_inputs" xfId="45225"/>
    <cellStyle name="Normal 22 3 2 4" xfId="19228"/>
    <cellStyle name="Normal 22 3 2 4 2" xfId="19229"/>
    <cellStyle name="Normal 22 3 2 4 2 2" xfId="19230"/>
    <cellStyle name="Normal 22 3 2 4 3" xfId="19231"/>
    <cellStyle name="Normal 22 3 2 5" xfId="19232"/>
    <cellStyle name="Normal 22 3 2 5 2" xfId="19233"/>
    <cellStyle name="Normal 22 3 2 6" xfId="19234"/>
    <cellStyle name="Normal 22 3 2 7" xfId="45226"/>
    <cellStyle name="Normal 22 3 2 8" xfId="45227"/>
    <cellStyle name="Normal 22 3 2_Lcc_inputs" xfId="45228"/>
    <cellStyle name="Normal 22 3 3" xfId="9715"/>
    <cellStyle name="Normal 22 3 3 2" xfId="19235"/>
    <cellStyle name="Normal 22 3 3 2 2" xfId="19236"/>
    <cellStyle name="Normal 22 3 3 2 2 2" xfId="19237"/>
    <cellStyle name="Normal 22 3 3 2 2 3" xfId="45229"/>
    <cellStyle name="Normal 22 3 3 2 3" xfId="19238"/>
    <cellStyle name="Normal 22 3 3 2 4" xfId="45230"/>
    <cellStyle name="Normal 22 3 3 2_Lcc_inputs" xfId="45231"/>
    <cellStyle name="Normal 22 3 3 3" xfId="19239"/>
    <cellStyle name="Normal 22 3 3 3 2" xfId="19240"/>
    <cellStyle name="Normal 22 3 3 3 2 2" xfId="19241"/>
    <cellStyle name="Normal 22 3 3 3 3" xfId="19242"/>
    <cellStyle name="Normal 22 3 3 4" xfId="19243"/>
    <cellStyle name="Normal 22 3 3 4 2" xfId="19244"/>
    <cellStyle name="Normal 22 3 3 5" xfId="19245"/>
    <cellStyle name="Normal 22 3 3 6" xfId="45232"/>
    <cellStyle name="Normal 22 3 3 7" xfId="45233"/>
    <cellStyle name="Normal 22 3 3_Lcc_inputs" xfId="45234"/>
    <cellStyle name="Normal 22 3 4" xfId="11079"/>
    <cellStyle name="Normal 22 3 4 2" xfId="19246"/>
    <cellStyle name="Normal 22 3 4 2 2" xfId="19247"/>
    <cellStyle name="Normal 22 3 4 2 3" xfId="45235"/>
    <cellStyle name="Normal 22 3 4 3" xfId="19248"/>
    <cellStyle name="Normal 22 3 4 3 2" xfId="45236"/>
    <cellStyle name="Normal 22 3 4 4" xfId="45237"/>
    <cellStyle name="Normal 22 3 4 5" xfId="45238"/>
    <cellStyle name="Normal 22 3 4_Lcc_inputs" xfId="45239"/>
    <cellStyle name="Normal 22 3 5" xfId="19249"/>
    <cellStyle name="Normal 22 3 5 2" xfId="19250"/>
    <cellStyle name="Normal 22 3 5 2 2" xfId="19251"/>
    <cellStyle name="Normal 22 3 5 2 3" xfId="45240"/>
    <cellStyle name="Normal 22 3 5 3" xfId="19252"/>
    <cellStyle name="Normal 22 3 5 4" xfId="45241"/>
    <cellStyle name="Normal 22 3 5_Lcc_inputs" xfId="45242"/>
    <cellStyle name="Normal 22 3 6" xfId="19253"/>
    <cellStyle name="Normal 22 3 6 2" xfId="19254"/>
    <cellStyle name="Normal 22 3 6 3" xfId="45243"/>
    <cellStyle name="Normal 22 3 7" xfId="19255"/>
    <cellStyle name="Normal 22 3 7 2" xfId="45244"/>
    <cellStyle name="Normal 22 3 8" xfId="45245"/>
    <cellStyle name="Normal 22 3 9" xfId="45246"/>
    <cellStyle name="Normal 22 3_Lcc_inputs" xfId="45247"/>
    <cellStyle name="Normal 22 4" xfId="9230"/>
    <cellStyle name="Normal 22 4 2" xfId="9718"/>
    <cellStyle name="Normal 22 4 2 2" xfId="19256"/>
    <cellStyle name="Normal 22 4 2 2 2" xfId="19257"/>
    <cellStyle name="Normal 22 4 2 2 2 2" xfId="19258"/>
    <cellStyle name="Normal 22 4 2 2 2 2 2" xfId="19259"/>
    <cellStyle name="Normal 22 4 2 2 2 3" xfId="19260"/>
    <cellStyle name="Normal 22 4 2 2 3" xfId="19261"/>
    <cellStyle name="Normal 22 4 2 2 3 2" xfId="19262"/>
    <cellStyle name="Normal 22 4 2 2 3 2 2" xfId="19263"/>
    <cellStyle name="Normal 22 4 2 2 3 3" xfId="19264"/>
    <cellStyle name="Normal 22 4 2 2 4" xfId="19265"/>
    <cellStyle name="Normal 22 4 2 2 4 2" xfId="19266"/>
    <cellStyle name="Normal 22 4 2 2 5" xfId="19267"/>
    <cellStyle name="Normal 22 4 2 2_Lcc_inputs" xfId="45248"/>
    <cellStyle name="Normal 22 4 2 3" xfId="19268"/>
    <cellStyle name="Normal 22 4 2 3 2" xfId="19269"/>
    <cellStyle name="Normal 22 4 2 3 2 2" xfId="19270"/>
    <cellStyle name="Normal 22 4 2 3 2 3" xfId="45249"/>
    <cellStyle name="Normal 22 4 2 3 3" xfId="19271"/>
    <cellStyle name="Normal 22 4 2 3 4" xfId="45250"/>
    <cellStyle name="Normal 22 4 2 3_Lcc_inputs" xfId="45251"/>
    <cellStyle name="Normal 22 4 2 4" xfId="19272"/>
    <cellStyle name="Normal 22 4 2 4 2" xfId="19273"/>
    <cellStyle name="Normal 22 4 2 4 2 2" xfId="19274"/>
    <cellStyle name="Normal 22 4 2 4 3" xfId="19275"/>
    <cellStyle name="Normal 22 4 2 5" xfId="19276"/>
    <cellStyle name="Normal 22 4 2 5 2" xfId="19277"/>
    <cellStyle name="Normal 22 4 2 6" xfId="19278"/>
    <cellStyle name="Normal 22 4 2 7" xfId="45252"/>
    <cellStyle name="Normal 22 4 2 8" xfId="45253"/>
    <cellStyle name="Normal 22 4 2_Lcc_inputs" xfId="45254"/>
    <cellStyle name="Normal 22 4 3" xfId="9717"/>
    <cellStyle name="Normal 22 4 3 2" xfId="19279"/>
    <cellStyle name="Normal 22 4 3 2 2" xfId="19280"/>
    <cellStyle name="Normal 22 4 3 2 2 2" xfId="19281"/>
    <cellStyle name="Normal 22 4 3 2 3" xfId="19282"/>
    <cellStyle name="Normal 22 4 3 3" xfId="19283"/>
    <cellStyle name="Normal 22 4 3 3 2" xfId="19284"/>
    <cellStyle name="Normal 22 4 3 3 2 2" xfId="19285"/>
    <cellStyle name="Normal 22 4 3 3 3" xfId="19286"/>
    <cellStyle name="Normal 22 4 3 4" xfId="19287"/>
    <cellStyle name="Normal 22 4 3 4 2" xfId="19288"/>
    <cellStyle name="Normal 22 4 3 5" xfId="19289"/>
    <cellStyle name="Normal 22 4 3_Lcc_inputs" xfId="45255"/>
    <cellStyle name="Normal 22 4 4" xfId="19290"/>
    <cellStyle name="Normal 22 4 4 2" xfId="19291"/>
    <cellStyle name="Normal 22 4 4 2 2" xfId="19292"/>
    <cellStyle name="Normal 22 4 4 2 3" xfId="45256"/>
    <cellStyle name="Normal 22 4 4 3" xfId="19293"/>
    <cellStyle name="Normal 22 4 4 4" xfId="45257"/>
    <cellStyle name="Normal 22 4 4_Lcc_inputs" xfId="45258"/>
    <cellStyle name="Normal 22 4 5" xfId="19294"/>
    <cellStyle name="Normal 22 4 5 2" xfId="19295"/>
    <cellStyle name="Normal 22 4 5 2 2" xfId="19296"/>
    <cellStyle name="Normal 22 4 5 3" xfId="19297"/>
    <cellStyle name="Normal 22 4 6" xfId="19298"/>
    <cellStyle name="Normal 22 4 6 2" xfId="19299"/>
    <cellStyle name="Normal 22 4 7" xfId="19300"/>
    <cellStyle name="Normal 22 4 8" xfId="45259"/>
    <cellStyle name="Normal 22 4 9" xfId="45260"/>
    <cellStyle name="Normal 22 4_Lcc_inputs" xfId="45261"/>
    <cellStyle name="Normal 22 5" xfId="9719"/>
    <cellStyle name="Normal 22 5 2" xfId="9720"/>
    <cellStyle name="Normal 22 5 2 2" xfId="19301"/>
    <cellStyle name="Normal 22 5 2 2 2" xfId="19302"/>
    <cellStyle name="Normal 22 5 2 2 2 2" xfId="19303"/>
    <cellStyle name="Normal 22 5 2 2 2 2 2" xfId="19304"/>
    <cellStyle name="Normal 22 5 2 2 2 3" xfId="19305"/>
    <cellStyle name="Normal 22 5 2 2 3" xfId="19306"/>
    <cellStyle name="Normal 22 5 2 2 3 2" xfId="19307"/>
    <cellStyle name="Normal 22 5 2 2 3 2 2" xfId="19308"/>
    <cellStyle name="Normal 22 5 2 2 3 3" xfId="19309"/>
    <cellStyle name="Normal 22 5 2 2 4" xfId="19310"/>
    <cellStyle name="Normal 22 5 2 2 4 2" xfId="19311"/>
    <cellStyle name="Normal 22 5 2 2 5" xfId="19312"/>
    <cellStyle name="Normal 22 5 2 2_Lcc_inputs" xfId="45262"/>
    <cellStyle name="Normal 22 5 2 3" xfId="19313"/>
    <cellStyle name="Normal 22 5 2 3 2" xfId="19314"/>
    <cellStyle name="Normal 22 5 2 3 2 2" xfId="19315"/>
    <cellStyle name="Normal 22 5 2 3 2 3" xfId="45263"/>
    <cellStyle name="Normal 22 5 2 3 3" xfId="19316"/>
    <cellStyle name="Normal 22 5 2 3 4" xfId="45264"/>
    <cellStyle name="Normal 22 5 2 3_Lcc_inputs" xfId="45265"/>
    <cellStyle name="Normal 22 5 2 4" xfId="19317"/>
    <cellStyle name="Normal 22 5 2 4 2" xfId="19318"/>
    <cellStyle name="Normal 22 5 2 4 2 2" xfId="19319"/>
    <cellStyle name="Normal 22 5 2 4 3" xfId="19320"/>
    <cellStyle name="Normal 22 5 2 5" xfId="19321"/>
    <cellStyle name="Normal 22 5 2 5 2" xfId="19322"/>
    <cellStyle name="Normal 22 5 2 6" xfId="19323"/>
    <cellStyle name="Normal 22 5 2 7" xfId="45266"/>
    <cellStyle name="Normal 22 5 2 8" xfId="45267"/>
    <cellStyle name="Normal 22 5 2_Lcc_inputs" xfId="45268"/>
    <cellStyle name="Normal 22 5 3" xfId="19324"/>
    <cellStyle name="Normal 22 5 3 2" xfId="19325"/>
    <cellStyle name="Normal 22 5 3 2 2" xfId="19326"/>
    <cellStyle name="Normal 22 5 3 2 2 2" xfId="19327"/>
    <cellStyle name="Normal 22 5 3 2 3" xfId="19328"/>
    <cellStyle name="Normal 22 5 3 3" xfId="19329"/>
    <cellStyle name="Normal 22 5 3 3 2" xfId="19330"/>
    <cellStyle name="Normal 22 5 3 3 2 2" xfId="19331"/>
    <cellStyle name="Normal 22 5 3 3 3" xfId="19332"/>
    <cellStyle name="Normal 22 5 3 4" xfId="19333"/>
    <cellStyle name="Normal 22 5 3 4 2" xfId="19334"/>
    <cellStyle name="Normal 22 5 3 5" xfId="19335"/>
    <cellStyle name="Normal 22 5 3_Lcc_inputs" xfId="45269"/>
    <cellStyle name="Normal 22 5 4" xfId="19336"/>
    <cellStyle name="Normal 22 5 4 2" xfId="19337"/>
    <cellStyle name="Normal 22 5 4 2 2" xfId="19338"/>
    <cellStyle name="Normal 22 5 4 2 3" xfId="45270"/>
    <cellStyle name="Normal 22 5 4 3" xfId="19339"/>
    <cellStyle name="Normal 22 5 4 4" xfId="45271"/>
    <cellStyle name="Normal 22 5 4_Lcc_inputs" xfId="45272"/>
    <cellStyle name="Normal 22 5 5" xfId="19340"/>
    <cellStyle name="Normal 22 5 5 2" xfId="19341"/>
    <cellStyle name="Normal 22 5 5 2 2" xfId="19342"/>
    <cellStyle name="Normal 22 5 5 3" xfId="19343"/>
    <cellStyle name="Normal 22 5 6" xfId="19344"/>
    <cellStyle name="Normal 22 5 6 2" xfId="19345"/>
    <cellStyle name="Normal 22 5 7" xfId="19346"/>
    <cellStyle name="Normal 22 5 8" xfId="45273"/>
    <cellStyle name="Normal 22 5 9" xfId="45274"/>
    <cellStyle name="Normal 22 5_Lcc_inputs" xfId="45275"/>
    <cellStyle name="Normal 22 6" xfId="9721"/>
    <cellStyle name="Normal 22 6 2" xfId="9722"/>
    <cellStyle name="Normal 22 6 2 2" xfId="19347"/>
    <cellStyle name="Normal 22 6 2 2 2" xfId="19348"/>
    <cellStyle name="Normal 22 6 2 2 2 2" xfId="19349"/>
    <cellStyle name="Normal 22 6 2 2 2 2 2" xfId="19350"/>
    <cellStyle name="Normal 22 6 2 2 2 3" xfId="19351"/>
    <cellStyle name="Normal 22 6 2 2 3" xfId="19352"/>
    <cellStyle name="Normal 22 6 2 2 3 2" xfId="19353"/>
    <cellStyle name="Normal 22 6 2 2 3 2 2" xfId="19354"/>
    <cellStyle name="Normal 22 6 2 2 3 3" xfId="19355"/>
    <cellStyle name="Normal 22 6 2 2 4" xfId="19356"/>
    <cellStyle name="Normal 22 6 2 2 4 2" xfId="19357"/>
    <cellStyle name="Normal 22 6 2 2 5" xfId="19358"/>
    <cellStyle name="Normal 22 6 2 2_Lcc_inputs" xfId="45276"/>
    <cellStyle name="Normal 22 6 2 3" xfId="19359"/>
    <cellStyle name="Normal 22 6 2 3 2" xfId="19360"/>
    <cellStyle name="Normal 22 6 2 3 2 2" xfId="19361"/>
    <cellStyle name="Normal 22 6 2 3 2 3" xfId="45277"/>
    <cellStyle name="Normal 22 6 2 3 3" xfId="19362"/>
    <cellStyle name="Normal 22 6 2 3 4" xfId="45278"/>
    <cellStyle name="Normal 22 6 2 3_Lcc_inputs" xfId="45279"/>
    <cellStyle name="Normal 22 6 2 4" xfId="19363"/>
    <cellStyle name="Normal 22 6 2 4 2" xfId="19364"/>
    <cellStyle name="Normal 22 6 2 4 2 2" xfId="19365"/>
    <cellStyle name="Normal 22 6 2 4 3" xfId="19366"/>
    <cellStyle name="Normal 22 6 2 5" xfId="19367"/>
    <cellStyle name="Normal 22 6 2 5 2" xfId="19368"/>
    <cellStyle name="Normal 22 6 2 6" xfId="19369"/>
    <cellStyle name="Normal 22 6 2 7" xfId="45280"/>
    <cellStyle name="Normal 22 6 2 8" xfId="45281"/>
    <cellStyle name="Normal 22 6 2_Lcc_inputs" xfId="45282"/>
    <cellStyle name="Normal 22 6 3" xfId="19370"/>
    <cellStyle name="Normal 22 6 3 2" xfId="19371"/>
    <cellStyle name="Normal 22 6 3 2 2" xfId="19372"/>
    <cellStyle name="Normal 22 6 3 2 2 2" xfId="19373"/>
    <cellStyle name="Normal 22 6 3 2 3" xfId="19374"/>
    <cellStyle name="Normal 22 6 3 3" xfId="19375"/>
    <cellStyle name="Normal 22 6 3 3 2" xfId="19376"/>
    <cellStyle name="Normal 22 6 3 3 2 2" xfId="19377"/>
    <cellStyle name="Normal 22 6 3 3 3" xfId="19378"/>
    <cellStyle name="Normal 22 6 3 4" xfId="19379"/>
    <cellStyle name="Normal 22 6 3 4 2" xfId="19380"/>
    <cellStyle name="Normal 22 6 3 5" xfId="19381"/>
    <cellStyle name="Normal 22 6 3_Lcc_inputs" xfId="45283"/>
    <cellStyle name="Normal 22 6 4" xfId="19382"/>
    <cellStyle name="Normal 22 6 4 2" xfId="19383"/>
    <cellStyle name="Normal 22 6 4 2 2" xfId="19384"/>
    <cellStyle name="Normal 22 6 4 2 3" xfId="45284"/>
    <cellStyle name="Normal 22 6 4 3" xfId="19385"/>
    <cellStyle name="Normal 22 6 4 4" xfId="45285"/>
    <cellStyle name="Normal 22 6 4_Lcc_inputs" xfId="45286"/>
    <cellStyle name="Normal 22 6 5" xfId="19386"/>
    <cellStyle name="Normal 22 6 5 2" xfId="19387"/>
    <cellStyle name="Normal 22 6 5 2 2" xfId="19388"/>
    <cellStyle name="Normal 22 6 5 3" xfId="19389"/>
    <cellStyle name="Normal 22 6 6" xfId="19390"/>
    <cellStyle name="Normal 22 6 6 2" xfId="19391"/>
    <cellStyle name="Normal 22 6 7" xfId="19392"/>
    <cellStyle name="Normal 22 6 8" xfId="45287"/>
    <cellStyle name="Normal 22 6 9" xfId="45288"/>
    <cellStyle name="Normal 22 6_Lcc_inputs" xfId="45289"/>
    <cellStyle name="Normal 22 7" xfId="9723"/>
    <cellStyle name="Normal 22 7 2" xfId="9724"/>
    <cellStyle name="Normal 22 7 2 2" xfId="19393"/>
    <cellStyle name="Normal 22 7 2 2 2" xfId="19394"/>
    <cellStyle name="Normal 22 7 2 2 2 2" xfId="19395"/>
    <cellStyle name="Normal 22 7 2 2 2 2 2" xfId="19396"/>
    <cellStyle name="Normal 22 7 2 2 2 3" xfId="19397"/>
    <cellStyle name="Normal 22 7 2 2 3" xfId="19398"/>
    <cellStyle name="Normal 22 7 2 2 3 2" xfId="19399"/>
    <cellStyle name="Normal 22 7 2 2 3 2 2" xfId="19400"/>
    <cellStyle name="Normal 22 7 2 2 3 3" xfId="19401"/>
    <cellStyle name="Normal 22 7 2 2 4" xfId="19402"/>
    <cellStyle name="Normal 22 7 2 2 4 2" xfId="19403"/>
    <cellStyle name="Normal 22 7 2 2 5" xfId="19404"/>
    <cellStyle name="Normal 22 7 2 2_Lcc_inputs" xfId="45290"/>
    <cellStyle name="Normal 22 7 2 3" xfId="19405"/>
    <cellStyle name="Normal 22 7 2 3 2" xfId="19406"/>
    <cellStyle name="Normal 22 7 2 3 2 2" xfId="19407"/>
    <cellStyle name="Normal 22 7 2 3 2 3" xfId="45291"/>
    <cellStyle name="Normal 22 7 2 3 3" xfId="19408"/>
    <cellStyle name="Normal 22 7 2 3 4" xfId="45292"/>
    <cellStyle name="Normal 22 7 2 3_Lcc_inputs" xfId="45293"/>
    <cellStyle name="Normal 22 7 2 4" xfId="19409"/>
    <cellStyle name="Normal 22 7 2 4 2" xfId="19410"/>
    <cellStyle name="Normal 22 7 2 4 2 2" xfId="19411"/>
    <cellStyle name="Normal 22 7 2 4 3" xfId="19412"/>
    <cellStyle name="Normal 22 7 2 5" xfId="19413"/>
    <cellStyle name="Normal 22 7 2 5 2" xfId="19414"/>
    <cellStyle name="Normal 22 7 2 6" xfId="19415"/>
    <cellStyle name="Normal 22 7 2 7" xfId="45294"/>
    <cellStyle name="Normal 22 7 2 8" xfId="45295"/>
    <cellStyle name="Normal 22 7 2_Lcc_inputs" xfId="45296"/>
    <cellStyle name="Normal 22 7 3" xfId="19416"/>
    <cellStyle name="Normal 22 7 3 2" xfId="19417"/>
    <cellStyle name="Normal 22 7 3 2 2" xfId="19418"/>
    <cellStyle name="Normal 22 7 3 2 2 2" xfId="19419"/>
    <cellStyle name="Normal 22 7 3 2 3" xfId="19420"/>
    <cellStyle name="Normal 22 7 3 3" xfId="19421"/>
    <cellStyle name="Normal 22 7 3 3 2" xfId="19422"/>
    <cellStyle name="Normal 22 7 3 3 2 2" xfId="19423"/>
    <cellStyle name="Normal 22 7 3 3 3" xfId="19424"/>
    <cellStyle name="Normal 22 7 3 4" xfId="19425"/>
    <cellStyle name="Normal 22 7 3 4 2" xfId="19426"/>
    <cellStyle name="Normal 22 7 3 5" xfId="19427"/>
    <cellStyle name="Normal 22 7 3_Lcc_inputs" xfId="45297"/>
    <cellStyle name="Normal 22 7 4" xfId="19428"/>
    <cellStyle name="Normal 22 7 4 2" xfId="19429"/>
    <cellStyle name="Normal 22 7 4 2 2" xfId="19430"/>
    <cellStyle name="Normal 22 7 4 2 3" xfId="45298"/>
    <cellStyle name="Normal 22 7 4 3" xfId="19431"/>
    <cellStyle name="Normal 22 7 4 4" xfId="45299"/>
    <cellStyle name="Normal 22 7 4_Lcc_inputs" xfId="45300"/>
    <cellStyle name="Normal 22 7 5" xfId="19432"/>
    <cellStyle name="Normal 22 7 5 2" xfId="19433"/>
    <cellStyle name="Normal 22 7 5 2 2" xfId="19434"/>
    <cellStyle name="Normal 22 7 5 3" xfId="19435"/>
    <cellStyle name="Normal 22 7 6" xfId="19436"/>
    <cellStyle name="Normal 22 7 6 2" xfId="19437"/>
    <cellStyle name="Normal 22 7 7" xfId="19438"/>
    <cellStyle name="Normal 22 7 8" xfId="45301"/>
    <cellStyle name="Normal 22 7 9" xfId="45302"/>
    <cellStyle name="Normal 22 7_Lcc_inputs" xfId="45303"/>
    <cellStyle name="Normal 22 8" xfId="9725"/>
    <cellStyle name="Normal 22 8 2" xfId="19439"/>
    <cellStyle name="Normal 22 8 2 2" xfId="19440"/>
    <cellStyle name="Normal 22 8 2 2 2" xfId="19441"/>
    <cellStyle name="Normal 22 8 2 2 2 2" xfId="19442"/>
    <cellStyle name="Normal 22 8 2 2 3" xfId="19443"/>
    <cellStyle name="Normal 22 8 2 3" xfId="19444"/>
    <cellStyle name="Normal 22 8 2 3 2" xfId="19445"/>
    <cellStyle name="Normal 22 8 2 3 2 2" xfId="19446"/>
    <cellStyle name="Normal 22 8 2 3 3" xfId="19447"/>
    <cellStyle name="Normal 22 8 2 4" xfId="19448"/>
    <cellStyle name="Normal 22 8 2 4 2" xfId="19449"/>
    <cellStyle name="Normal 22 8 2 5" xfId="19450"/>
    <cellStyle name="Normal 22 8 2_Lcc_inputs" xfId="45304"/>
    <cellStyle name="Normal 22 8 3" xfId="19451"/>
    <cellStyle name="Normal 22 8 3 2" xfId="19452"/>
    <cellStyle name="Normal 22 8 3 2 2" xfId="19453"/>
    <cellStyle name="Normal 22 8 3 2 3" xfId="45305"/>
    <cellStyle name="Normal 22 8 3 3" xfId="19454"/>
    <cellStyle name="Normal 22 8 3 4" xfId="45306"/>
    <cellStyle name="Normal 22 8 3_Lcc_inputs" xfId="45307"/>
    <cellStyle name="Normal 22 8 4" xfId="19455"/>
    <cellStyle name="Normal 22 8 4 2" xfId="19456"/>
    <cellStyle name="Normal 22 8 4 2 2" xfId="19457"/>
    <cellStyle name="Normal 22 8 4 3" xfId="19458"/>
    <cellStyle name="Normal 22 8 5" xfId="19459"/>
    <cellStyle name="Normal 22 8 5 2" xfId="19460"/>
    <cellStyle name="Normal 22 8 6" xfId="19461"/>
    <cellStyle name="Normal 22 8 7" xfId="45308"/>
    <cellStyle name="Normal 22 8 8" xfId="45309"/>
    <cellStyle name="Normal 22 8_Lcc_inputs" xfId="45310"/>
    <cellStyle name="Normal 22 9" xfId="9712"/>
    <cellStyle name="Normal 22 9 2" xfId="19462"/>
    <cellStyle name="Normal 22 9 2 2" xfId="19463"/>
    <cellStyle name="Normal 22 9 2 2 2" xfId="19464"/>
    <cellStyle name="Normal 22 9 2 2 2 2" xfId="19465"/>
    <cellStyle name="Normal 22 9 2 2 3" xfId="19466"/>
    <cellStyle name="Normal 22 9 2 3" xfId="19467"/>
    <cellStyle name="Normal 22 9 2 3 2" xfId="19468"/>
    <cellStyle name="Normal 22 9 2 3 2 2" xfId="19469"/>
    <cellStyle name="Normal 22 9 2 3 3" xfId="19470"/>
    <cellStyle name="Normal 22 9 2 4" xfId="19471"/>
    <cellStyle name="Normal 22 9 2 4 2" xfId="19472"/>
    <cellStyle name="Normal 22 9 2 5" xfId="19473"/>
    <cellStyle name="Normal 22 9 2_Lcc_inputs" xfId="45311"/>
    <cellStyle name="Normal 22 9 3" xfId="19474"/>
    <cellStyle name="Normal 22 9 3 2" xfId="19475"/>
    <cellStyle name="Normal 22 9 3 2 2" xfId="19476"/>
    <cellStyle name="Normal 22 9 3 2 3" xfId="45312"/>
    <cellStyle name="Normal 22 9 3 3" xfId="19477"/>
    <cellStyle name="Normal 22 9 3 4" xfId="45313"/>
    <cellStyle name="Normal 22 9 3_Lcc_inputs" xfId="45314"/>
    <cellStyle name="Normal 22 9 4" xfId="19478"/>
    <cellStyle name="Normal 22 9 4 2" xfId="19479"/>
    <cellStyle name="Normal 22 9 4 2 2" xfId="19480"/>
    <cellStyle name="Normal 22 9 4 3" xfId="19481"/>
    <cellStyle name="Normal 22 9 5" xfId="19482"/>
    <cellStyle name="Normal 22 9 5 2" xfId="19483"/>
    <cellStyle name="Normal 22 9 6" xfId="19484"/>
    <cellStyle name="Normal 22 9 7" xfId="45315"/>
    <cellStyle name="Normal 22 9 8" xfId="45316"/>
    <cellStyle name="Normal 22 9_Lcc_inputs" xfId="45317"/>
    <cellStyle name="Normal 22_Lcc_inputs" xfId="45318"/>
    <cellStyle name="Normal 23" xfId="6297"/>
    <cellStyle name="Normal 23 10" xfId="10804"/>
    <cellStyle name="Normal 23 10 2" xfId="19485"/>
    <cellStyle name="Normal 23 10 2 2" xfId="19486"/>
    <cellStyle name="Normal 23 10 2 2 2" xfId="19487"/>
    <cellStyle name="Normal 23 10 2 2 3" xfId="45319"/>
    <cellStyle name="Normal 23 10 2 3" xfId="19488"/>
    <cellStyle name="Normal 23 10 2 4" xfId="45320"/>
    <cellStyle name="Normal 23 10 2_Lcc_inputs" xfId="45321"/>
    <cellStyle name="Normal 23 10 3" xfId="19489"/>
    <cellStyle name="Normal 23 10 3 2" xfId="19490"/>
    <cellStyle name="Normal 23 10 3 2 2" xfId="19491"/>
    <cellStyle name="Normal 23 10 3 3" xfId="19492"/>
    <cellStyle name="Normal 23 10 4" xfId="19493"/>
    <cellStyle name="Normal 23 10 4 2" xfId="19494"/>
    <cellStyle name="Normal 23 10 5" xfId="19495"/>
    <cellStyle name="Normal 23 10 6" xfId="45322"/>
    <cellStyle name="Normal 23 10 7" xfId="45323"/>
    <cellStyle name="Normal 23 10_Lcc_inputs" xfId="45324"/>
    <cellStyle name="Normal 23 11" xfId="19496"/>
    <cellStyle name="Normal 23 11 2" xfId="19497"/>
    <cellStyle name="Normal 23 11 2 2" xfId="19498"/>
    <cellStyle name="Normal 23 11 2 3" xfId="45325"/>
    <cellStyle name="Normal 23 11 3" xfId="19499"/>
    <cellStyle name="Normal 23 11 3 2" xfId="45326"/>
    <cellStyle name="Normal 23 11 4" xfId="45327"/>
    <cellStyle name="Normal 23 11 5" xfId="45328"/>
    <cellStyle name="Normal 23 11_Lcc_inputs" xfId="45329"/>
    <cellStyle name="Normal 23 12" xfId="19500"/>
    <cellStyle name="Normal 23 12 2" xfId="19501"/>
    <cellStyle name="Normal 23 12 2 2" xfId="19502"/>
    <cellStyle name="Normal 23 12 2 3" xfId="45330"/>
    <cellStyle name="Normal 23 12 3" xfId="19503"/>
    <cellStyle name="Normal 23 12 4" xfId="45331"/>
    <cellStyle name="Normal 23 12_Lcc_inputs" xfId="45332"/>
    <cellStyle name="Normal 23 13" xfId="19504"/>
    <cellStyle name="Normal 23 13 2" xfId="19505"/>
    <cellStyle name="Normal 23 13 3" xfId="45333"/>
    <cellStyle name="Normal 23 14" xfId="19506"/>
    <cellStyle name="Normal 23 14 2" xfId="45334"/>
    <cellStyle name="Normal 23 15" xfId="45335"/>
    <cellStyle name="Normal 23 16" xfId="45336"/>
    <cellStyle name="Normal 23 2" xfId="6298"/>
    <cellStyle name="Normal 23 2 10" xfId="45337"/>
    <cellStyle name="Normal 23 2 2" xfId="9728"/>
    <cellStyle name="Normal 23 2 2 2" xfId="19507"/>
    <cellStyle name="Normal 23 2 2 2 2" xfId="19508"/>
    <cellStyle name="Normal 23 2 2 2 2 2" xfId="19509"/>
    <cellStyle name="Normal 23 2 2 2 2 2 2" xfId="19510"/>
    <cellStyle name="Normal 23 2 2 2 2 3" xfId="19511"/>
    <cellStyle name="Normal 23 2 2 2 3" xfId="19512"/>
    <cellStyle name="Normal 23 2 2 2 3 2" xfId="19513"/>
    <cellStyle name="Normal 23 2 2 2 3 2 2" xfId="19514"/>
    <cellStyle name="Normal 23 2 2 2 3 3" xfId="19515"/>
    <cellStyle name="Normal 23 2 2 2 4" xfId="19516"/>
    <cellStyle name="Normal 23 2 2 2 4 2" xfId="19517"/>
    <cellStyle name="Normal 23 2 2 2 5" xfId="19518"/>
    <cellStyle name="Normal 23 2 2 2_Lcc_inputs" xfId="45338"/>
    <cellStyle name="Normal 23 2 2 3" xfId="19519"/>
    <cellStyle name="Normal 23 2 2 3 2" xfId="19520"/>
    <cellStyle name="Normal 23 2 2 3 2 2" xfId="19521"/>
    <cellStyle name="Normal 23 2 2 3 2 3" xfId="45339"/>
    <cellStyle name="Normal 23 2 2 3 3" xfId="19522"/>
    <cellStyle name="Normal 23 2 2 3 4" xfId="45340"/>
    <cellStyle name="Normal 23 2 2 3_Lcc_inputs" xfId="45341"/>
    <cellStyle name="Normal 23 2 2 4" xfId="19523"/>
    <cellStyle name="Normal 23 2 2 4 2" xfId="19524"/>
    <cellStyle name="Normal 23 2 2 4 2 2" xfId="19525"/>
    <cellStyle name="Normal 23 2 2 4 3" xfId="19526"/>
    <cellStyle name="Normal 23 2 2 5" xfId="19527"/>
    <cellStyle name="Normal 23 2 2 5 2" xfId="19528"/>
    <cellStyle name="Normal 23 2 2 6" xfId="19529"/>
    <cellStyle name="Normal 23 2 2 7" xfId="45342"/>
    <cellStyle name="Normal 23 2 2 8" xfId="45343"/>
    <cellStyle name="Normal 23 2 2_Lcc_inputs" xfId="45344"/>
    <cellStyle name="Normal 23 2 3" xfId="9727"/>
    <cellStyle name="Normal 23 2 3 2" xfId="19530"/>
    <cellStyle name="Normal 23 2 3 2 2" xfId="19531"/>
    <cellStyle name="Normal 23 2 3 2 2 2" xfId="19532"/>
    <cellStyle name="Normal 23 2 3 2 2 3" xfId="45345"/>
    <cellStyle name="Normal 23 2 3 2 3" xfId="19533"/>
    <cellStyle name="Normal 23 2 3 2 4" xfId="45346"/>
    <cellStyle name="Normal 23 2 3 2_Lcc_inputs" xfId="45347"/>
    <cellStyle name="Normal 23 2 3 3" xfId="19534"/>
    <cellStyle name="Normal 23 2 3 3 2" xfId="19535"/>
    <cellStyle name="Normal 23 2 3 3 2 2" xfId="19536"/>
    <cellStyle name="Normal 23 2 3 3 3" xfId="19537"/>
    <cellStyle name="Normal 23 2 3 4" xfId="19538"/>
    <cellStyle name="Normal 23 2 3 4 2" xfId="19539"/>
    <cellStyle name="Normal 23 2 3 5" xfId="19540"/>
    <cellStyle name="Normal 23 2 3 6" xfId="45348"/>
    <cellStyle name="Normal 23 2 3 7" xfId="45349"/>
    <cellStyle name="Normal 23 2 3_Lcc_inputs" xfId="45350"/>
    <cellStyle name="Normal 23 2 4" xfId="11080"/>
    <cellStyle name="Normal 23 2 4 2" xfId="19541"/>
    <cellStyle name="Normal 23 2 4 2 2" xfId="19542"/>
    <cellStyle name="Normal 23 2 4 2 3" xfId="45351"/>
    <cellStyle name="Normal 23 2 4 3" xfId="19543"/>
    <cellStyle name="Normal 23 2 4 3 2" xfId="45352"/>
    <cellStyle name="Normal 23 2 4 4" xfId="45353"/>
    <cellStyle name="Normal 23 2 4 5" xfId="45354"/>
    <cellStyle name="Normal 23 2 4_Lcc_inputs" xfId="45355"/>
    <cellStyle name="Normal 23 2 5" xfId="19544"/>
    <cellStyle name="Normal 23 2 5 2" xfId="19545"/>
    <cellStyle name="Normal 23 2 5 2 2" xfId="19546"/>
    <cellStyle name="Normal 23 2 5 2 3" xfId="45356"/>
    <cellStyle name="Normal 23 2 5 3" xfId="19547"/>
    <cellStyle name="Normal 23 2 5 3 2" xfId="45357"/>
    <cellStyle name="Normal 23 2 5 4" xfId="45358"/>
    <cellStyle name="Normal 23 2 5 5" xfId="45359"/>
    <cellStyle name="Normal 23 2 5_Lcc_inputs" xfId="45360"/>
    <cellStyle name="Normal 23 2 6" xfId="19548"/>
    <cellStyle name="Normal 23 2 6 2" xfId="19549"/>
    <cellStyle name="Normal 23 2 6 2 2" xfId="45361"/>
    <cellStyle name="Normal 23 2 6 3" xfId="45362"/>
    <cellStyle name="Normal 23 2 6 4" xfId="45363"/>
    <cellStyle name="Normal 23 2 6_Lcc_inputs" xfId="45364"/>
    <cellStyle name="Normal 23 2 7" xfId="19550"/>
    <cellStyle name="Normal 23 2 7 2" xfId="45365"/>
    <cellStyle name="Normal 23 2 7 3" xfId="45366"/>
    <cellStyle name="Normal 23 2 8" xfId="45367"/>
    <cellStyle name="Normal 23 2 8 2" xfId="45368"/>
    <cellStyle name="Normal 23 2 9" xfId="45369"/>
    <cellStyle name="Normal 23 2_Lcc_inputs" xfId="45370"/>
    <cellStyle name="Normal 23 3" xfId="9231"/>
    <cellStyle name="Normal 23 3 2" xfId="9730"/>
    <cellStyle name="Normal 23 3 2 2" xfId="19551"/>
    <cellStyle name="Normal 23 3 2 2 2" xfId="19552"/>
    <cellStyle name="Normal 23 3 2 2 2 2" xfId="19553"/>
    <cellStyle name="Normal 23 3 2 2 2 2 2" xfId="19554"/>
    <cellStyle name="Normal 23 3 2 2 2 3" xfId="19555"/>
    <cellStyle name="Normal 23 3 2 2 3" xfId="19556"/>
    <cellStyle name="Normal 23 3 2 2 3 2" xfId="19557"/>
    <cellStyle name="Normal 23 3 2 2 3 2 2" xfId="19558"/>
    <cellStyle name="Normal 23 3 2 2 3 3" xfId="19559"/>
    <cellStyle name="Normal 23 3 2 2 4" xfId="19560"/>
    <cellStyle name="Normal 23 3 2 2 4 2" xfId="19561"/>
    <cellStyle name="Normal 23 3 2 2 5" xfId="19562"/>
    <cellStyle name="Normal 23 3 2 2_Lcc_inputs" xfId="45371"/>
    <cellStyle name="Normal 23 3 2 3" xfId="19563"/>
    <cellStyle name="Normal 23 3 2 3 2" xfId="19564"/>
    <cellStyle name="Normal 23 3 2 3 2 2" xfId="19565"/>
    <cellStyle name="Normal 23 3 2 3 2 3" xfId="45372"/>
    <cellStyle name="Normal 23 3 2 3 3" xfId="19566"/>
    <cellStyle name="Normal 23 3 2 3 4" xfId="45373"/>
    <cellStyle name="Normal 23 3 2 3_Lcc_inputs" xfId="45374"/>
    <cellStyle name="Normal 23 3 2 4" xfId="19567"/>
    <cellStyle name="Normal 23 3 2 4 2" xfId="19568"/>
    <cellStyle name="Normal 23 3 2 4 2 2" xfId="19569"/>
    <cellStyle name="Normal 23 3 2 4 3" xfId="19570"/>
    <cellStyle name="Normal 23 3 2 5" xfId="19571"/>
    <cellStyle name="Normal 23 3 2 5 2" xfId="19572"/>
    <cellStyle name="Normal 23 3 2 6" xfId="19573"/>
    <cellStyle name="Normal 23 3 2 7" xfId="45375"/>
    <cellStyle name="Normal 23 3 2 8" xfId="45376"/>
    <cellStyle name="Normal 23 3 2_Lcc_inputs" xfId="45377"/>
    <cellStyle name="Normal 23 3 3" xfId="9729"/>
    <cellStyle name="Normal 23 3 3 2" xfId="19574"/>
    <cellStyle name="Normal 23 3 3 2 2" xfId="19575"/>
    <cellStyle name="Normal 23 3 3 2 2 2" xfId="19576"/>
    <cellStyle name="Normal 23 3 3 2 2 3" xfId="45378"/>
    <cellStyle name="Normal 23 3 3 2 3" xfId="19577"/>
    <cellStyle name="Normal 23 3 3 2 4" xfId="45379"/>
    <cellStyle name="Normal 23 3 3 2_Lcc_inputs" xfId="45380"/>
    <cellStyle name="Normal 23 3 3 3" xfId="19578"/>
    <cellStyle name="Normal 23 3 3 3 2" xfId="19579"/>
    <cellStyle name="Normal 23 3 3 3 2 2" xfId="19580"/>
    <cellStyle name="Normal 23 3 3 3 3" xfId="19581"/>
    <cellStyle name="Normal 23 3 3 4" xfId="19582"/>
    <cellStyle name="Normal 23 3 3 4 2" xfId="19583"/>
    <cellStyle name="Normal 23 3 3 5" xfId="19584"/>
    <cellStyle name="Normal 23 3 3 6" xfId="45381"/>
    <cellStyle name="Normal 23 3 3 7" xfId="45382"/>
    <cellStyle name="Normal 23 3 3_Lcc_inputs" xfId="45383"/>
    <cellStyle name="Normal 23 3 4" xfId="11081"/>
    <cellStyle name="Normal 23 3 4 2" xfId="19585"/>
    <cellStyle name="Normal 23 3 4 2 2" xfId="19586"/>
    <cellStyle name="Normal 23 3 4 2 3" xfId="45384"/>
    <cellStyle name="Normal 23 3 4 3" xfId="19587"/>
    <cellStyle name="Normal 23 3 4 3 2" xfId="45385"/>
    <cellStyle name="Normal 23 3 4 4" xfId="45386"/>
    <cellStyle name="Normal 23 3 4 5" xfId="45387"/>
    <cellStyle name="Normal 23 3 4_Lcc_inputs" xfId="45388"/>
    <cellStyle name="Normal 23 3 5" xfId="19588"/>
    <cellStyle name="Normal 23 3 5 2" xfId="19589"/>
    <cellStyle name="Normal 23 3 5 2 2" xfId="19590"/>
    <cellStyle name="Normal 23 3 5 2 3" xfId="45389"/>
    <cellStyle name="Normal 23 3 5 3" xfId="19591"/>
    <cellStyle name="Normal 23 3 5 4" xfId="45390"/>
    <cellStyle name="Normal 23 3 5_Lcc_inputs" xfId="45391"/>
    <cellStyle name="Normal 23 3 6" xfId="19592"/>
    <cellStyle name="Normal 23 3 6 2" xfId="19593"/>
    <cellStyle name="Normal 23 3 6 3" xfId="45392"/>
    <cellStyle name="Normal 23 3 7" xfId="19594"/>
    <cellStyle name="Normal 23 3 7 2" xfId="45393"/>
    <cellStyle name="Normal 23 3 8" xfId="45394"/>
    <cellStyle name="Normal 23 3 9" xfId="45395"/>
    <cellStyle name="Normal 23 3_Lcc_inputs" xfId="45396"/>
    <cellStyle name="Normal 23 4" xfId="9232"/>
    <cellStyle name="Normal 23 4 2" xfId="9732"/>
    <cellStyle name="Normal 23 4 2 2" xfId="19595"/>
    <cellStyle name="Normal 23 4 2 2 2" xfId="19596"/>
    <cellStyle name="Normal 23 4 2 2 2 2" xfId="19597"/>
    <cellStyle name="Normal 23 4 2 2 2 2 2" xfId="19598"/>
    <cellStyle name="Normal 23 4 2 2 2 3" xfId="19599"/>
    <cellStyle name="Normal 23 4 2 2 3" xfId="19600"/>
    <cellStyle name="Normal 23 4 2 2 3 2" xfId="19601"/>
    <cellStyle name="Normal 23 4 2 2 3 2 2" xfId="19602"/>
    <cellStyle name="Normal 23 4 2 2 3 3" xfId="19603"/>
    <cellStyle name="Normal 23 4 2 2 4" xfId="19604"/>
    <cellStyle name="Normal 23 4 2 2 4 2" xfId="19605"/>
    <cellStyle name="Normal 23 4 2 2 5" xfId="19606"/>
    <cellStyle name="Normal 23 4 2 2_Lcc_inputs" xfId="45397"/>
    <cellStyle name="Normal 23 4 2 3" xfId="19607"/>
    <cellStyle name="Normal 23 4 2 3 2" xfId="19608"/>
    <cellStyle name="Normal 23 4 2 3 2 2" xfId="19609"/>
    <cellStyle name="Normal 23 4 2 3 2 3" xfId="45398"/>
    <cellStyle name="Normal 23 4 2 3 3" xfId="19610"/>
    <cellStyle name="Normal 23 4 2 3 4" xfId="45399"/>
    <cellStyle name="Normal 23 4 2 3_Lcc_inputs" xfId="45400"/>
    <cellStyle name="Normal 23 4 2 4" xfId="19611"/>
    <cellStyle name="Normal 23 4 2 4 2" xfId="19612"/>
    <cellStyle name="Normal 23 4 2 4 2 2" xfId="19613"/>
    <cellStyle name="Normal 23 4 2 4 3" xfId="19614"/>
    <cellStyle name="Normal 23 4 2 5" xfId="19615"/>
    <cellStyle name="Normal 23 4 2 5 2" xfId="19616"/>
    <cellStyle name="Normal 23 4 2 6" xfId="19617"/>
    <cellStyle name="Normal 23 4 2 7" xfId="45401"/>
    <cellStyle name="Normal 23 4 2 8" xfId="45402"/>
    <cellStyle name="Normal 23 4 2_Lcc_inputs" xfId="45403"/>
    <cellStyle name="Normal 23 4 3" xfId="9731"/>
    <cellStyle name="Normal 23 4 3 2" xfId="19618"/>
    <cellStyle name="Normal 23 4 3 2 2" xfId="19619"/>
    <cellStyle name="Normal 23 4 3 2 2 2" xfId="19620"/>
    <cellStyle name="Normal 23 4 3 2 3" xfId="19621"/>
    <cellStyle name="Normal 23 4 3 3" xfId="19622"/>
    <cellStyle name="Normal 23 4 3 3 2" xfId="19623"/>
    <cellStyle name="Normal 23 4 3 3 2 2" xfId="19624"/>
    <cellStyle name="Normal 23 4 3 3 3" xfId="19625"/>
    <cellStyle name="Normal 23 4 3 4" xfId="19626"/>
    <cellStyle name="Normal 23 4 3 4 2" xfId="19627"/>
    <cellStyle name="Normal 23 4 3 5" xfId="19628"/>
    <cellStyle name="Normal 23 4 3_Lcc_inputs" xfId="45404"/>
    <cellStyle name="Normal 23 4 4" xfId="19629"/>
    <cellStyle name="Normal 23 4 4 2" xfId="19630"/>
    <cellStyle name="Normal 23 4 4 2 2" xfId="19631"/>
    <cellStyle name="Normal 23 4 4 2 3" xfId="45405"/>
    <cellStyle name="Normal 23 4 4 3" xfId="19632"/>
    <cellStyle name="Normal 23 4 4 4" xfId="45406"/>
    <cellStyle name="Normal 23 4 4_Lcc_inputs" xfId="45407"/>
    <cellStyle name="Normal 23 4 5" xfId="19633"/>
    <cellStyle name="Normal 23 4 5 2" xfId="19634"/>
    <cellStyle name="Normal 23 4 5 2 2" xfId="19635"/>
    <cellStyle name="Normal 23 4 5 3" xfId="19636"/>
    <cellStyle name="Normal 23 4 6" xfId="19637"/>
    <cellStyle name="Normal 23 4 6 2" xfId="19638"/>
    <cellStyle name="Normal 23 4 7" xfId="19639"/>
    <cellStyle name="Normal 23 4 8" xfId="45408"/>
    <cellStyle name="Normal 23 4 9" xfId="45409"/>
    <cellStyle name="Normal 23 4_Lcc_inputs" xfId="45410"/>
    <cellStyle name="Normal 23 5" xfId="9733"/>
    <cellStyle name="Normal 23 5 2" xfId="9734"/>
    <cellStyle name="Normal 23 5 2 2" xfId="19640"/>
    <cellStyle name="Normal 23 5 2 2 2" xfId="19641"/>
    <cellStyle name="Normal 23 5 2 2 2 2" xfId="19642"/>
    <cellStyle name="Normal 23 5 2 2 2 2 2" xfId="19643"/>
    <cellStyle name="Normal 23 5 2 2 2 3" xfId="19644"/>
    <cellStyle name="Normal 23 5 2 2 3" xfId="19645"/>
    <cellStyle name="Normal 23 5 2 2 3 2" xfId="19646"/>
    <cellStyle name="Normal 23 5 2 2 3 2 2" xfId="19647"/>
    <cellStyle name="Normal 23 5 2 2 3 3" xfId="19648"/>
    <cellStyle name="Normal 23 5 2 2 4" xfId="19649"/>
    <cellStyle name="Normal 23 5 2 2 4 2" xfId="19650"/>
    <cellStyle name="Normal 23 5 2 2 5" xfId="19651"/>
    <cellStyle name="Normal 23 5 2 2_Lcc_inputs" xfId="45411"/>
    <cellStyle name="Normal 23 5 2 3" xfId="19652"/>
    <cellStyle name="Normal 23 5 2 3 2" xfId="19653"/>
    <cellStyle name="Normal 23 5 2 3 2 2" xfId="19654"/>
    <cellStyle name="Normal 23 5 2 3 2 3" xfId="45412"/>
    <cellStyle name="Normal 23 5 2 3 3" xfId="19655"/>
    <cellStyle name="Normal 23 5 2 3 4" xfId="45413"/>
    <cellStyle name="Normal 23 5 2 3_Lcc_inputs" xfId="45414"/>
    <cellStyle name="Normal 23 5 2 4" xfId="19656"/>
    <cellStyle name="Normal 23 5 2 4 2" xfId="19657"/>
    <cellStyle name="Normal 23 5 2 4 2 2" xfId="19658"/>
    <cellStyle name="Normal 23 5 2 4 3" xfId="19659"/>
    <cellStyle name="Normal 23 5 2 5" xfId="19660"/>
    <cellStyle name="Normal 23 5 2 5 2" xfId="19661"/>
    <cellStyle name="Normal 23 5 2 6" xfId="19662"/>
    <cellStyle name="Normal 23 5 2 7" xfId="45415"/>
    <cellStyle name="Normal 23 5 2 8" xfId="45416"/>
    <cellStyle name="Normal 23 5 2_Lcc_inputs" xfId="45417"/>
    <cellStyle name="Normal 23 5 3" xfId="19663"/>
    <cellStyle name="Normal 23 5 3 2" xfId="19664"/>
    <cellStyle name="Normal 23 5 3 2 2" xfId="19665"/>
    <cellStyle name="Normal 23 5 3 2 2 2" xfId="19666"/>
    <cellStyle name="Normal 23 5 3 2 3" xfId="19667"/>
    <cellStyle name="Normal 23 5 3 3" xfId="19668"/>
    <cellStyle name="Normal 23 5 3 3 2" xfId="19669"/>
    <cellStyle name="Normal 23 5 3 3 2 2" xfId="19670"/>
    <cellStyle name="Normal 23 5 3 3 3" xfId="19671"/>
    <cellStyle name="Normal 23 5 3 4" xfId="19672"/>
    <cellStyle name="Normal 23 5 3 4 2" xfId="19673"/>
    <cellStyle name="Normal 23 5 3 5" xfId="19674"/>
    <cellStyle name="Normal 23 5 3_Lcc_inputs" xfId="45418"/>
    <cellStyle name="Normal 23 5 4" xfId="19675"/>
    <cellStyle name="Normal 23 5 4 2" xfId="19676"/>
    <cellStyle name="Normal 23 5 4 2 2" xfId="19677"/>
    <cellStyle name="Normal 23 5 4 2 3" xfId="45419"/>
    <cellStyle name="Normal 23 5 4 3" xfId="19678"/>
    <cellStyle name="Normal 23 5 4 4" xfId="45420"/>
    <cellStyle name="Normal 23 5 4_Lcc_inputs" xfId="45421"/>
    <cellStyle name="Normal 23 5 5" xfId="19679"/>
    <cellStyle name="Normal 23 5 5 2" xfId="19680"/>
    <cellStyle name="Normal 23 5 5 2 2" xfId="19681"/>
    <cellStyle name="Normal 23 5 5 3" xfId="19682"/>
    <cellStyle name="Normal 23 5 6" xfId="19683"/>
    <cellStyle name="Normal 23 5 6 2" xfId="19684"/>
    <cellStyle name="Normal 23 5 7" xfId="19685"/>
    <cellStyle name="Normal 23 5 8" xfId="45422"/>
    <cellStyle name="Normal 23 5 9" xfId="45423"/>
    <cellStyle name="Normal 23 5_Lcc_inputs" xfId="45424"/>
    <cellStyle name="Normal 23 6" xfId="9735"/>
    <cellStyle name="Normal 23 6 2" xfId="9736"/>
    <cellStyle name="Normal 23 6 2 2" xfId="19686"/>
    <cellStyle name="Normal 23 6 2 2 2" xfId="19687"/>
    <cellStyle name="Normal 23 6 2 2 2 2" xfId="19688"/>
    <cellStyle name="Normal 23 6 2 2 2 2 2" xfId="19689"/>
    <cellStyle name="Normal 23 6 2 2 2 3" xfId="19690"/>
    <cellStyle name="Normal 23 6 2 2 3" xfId="19691"/>
    <cellStyle name="Normal 23 6 2 2 3 2" xfId="19692"/>
    <cellStyle name="Normal 23 6 2 2 3 2 2" xfId="19693"/>
    <cellStyle name="Normal 23 6 2 2 3 3" xfId="19694"/>
    <cellStyle name="Normal 23 6 2 2 4" xfId="19695"/>
    <cellStyle name="Normal 23 6 2 2 4 2" xfId="19696"/>
    <cellStyle name="Normal 23 6 2 2 5" xfId="19697"/>
    <cellStyle name="Normal 23 6 2 2_Lcc_inputs" xfId="45425"/>
    <cellStyle name="Normal 23 6 2 3" xfId="19698"/>
    <cellStyle name="Normal 23 6 2 3 2" xfId="19699"/>
    <cellStyle name="Normal 23 6 2 3 2 2" xfId="19700"/>
    <cellStyle name="Normal 23 6 2 3 2 3" xfId="45426"/>
    <cellStyle name="Normal 23 6 2 3 3" xfId="19701"/>
    <cellStyle name="Normal 23 6 2 3 4" xfId="45427"/>
    <cellStyle name="Normal 23 6 2 3_Lcc_inputs" xfId="45428"/>
    <cellStyle name="Normal 23 6 2 4" xfId="19702"/>
    <cellStyle name="Normal 23 6 2 4 2" xfId="19703"/>
    <cellStyle name="Normal 23 6 2 4 2 2" xfId="19704"/>
    <cellStyle name="Normal 23 6 2 4 3" xfId="19705"/>
    <cellStyle name="Normal 23 6 2 5" xfId="19706"/>
    <cellStyle name="Normal 23 6 2 5 2" xfId="19707"/>
    <cellStyle name="Normal 23 6 2 6" xfId="19708"/>
    <cellStyle name="Normal 23 6 2 7" xfId="45429"/>
    <cellStyle name="Normal 23 6 2 8" xfId="45430"/>
    <cellStyle name="Normal 23 6 2_Lcc_inputs" xfId="45431"/>
    <cellStyle name="Normal 23 6 3" xfId="19709"/>
    <cellStyle name="Normal 23 6 3 2" xfId="19710"/>
    <cellStyle name="Normal 23 6 3 2 2" xfId="19711"/>
    <cellStyle name="Normal 23 6 3 2 2 2" xfId="19712"/>
    <cellStyle name="Normal 23 6 3 2 3" xfId="19713"/>
    <cellStyle name="Normal 23 6 3 3" xfId="19714"/>
    <cellStyle name="Normal 23 6 3 3 2" xfId="19715"/>
    <cellStyle name="Normal 23 6 3 3 2 2" xfId="19716"/>
    <cellStyle name="Normal 23 6 3 3 3" xfId="19717"/>
    <cellStyle name="Normal 23 6 3 4" xfId="19718"/>
    <cellStyle name="Normal 23 6 3 4 2" xfId="19719"/>
    <cellStyle name="Normal 23 6 3 5" xfId="19720"/>
    <cellStyle name="Normal 23 6 3_Lcc_inputs" xfId="45432"/>
    <cellStyle name="Normal 23 6 4" xfId="19721"/>
    <cellStyle name="Normal 23 6 4 2" xfId="19722"/>
    <cellStyle name="Normal 23 6 4 2 2" xfId="19723"/>
    <cellStyle name="Normal 23 6 4 2 3" xfId="45433"/>
    <cellStyle name="Normal 23 6 4 3" xfId="19724"/>
    <cellStyle name="Normal 23 6 4 4" xfId="45434"/>
    <cellStyle name="Normal 23 6 4_Lcc_inputs" xfId="45435"/>
    <cellStyle name="Normal 23 6 5" xfId="19725"/>
    <cellStyle name="Normal 23 6 5 2" xfId="19726"/>
    <cellStyle name="Normal 23 6 5 2 2" xfId="19727"/>
    <cellStyle name="Normal 23 6 5 3" xfId="19728"/>
    <cellStyle name="Normal 23 6 6" xfId="19729"/>
    <cellStyle name="Normal 23 6 6 2" xfId="19730"/>
    <cellStyle name="Normal 23 6 7" xfId="19731"/>
    <cellStyle name="Normal 23 6 8" xfId="45436"/>
    <cellStyle name="Normal 23 6 9" xfId="45437"/>
    <cellStyle name="Normal 23 6_Lcc_inputs" xfId="45438"/>
    <cellStyle name="Normal 23 7" xfId="9737"/>
    <cellStyle name="Normal 23 7 2" xfId="9738"/>
    <cellStyle name="Normal 23 7 2 2" xfId="19732"/>
    <cellStyle name="Normal 23 7 2 2 2" xfId="19733"/>
    <cellStyle name="Normal 23 7 2 2 2 2" xfId="19734"/>
    <cellStyle name="Normal 23 7 2 2 2 2 2" xfId="19735"/>
    <cellStyle name="Normal 23 7 2 2 2 3" xfId="19736"/>
    <cellStyle name="Normal 23 7 2 2 3" xfId="19737"/>
    <cellStyle name="Normal 23 7 2 2 3 2" xfId="19738"/>
    <cellStyle name="Normal 23 7 2 2 3 2 2" xfId="19739"/>
    <cellStyle name="Normal 23 7 2 2 3 3" xfId="19740"/>
    <cellStyle name="Normal 23 7 2 2 4" xfId="19741"/>
    <cellStyle name="Normal 23 7 2 2 4 2" xfId="19742"/>
    <cellStyle name="Normal 23 7 2 2 5" xfId="19743"/>
    <cellStyle name="Normal 23 7 2 2_Lcc_inputs" xfId="45439"/>
    <cellStyle name="Normal 23 7 2 3" xfId="19744"/>
    <cellStyle name="Normal 23 7 2 3 2" xfId="19745"/>
    <cellStyle name="Normal 23 7 2 3 2 2" xfId="19746"/>
    <cellStyle name="Normal 23 7 2 3 2 3" xfId="45440"/>
    <cellStyle name="Normal 23 7 2 3 3" xfId="19747"/>
    <cellStyle name="Normal 23 7 2 3 4" xfId="45441"/>
    <cellStyle name="Normal 23 7 2 3_Lcc_inputs" xfId="45442"/>
    <cellStyle name="Normal 23 7 2 4" xfId="19748"/>
    <cellStyle name="Normal 23 7 2 4 2" xfId="19749"/>
    <cellStyle name="Normal 23 7 2 4 2 2" xfId="19750"/>
    <cellStyle name="Normal 23 7 2 4 3" xfId="19751"/>
    <cellStyle name="Normal 23 7 2 5" xfId="19752"/>
    <cellStyle name="Normal 23 7 2 5 2" xfId="19753"/>
    <cellStyle name="Normal 23 7 2 6" xfId="19754"/>
    <cellStyle name="Normal 23 7 2 7" xfId="45443"/>
    <cellStyle name="Normal 23 7 2 8" xfId="45444"/>
    <cellStyle name="Normal 23 7 2_Lcc_inputs" xfId="45445"/>
    <cellStyle name="Normal 23 7 3" xfId="19755"/>
    <cellStyle name="Normal 23 7 3 2" xfId="19756"/>
    <cellStyle name="Normal 23 7 3 2 2" xfId="19757"/>
    <cellStyle name="Normal 23 7 3 2 2 2" xfId="19758"/>
    <cellStyle name="Normal 23 7 3 2 3" xfId="19759"/>
    <cellStyle name="Normal 23 7 3 3" xfId="19760"/>
    <cellStyle name="Normal 23 7 3 3 2" xfId="19761"/>
    <cellStyle name="Normal 23 7 3 3 2 2" xfId="19762"/>
    <cellStyle name="Normal 23 7 3 3 3" xfId="19763"/>
    <cellStyle name="Normal 23 7 3 4" xfId="19764"/>
    <cellStyle name="Normal 23 7 3 4 2" xfId="19765"/>
    <cellStyle name="Normal 23 7 3 5" xfId="19766"/>
    <cellStyle name="Normal 23 7 3_Lcc_inputs" xfId="45446"/>
    <cellStyle name="Normal 23 7 4" xfId="19767"/>
    <cellStyle name="Normal 23 7 4 2" xfId="19768"/>
    <cellStyle name="Normal 23 7 4 2 2" xfId="19769"/>
    <cellStyle name="Normal 23 7 4 2 3" xfId="45447"/>
    <cellStyle name="Normal 23 7 4 3" xfId="19770"/>
    <cellStyle name="Normal 23 7 4 4" xfId="45448"/>
    <cellStyle name="Normal 23 7 4_Lcc_inputs" xfId="45449"/>
    <cellStyle name="Normal 23 7 5" xfId="19771"/>
    <cellStyle name="Normal 23 7 5 2" xfId="19772"/>
    <cellStyle name="Normal 23 7 5 2 2" xfId="19773"/>
    <cellStyle name="Normal 23 7 5 3" xfId="19774"/>
    <cellStyle name="Normal 23 7 6" xfId="19775"/>
    <cellStyle name="Normal 23 7 6 2" xfId="19776"/>
    <cellStyle name="Normal 23 7 7" xfId="19777"/>
    <cellStyle name="Normal 23 7 8" xfId="45450"/>
    <cellStyle name="Normal 23 7 9" xfId="45451"/>
    <cellStyle name="Normal 23 7_Lcc_inputs" xfId="45452"/>
    <cellStyle name="Normal 23 8" xfId="9739"/>
    <cellStyle name="Normal 23 8 2" xfId="19778"/>
    <cellStyle name="Normal 23 8 2 2" xfId="19779"/>
    <cellStyle name="Normal 23 8 2 2 2" xfId="19780"/>
    <cellStyle name="Normal 23 8 2 2 2 2" xfId="19781"/>
    <cellStyle name="Normal 23 8 2 2 3" xfId="19782"/>
    <cellStyle name="Normal 23 8 2 3" xfId="19783"/>
    <cellStyle name="Normal 23 8 2 3 2" xfId="19784"/>
    <cellStyle name="Normal 23 8 2 3 2 2" xfId="19785"/>
    <cellStyle name="Normal 23 8 2 3 3" xfId="19786"/>
    <cellStyle name="Normal 23 8 2 4" xfId="19787"/>
    <cellStyle name="Normal 23 8 2 4 2" xfId="19788"/>
    <cellStyle name="Normal 23 8 2 5" xfId="19789"/>
    <cellStyle name="Normal 23 8 2_Lcc_inputs" xfId="45453"/>
    <cellStyle name="Normal 23 8 3" xfId="19790"/>
    <cellStyle name="Normal 23 8 3 2" xfId="19791"/>
    <cellStyle name="Normal 23 8 3 2 2" xfId="19792"/>
    <cellStyle name="Normal 23 8 3 2 3" xfId="45454"/>
    <cellStyle name="Normal 23 8 3 3" xfId="19793"/>
    <cellStyle name="Normal 23 8 3 4" xfId="45455"/>
    <cellStyle name="Normal 23 8 3_Lcc_inputs" xfId="45456"/>
    <cellStyle name="Normal 23 8 4" xfId="19794"/>
    <cellStyle name="Normal 23 8 4 2" xfId="19795"/>
    <cellStyle name="Normal 23 8 4 2 2" xfId="19796"/>
    <cellStyle name="Normal 23 8 4 3" xfId="19797"/>
    <cellStyle name="Normal 23 8 5" xfId="19798"/>
    <cellStyle name="Normal 23 8 5 2" xfId="19799"/>
    <cellStyle name="Normal 23 8 6" xfId="19800"/>
    <cellStyle name="Normal 23 8 7" xfId="45457"/>
    <cellStyle name="Normal 23 8 8" xfId="45458"/>
    <cellStyle name="Normal 23 8_Lcc_inputs" xfId="45459"/>
    <cellStyle name="Normal 23 9" xfId="9726"/>
    <cellStyle name="Normal 23 9 2" xfId="19801"/>
    <cellStyle name="Normal 23 9 2 2" xfId="19802"/>
    <cellStyle name="Normal 23 9 2 2 2" xfId="19803"/>
    <cellStyle name="Normal 23 9 2 2 2 2" xfId="19804"/>
    <cellStyle name="Normal 23 9 2 2 3" xfId="19805"/>
    <cellStyle name="Normal 23 9 2 3" xfId="19806"/>
    <cellStyle name="Normal 23 9 2 3 2" xfId="19807"/>
    <cellStyle name="Normal 23 9 2 3 2 2" xfId="19808"/>
    <cellStyle name="Normal 23 9 2 3 3" xfId="19809"/>
    <cellStyle name="Normal 23 9 2 4" xfId="19810"/>
    <cellStyle name="Normal 23 9 2 4 2" xfId="19811"/>
    <cellStyle name="Normal 23 9 2 5" xfId="19812"/>
    <cellStyle name="Normal 23 9 2_Lcc_inputs" xfId="45460"/>
    <cellStyle name="Normal 23 9 3" xfId="19813"/>
    <cellStyle name="Normal 23 9 3 2" xfId="19814"/>
    <cellStyle name="Normal 23 9 3 2 2" xfId="19815"/>
    <cellStyle name="Normal 23 9 3 2 3" xfId="45461"/>
    <cellStyle name="Normal 23 9 3 3" xfId="19816"/>
    <cellStyle name="Normal 23 9 3 4" xfId="45462"/>
    <cellStyle name="Normal 23 9 3_Lcc_inputs" xfId="45463"/>
    <cellStyle name="Normal 23 9 4" xfId="19817"/>
    <cellStyle name="Normal 23 9 4 2" xfId="19818"/>
    <cellStyle name="Normal 23 9 4 2 2" xfId="19819"/>
    <cellStyle name="Normal 23 9 4 3" xfId="19820"/>
    <cellStyle name="Normal 23 9 5" xfId="19821"/>
    <cellStyle name="Normal 23 9 5 2" xfId="19822"/>
    <cellStyle name="Normal 23 9 6" xfId="19823"/>
    <cellStyle name="Normal 23 9 7" xfId="45464"/>
    <cellStyle name="Normal 23 9 8" xfId="45465"/>
    <cellStyle name="Normal 23 9_Lcc_inputs" xfId="45466"/>
    <cellStyle name="Normal 23_Lcc_inputs" xfId="45467"/>
    <cellStyle name="Normal 24" xfId="6299"/>
    <cellStyle name="Normal 24 10" xfId="10805"/>
    <cellStyle name="Normal 24 10 2" xfId="19824"/>
    <cellStyle name="Normal 24 10 2 2" xfId="19825"/>
    <cellStyle name="Normal 24 10 2 2 2" xfId="19826"/>
    <cellStyle name="Normal 24 10 2 2 3" xfId="45468"/>
    <cellStyle name="Normal 24 10 2 3" xfId="19827"/>
    <cellStyle name="Normal 24 10 2 4" xfId="45469"/>
    <cellStyle name="Normal 24 10 2_Lcc_inputs" xfId="45470"/>
    <cellStyle name="Normal 24 10 3" xfId="19828"/>
    <cellStyle name="Normal 24 10 3 2" xfId="19829"/>
    <cellStyle name="Normal 24 10 3 2 2" xfId="19830"/>
    <cellStyle name="Normal 24 10 3 3" xfId="19831"/>
    <cellStyle name="Normal 24 10 4" xfId="19832"/>
    <cellStyle name="Normal 24 10 4 2" xfId="19833"/>
    <cellStyle name="Normal 24 10 5" xfId="19834"/>
    <cellStyle name="Normal 24 10 6" xfId="45471"/>
    <cellStyle name="Normal 24 10 7" xfId="45472"/>
    <cellStyle name="Normal 24 10_Lcc_inputs" xfId="45473"/>
    <cellStyle name="Normal 24 11" xfId="19835"/>
    <cellStyle name="Normal 24 11 2" xfId="19836"/>
    <cellStyle name="Normal 24 11 2 2" xfId="19837"/>
    <cellStyle name="Normal 24 11 2 3" xfId="45474"/>
    <cellStyle name="Normal 24 11 3" xfId="19838"/>
    <cellStyle name="Normal 24 11 3 2" xfId="45475"/>
    <cellStyle name="Normal 24 11 4" xfId="45476"/>
    <cellStyle name="Normal 24 11 5" xfId="45477"/>
    <cellStyle name="Normal 24 11_Lcc_inputs" xfId="45478"/>
    <cellStyle name="Normal 24 12" xfId="19839"/>
    <cellStyle name="Normal 24 12 2" xfId="19840"/>
    <cellStyle name="Normal 24 12 2 2" xfId="19841"/>
    <cellStyle name="Normal 24 12 2 3" xfId="45479"/>
    <cellStyle name="Normal 24 12 3" xfId="19842"/>
    <cellStyle name="Normal 24 12 4" xfId="45480"/>
    <cellStyle name="Normal 24 12_Lcc_inputs" xfId="45481"/>
    <cellStyle name="Normal 24 13" xfId="19843"/>
    <cellStyle name="Normal 24 13 2" xfId="19844"/>
    <cellStyle name="Normal 24 13 3" xfId="45482"/>
    <cellStyle name="Normal 24 14" xfId="19845"/>
    <cellStyle name="Normal 24 14 2" xfId="45483"/>
    <cellStyle name="Normal 24 15" xfId="45484"/>
    <cellStyle name="Normal 24 16" xfId="45485"/>
    <cellStyle name="Normal 24 2" xfId="6300"/>
    <cellStyle name="Normal 24 2 10" xfId="45486"/>
    <cellStyle name="Normal 24 2 2" xfId="9742"/>
    <cellStyle name="Normal 24 2 2 2" xfId="19846"/>
    <cellStyle name="Normal 24 2 2 2 2" xfId="19847"/>
    <cellStyle name="Normal 24 2 2 2 2 2" xfId="19848"/>
    <cellStyle name="Normal 24 2 2 2 2 2 2" xfId="19849"/>
    <cellStyle name="Normal 24 2 2 2 2 3" xfId="19850"/>
    <cellStyle name="Normal 24 2 2 2 3" xfId="19851"/>
    <cellStyle name="Normal 24 2 2 2 3 2" xfId="19852"/>
    <cellStyle name="Normal 24 2 2 2 3 2 2" xfId="19853"/>
    <cellStyle name="Normal 24 2 2 2 3 3" xfId="19854"/>
    <cellStyle name="Normal 24 2 2 2 4" xfId="19855"/>
    <cellStyle name="Normal 24 2 2 2 4 2" xfId="19856"/>
    <cellStyle name="Normal 24 2 2 2 5" xfId="19857"/>
    <cellStyle name="Normal 24 2 2 2_Lcc_inputs" xfId="45487"/>
    <cellStyle name="Normal 24 2 2 3" xfId="19858"/>
    <cellStyle name="Normal 24 2 2 3 2" xfId="19859"/>
    <cellStyle name="Normal 24 2 2 3 2 2" xfId="19860"/>
    <cellStyle name="Normal 24 2 2 3 2 3" xfId="45488"/>
    <cellStyle name="Normal 24 2 2 3 3" xfId="19861"/>
    <cellStyle name="Normal 24 2 2 3 4" xfId="45489"/>
    <cellStyle name="Normal 24 2 2 3_Lcc_inputs" xfId="45490"/>
    <cellStyle name="Normal 24 2 2 4" xfId="19862"/>
    <cellStyle name="Normal 24 2 2 4 2" xfId="19863"/>
    <cellStyle name="Normal 24 2 2 4 2 2" xfId="19864"/>
    <cellStyle name="Normal 24 2 2 4 3" xfId="19865"/>
    <cellStyle name="Normal 24 2 2 5" xfId="19866"/>
    <cellStyle name="Normal 24 2 2 5 2" xfId="19867"/>
    <cellStyle name="Normal 24 2 2 6" xfId="19868"/>
    <cellStyle name="Normal 24 2 2 7" xfId="45491"/>
    <cellStyle name="Normal 24 2 2 8" xfId="45492"/>
    <cellStyle name="Normal 24 2 2_Lcc_inputs" xfId="45493"/>
    <cellStyle name="Normal 24 2 3" xfId="9741"/>
    <cellStyle name="Normal 24 2 3 2" xfId="19869"/>
    <cellStyle name="Normal 24 2 3 2 2" xfId="19870"/>
    <cellStyle name="Normal 24 2 3 2 2 2" xfId="19871"/>
    <cellStyle name="Normal 24 2 3 2 2 3" xfId="45494"/>
    <cellStyle name="Normal 24 2 3 2 3" xfId="19872"/>
    <cellStyle name="Normal 24 2 3 2 4" xfId="45495"/>
    <cellStyle name="Normal 24 2 3 2_Lcc_inputs" xfId="45496"/>
    <cellStyle name="Normal 24 2 3 3" xfId="19873"/>
    <cellStyle name="Normal 24 2 3 3 2" xfId="19874"/>
    <cellStyle name="Normal 24 2 3 3 2 2" xfId="19875"/>
    <cellStyle name="Normal 24 2 3 3 3" xfId="19876"/>
    <cellStyle name="Normal 24 2 3 4" xfId="19877"/>
    <cellStyle name="Normal 24 2 3 4 2" xfId="19878"/>
    <cellStyle name="Normal 24 2 3 5" xfId="19879"/>
    <cellStyle name="Normal 24 2 3 6" xfId="45497"/>
    <cellStyle name="Normal 24 2 3 7" xfId="45498"/>
    <cellStyle name="Normal 24 2 3_Lcc_inputs" xfId="45499"/>
    <cellStyle name="Normal 24 2 4" xfId="11082"/>
    <cellStyle name="Normal 24 2 4 2" xfId="19880"/>
    <cellStyle name="Normal 24 2 4 2 2" xfId="19881"/>
    <cellStyle name="Normal 24 2 4 2 3" xfId="45500"/>
    <cellStyle name="Normal 24 2 4 3" xfId="19882"/>
    <cellStyle name="Normal 24 2 4 3 2" xfId="45501"/>
    <cellStyle name="Normal 24 2 4 4" xfId="45502"/>
    <cellStyle name="Normal 24 2 4 5" xfId="45503"/>
    <cellStyle name="Normal 24 2 4_Lcc_inputs" xfId="45504"/>
    <cellStyle name="Normal 24 2 5" xfId="19883"/>
    <cellStyle name="Normal 24 2 5 2" xfId="19884"/>
    <cellStyle name="Normal 24 2 5 2 2" xfId="19885"/>
    <cellStyle name="Normal 24 2 5 2 3" xfId="45505"/>
    <cellStyle name="Normal 24 2 5 3" xfId="19886"/>
    <cellStyle name="Normal 24 2 5 3 2" xfId="45506"/>
    <cellStyle name="Normal 24 2 5 4" xfId="45507"/>
    <cellStyle name="Normal 24 2 5 5" xfId="45508"/>
    <cellStyle name="Normal 24 2 5_Lcc_inputs" xfId="45509"/>
    <cellStyle name="Normal 24 2 6" xfId="19887"/>
    <cellStyle name="Normal 24 2 6 2" xfId="19888"/>
    <cellStyle name="Normal 24 2 6 2 2" xfId="45510"/>
    <cellStyle name="Normal 24 2 6 3" xfId="45511"/>
    <cellStyle name="Normal 24 2 6 4" xfId="45512"/>
    <cellStyle name="Normal 24 2 6_Lcc_inputs" xfId="45513"/>
    <cellStyle name="Normal 24 2 7" xfId="19889"/>
    <cellStyle name="Normal 24 2 7 2" xfId="45514"/>
    <cellStyle name="Normal 24 2 7 3" xfId="45515"/>
    <cellStyle name="Normal 24 2 8" xfId="45516"/>
    <cellStyle name="Normal 24 2 8 2" xfId="45517"/>
    <cellStyle name="Normal 24 2 9" xfId="45518"/>
    <cellStyle name="Normal 24 2_Lcc_inputs" xfId="45519"/>
    <cellStyle name="Normal 24 3" xfId="9233"/>
    <cellStyle name="Normal 24 3 2" xfId="9744"/>
    <cellStyle name="Normal 24 3 2 2" xfId="19890"/>
    <cellStyle name="Normal 24 3 2 2 2" xfId="19891"/>
    <cellStyle name="Normal 24 3 2 2 2 2" xfId="19892"/>
    <cellStyle name="Normal 24 3 2 2 2 2 2" xfId="19893"/>
    <cellStyle name="Normal 24 3 2 2 2 3" xfId="19894"/>
    <cellStyle name="Normal 24 3 2 2 3" xfId="19895"/>
    <cellStyle name="Normal 24 3 2 2 3 2" xfId="19896"/>
    <cellStyle name="Normal 24 3 2 2 3 2 2" xfId="19897"/>
    <cellStyle name="Normal 24 3 2 2 3 3" xfId="19898"/>
    <cellStyle name="Normal 24 3 2 2 4" xfId="19899"/>
    <cellStyle name="Normal 24 3 2 2 4 2" xfId="19900"/>
    <cellStyle name="Normal 24 3 2 2 5" xfId="19901"/>
    <cellStyle name="Normal 24 3 2 2_Lcc_inputs" xfId="45520"/>
    <cellStyle name="Normal 24 3 2 3" xfId="19902"/>
    <cellStyle name="Normal 24 3 2 3 2" xfId="19903"/>
    <cellStyle name="Normal 24 3 2 3 2 2" xfId="19904"/>
    <cellStyle name="Normal 24 3 2 3 2 3" xfId="45521"/>
    <cellStyle name="Normal 24 3 2 3 3" xfId="19905"/>
    <cellStyle name="Normal 24 3 2 3 4" xfId="45522"/>
    <cellStyle name="Normal 24 3 2 3_Lcc_inputs" xfId="45523"/>
    <cellStyle name="Normal 24 3 2 4" xfId="19906"/>
    <cellStyle name="Normal 24 3 2 4 2" xfId="19907"/>
    <cellStyle name="Normal 24 3 2 4 2 2" xfId="19908"/>
    <cellStyle name="Normal 24 3 2 4 3" xfId="19909"/>
    <cellStyle name="Normal 24 3 2 5" xfId="19910"/>
    <cellStyle name="Normal 24 3 2 5 2" xfId="19911"/>
    <cellStyle name="Normal 24 3 2 6" xfId="19912"/>
    <cellStyle name="Normal 24 3 2 7" xfId="45524"/>
    <cellStyle name="Normal 24 3 2 8" xfId="45525"/>
    <cellStyle name="Normal 24 3 2_Lcc_inputs" xfId="45526"/>
    <cellStyle name="Normal 24 3 3" xfId="9743"/>
    <cellStyle name="Normal 24 3 3 2" xfId="19913"/>
    <cellStyle name="Normal 24 3 3 2 2" xfId="19914"/>
    <cellStyle name="Normal 24 3 3 2 2 2" xfId="19915"/>
    <cellStyle name="Normal 24 3 3 2 2 3" xfId="45527"/>
    <cellStyle name="Normal 24 3 3 2 3" xfId="19916"/>
    <cellStyle name="Normal 24 3 3 2 4" xfId="45528"/>
    <cellStyle name="Normal 24 3 3 2_Lcc_inputs" xfId="45529"/>
    <cellStyle name="Normal 24 3 3 3" xfId="19917"/>
    <cellStyle name="Normal 24 3 3 3 2" xfId="19918"/>
    <cellStyle name="Normal 24 3 3 3 2 2" xfId="19919"/>
    <cellStyle name="Normal 24 3 3 3 3" xfId="19920"/>
    <cellStyle name="Normal 24 3 3 4" xfId="19921"/>
    <cellStyle name="Normal 24 3 3 4 2" xfId="19922"/>
    <cellStyle name="Normal 24 3 3 5" xfId="19923"/>
    <cellStyle name="Normal 24 3 3 6" xfId="45530"/>
    <cellStyle name="Normal 24 3 3 7" xfId="45531"/>
    <cellStyle name="Normal 24 3 3_Lcc_inputs" xfId="45532"/>
    <cellStyle name="Normal 24 3 4" xfId="11083"/>
    <cellStyle name="Normal 24 3 4 2" xfId="19924"/>
    <cellStyle name="Normal 24 3 4 2 2" xfId="19925"/>
    <cellStyle name="Normal 24 3 4 2 3" xfId="45533"/>
    <cellStyle name="Normal 24 3 4 3" xfId="19926"/>
    <cellStyle name="Normal 24 3 4 3 2" xfId="45534"/>
    <cellStyle name="Normal 24 3 4 4" xfId="45535"/>
    <cellStyle name="Normal 24 3 4 5" xfId="45536"/>
    <cellStyle name="Normal 24 3 4_Lcc_inputs" xfId="45537"/>
    <cellStyle name="Normal 24 3 5" xfId="19927"/>
    <cellStyle name="Normal 24 3 5 2" xfId="19928"/>
    <cellStyle name="Normal 24 3 5 2 2" xfId="19929"/>
    <cellStyle name="Normal 24 3 5 2 3" xfId="45538"/>
    <cellStyle name="Normal 24 3 5 3" xfId="19930"/>
    <cellStyle name="Normal 24 3 5 4" xfId="45539"/>
    <cellStyle name="Normal 24 3 5_Lcc_inputs" xfId="45540"/>
    <cellStyle name="Normal 24 3 6" xfId="19931"/>
    <cellStyle name="Normal 24 3 6 2" xfId="19932"/>
    <cellStyle name="Normal 24 3 6 3" xfId="45541"/>
    <cellStyle name="Normal 24 3 7" xfId="19933"/>
    <cellStyle name="Normal 24 3 7 2" xfId="45542"/>
    <cellStyle name="Normal 24 3 8" xfId="45543"/>
    <cellStyle name="Normal 24 3 9" xfId="45544"/>
    <cellStyle name="Normal 24 3_Lcc_inputs" xfId="45545"/>
    <cellStyle name="Normal 24 4" xfId="9234"/>
    <cellStyle name="Normal 24 4 2" xfId="9746"/>
    <cellStyle name="Normal 24 4 2 2" xfId="19934"/>
    <cellStyle name="Normal 24 4 2 2 2" xfId="19935"/>
    <cellStyle name="Normal 24 4 2 2 2 2" xfId="19936"/>
    <cellStyle name="Normal 24 4 2 2 2 2 2" xfId="19937"/>
    <cellStyle name="Normal 24 4 2 2 2 3" xfId="19938"/>
    <cellStyle name="Normal 24 4 2 2 3" xfId="19939"/>
    <cellStyle name="Normal 24 4 2 2 3 2" xfId="19940"/>
    <cellStyle name="Normal 24 4 2 2 3 2 2" xfId="19941"/>
    <cellStyle name="Normal 24 4 2 2 3 3" xfId="19942"/>
    <cellStyle name="Normal 24 4 2 2 4" xfId="19943"/>
    <cellStyle name="Normal 24 4 2 2 4 2" xfId="19944"/>
    <cellStyle name="Normal 24 4 2 2 5" xfId="19945"/>
    <cellStyle name="Normal 24 4 2 2_Lcc_inputs" xfId="45546"/>
    <cellStyle name="Normal 24 4 2 3" xfId="19946"/>
    <cellStyle name="Normal 24 4 2 3 2" xfId="19947"/>
    <cellStyle name="Normal 24 4 2 3 2 2" xfId="19948"/>
    <cellStyle name="Normal 24 4 2 3 2 3" xfId="45547"/>
    <cellStyle name="Normal 24 4 2 3 3" xfId="19949"/>
    <cellStyle name="Normal 24 4 2 3 4" xfId="45548"/>
    <cellStyle name="Normal 24 4 2 3_Lcc_inputs" xfId="45549"/>
    <cellStyle name="Normal 24 4 2 4" xfId="19950"/>
    <cellStyle name="Normal 24 4 2 4 2" xfId="19951"/>
    <cellStyle name="Normal 24 4 2 4 2 2" xfId="19952"/>
    <cellStyle name="Normal 24 4 2 4 3" xfId="19953"/>
    <cellStyle name="Normal 24 4 2 5" xfId="19954"/>
    <cellStyle name="Normal 24 4 2 5 2" xfId="19955"/>
    <cellStyle name="Normal 24 4 2 6" xfId="19956"/>
    <cellStyle name="Normal 24 4 2 7" xfId="45550"/>
    <cellStyle name="Normal 24 4 2 8" xfId="45551"/>
    <cellStyle name="Normal 24 4 2_Lcc_inputs" xfId="45552"/>
    <cellStyle name="Normal 24 4 3" xfId="9745"/>
    <cellStyle name="Normal 24 4 3 2" xfId="19957"/>
    <cellStyle name="Normal 24 4 3 2 2" xfId="19958"/>
    <cellStyle name="Normal 24 4 3 2 2 2" xfId="19959"/>
    <cellStyle name="Normal 24 4 3 2 3" xfId="19960"/>
    <cellStyle name="Normal 24 4 3 3" xfId="19961"/>
    <cellStyle name="Normal 24 4 3 3 2" xfId="19962"/>
    <cellStyle name="Normal 24 4 3 3 2 2" xfId="19963"/>
    <cellStyle name="Normal 24 4 3 3 3" xfId="19964"/>
    <cellStyle name="Normal 24 4 3 4" xfId="19965"/>
    <cellStyle name="Normal 24 4 3 4 2" xfId="19966"/>
    <cellStyle name="Normal 24 4 3 5" xfId="19967"/>
    <cellStyle name="Normal 24 4 3_Lcc_inputs" xfId="45553"/>
    <cellStyle name="Normal 24 4 4" xfId="19968"/>
    <cellStyle name="Normal 24 4 4 2" xfId="19969"/>
    <cellStyle name="Normal 24 4 4 2 2" xfId="19970"/>
    <cellStyle name="Normal 24 4 4 2 3" xfId="45554"/>
    <cellStyle name="Normal 24 4 4 3" xfId="19971"/>
    <cellStyle name="Normal 24 4 4 4" xfId="45555"/>
    <cellStyle name="Normal 24 4 4_Lcc_inputs" xfId="45556"/>
    <cellStyle name="Normal 24 4 5" xfId="19972"/>
    <cellStyle name="Normal 24 4 5 2" xfId="19973"/>
    <cellStyle name="Normal 24 4 5 2 2" xfId="19974"/>
    <cellStyle name="Normal 24 4 5 3" xfId="19975"/>
    <cellStyle name="Normal 24 4 6" xfId="19976"/>
    <cellStyle name="Normal 24 4 6 2" xfId="19977"/>
    <cellStyle name="Normal 24 4 7" xfId="19978"/>
    <cellStyle name="Normal 24 4 8" xfId="45557"/>
    <cellStyle name="Normal 24 4 9" xfId="45558"/>
    <cellStyle name="Normal 24 4_Lcc_inputs" xfId="45559"/>
    <cellStyle name="Normal 24 5" xfId="9747"/>
    <cellStyle name="Normal 24 5 2" xfId="9748"/>
    <cellStyle name="Normal 24 5 2 2" xfId="19979"/>
    <cellStyle name="Normal 24 5 2 2 2" xfId="19980"/>
    <cellStyle name="Normal 24 5 2 2 2 2" xfId="19981"/>
    <cellStyle name="Normal 24 5 2 2 2 2 2" xfId="19982"/>
    <cellStyle name="Normal 24 5 2 2 2 3" xfId="19983"/>
    <cellStyle name="Normal 24 5 2 2 3" xfId="19984"/>
    <cellStyle name="Normal 24 5 2 2 3 2" xfId="19985"/>
    <cellStyle name="Normal 24 5 2 2 3 2 2" xfId="19986"/>
    <cellStyle name="Normal 24 5 2 2 3 3" xfId="19987"/>
    <cellStyle name="Normal 24 5 2 2 4" xfId="19988"/>
    <cellStyle name="Normal 24 5 2 2 4 2" xfId="19989"/>
    <cellStyle name="Normal 24 5 2 2 5" xfId="19990"/>
    <cellStyle name="Normal 24 5 2 2_Lcc_inputs" xfId="45560"/>
    <cellStyle name="Normal 24 5 2 3" xfId="19991"/>
    <cellStyle name="Normal 24 5 2 3 2" xfId="19992"/>
    <cellStyle name="Normal 24 5 2 3 2 2" xfId="19993"/>
    <cellStyle name="Normal 24 5 2 3 2 3" xfId="45561"/>
    <cellStyle name="Normal 24 5 2 3 3" xfId="19994"/>
    <cellStyle name="Normal 24 5 2 3 4" xfId="45562"/>
    <cellStyle name="Normal 24 5 2 3_Lcc_inputs" xfId="45563"/>
    <cellStyle name="Normal 24 5 2 4" xfId="19995"/>
    <cellStyle name="Normal 24 5 2 4 2" xfId="19996"/>
    <cellStyle name="Normal 24 5 2 4 2 2" xfId="19997"/>
    <cellStyle name="Normal 24 5 2 4 3" xfId="19998"/>
    <cellStyle name="Normal 24 5 2 5" xfId="19999"/>
    <cellStyle name="Normal 24 5 2 5 2" xfId="20000"/>
    <cellStyle name="Normal 24 5 2 6" xfId="20001"/>
    <cellStyle name="Normal 24 5 2 7" xfId="45564"/>
    <cellStyle name="Normal 24 5 2 8" xfId="45565"/>
    <cellStyle name="Normal 24 5 2_Lcc_inputs" xfId="45566"/>
    <cellStyle name="Normal 24 5 3" xfId="20002"/>
    <cellStyle name="Normal 24 5 3 2" xfId="20003"/>
    <cellStyle name="Normal 24 5 3 2 2" xfId="20004"/>
    <cellStyle name="Normal 24 5 3 2 2 2" xfId="20005"/>
    <cellStyle name="Normal 24 5 3 2 3" xfId="20006"/>
    <cellStyle name="Normal 24 5 3 3" xfId="20007"/>
    <cellStyle name="Normal 24 5 3 3 2" xfId="20008"/>
    <cellStyle name="Normal 24 5 3 3 2 2" xfId="20009"/>
    <cellStyle name="Normal 24 5 3 3 3" xfId="20010"/>
    <cellStyle name="Normal 24 5 3 4" xfId="20011"/>
    <cellStyle name="Normal 24 5 3 4 2" xfId="20012"/>
    <cellStyle name="Normal 24 5 3 5" xfId="20013"/>
    <cellStyle name="Normal 24 5 3_Lcc_inputs" xfId="45567"/>
    <cellStyle name="Normal 24 5 4" xfId="20014"/>
    <cellStyle name="Normal 24 5 4 2" xfId="20015"/>
    <cellStyle name="Normal 24 5 4 2 2" xfId="20016"/>
    <cellStyle name="Normal 24 5 4 2 3" xfId="45568"/>
    <cellStyle name="Normal 24 5 4 3" xfId="20017"/>
    <cellStyle name="Normal 24 5 4 4" xfId="45569"/>
    <cellStyle name="Normal 24 5 4_Lcc_inputs" xfId="45570"/>
    <cellStyle name="Normal 24 5 5" xfId="20018"/>
    <cellStyle name="Normal 24 5 5 2" xfId="20019"/>
    <cellStyle name="Normal 24 5 5 2 2" xfId="20020"/>
    <cellStyle name="Normal 24 5 5 3" xfId="20021"/>
    <cellStyle name="Normal 24 5 6" xfId="20022"/>
    <cellStyle name="Normal 24 5 6 2" xfId="20023"/>
    <cellStyle name="Normal 24 5 7" xfId="20024"/>
    <cellStyle name="Normal 24 5 8" xfId="45571"/>
    <cellStyle name="Normal 24 5 9" xfId="45572"/>
    <cellStyle name="Normal 24 5_Lcc_inputs" xfId="45573"/>
    <cellStyle name="Normal 24 6" xfId="9749"/>
    <cellStyle name="Normal 24 6 2" xfId="9750"/>
    <cellStyle name="Normal 24 6 2 2" xfId="20025"/>
    <cellStyle name="Normal 24 6 2 2 2" xfId="20026"/>
    <cellStyle name="Normal 24 6 2 2 2 2" xfId="20027"/>
    <cellStyle name="Normal 24 6 2 2 2 2 2" xfId="20028"/>
    <cellStyle name="Normal 24 6 2 2 2 3" xfId="20029"/>
    <cellStyle name="Normal 24 6 2 2 3" xfId="20030"/>
    <cellStyle name="Normal 24 6 2 2 3 2" xfId="20031"/>
    <cellStyle name="Normal 24 6 2 2 3 2 2" xfId="20032"/>
    <cellStyle name="Normal 24 6 2 2 3 3" xfId="20033"/>
    <cellStyle name="Normal 24 6 2 2 4" xfId="20034"/>
    <cellStyle name="Normal 24 6 2 2 4 2" xfId="20035"/>
    <cellStyle name="Normal 24 6 2 2 5" xfId="20036"/>
    <cellStyle name="Normal 24 6 2 2_Lcc_inputs" xfId="45574"/>
    <cellStyle name="Normal 24 6 2 3" xfId="20037"/>
    <cellStyle name="Normal 24 6 2 3 2" xfId="20038"/>
    <cellStyle name="Normal 24 6 2 3 2 2" xfId="20039"/>
    <cellStyle name="Normal 24 6 2 3 2 3" xfId="45575"/>
    <cellStyle name="Normal 24 6 2 3 3" xfId="20040"/>
    <cellStyle name="Normal 24 6 2 3 4" xfId="45576"/>
    <cellStyle name="Normal 24 6 2 3_Lcc_inputs" xfId="45577"/>
    <cellStyle name="Normal 24 6 2 4" xfId="20041"/>
    <cellStyle name="Normal 24 6 2 4 2" xfId="20042"/>
    <cellStyle name="Normal 24 6 2 4 2 2" xfId="20043"/>
    <cellStyle name="Normal 24 6 2 4 3" xfId="20044"/>
    <cellStyle name="Normal 24 6 2 5" xfId="20045"/>
    <cellStyle name="Normal 24 6 2 5 2" xfId="20046"/>
    <cellStyle name="Normal 24 6 2 6" xfId="20047"/>
    <cellStyle name="Normal 24 6 2 7" xfId="45578"/>
    <cellStyle name="Normal 24 6 2 8" xfId="45579"/>
    <cellStyle name="Normal 24 6 2_Lcc_inputs" xfId="45580"/>
    <cellStyle name="Normal 24 6 3" xfId="20048"/>
    <cellStyle name="Normal 24 6 3 2" xfId="20049"/>
    <cellStyle name="Normal 24 6 3 2 2" xfId="20050"/>
    <cellStyle name="Normal 24 6 3 2 2 2" xfId="20051"/>
    <cellStyle name="Normal 24 6 3 2 3" xfId="20052"/>
    <cellStyle name="Normal 24 6 3 3" xfId="20053"/>
    <cellStyle name="Normal 24 6 3 3 2" xfId="20054"/>
    <cellStyle name="Normal 24 6 3 3 2 2" xfId="20055"/>
    <cellStyle name="Normal 24 6 3 3 3" xfId="20056"/>
    <cellStyle name="Normal 24 6 3 4" xfId="20057"/>
    <cellStyle name="Normal 24 6 3 4 2" xfId="20058"/>
    <cellStyle name="Normal 24 6 3 5" xfId="20059"/>
    <cellStyle name="Normal 24 6 3_Lcc_inputs" xfId="45581"/>
    <cellStyle name="Normal 24 6 4" xfId="20060"/>
    <cellStyle name="Normal 24 6 4 2" xfId="20061"/>
    <cellStyle name="Normal 24 6 4 2 2" xfId="20062"/>
    <cellStyle name="Normal 24 6 4 2 3" xfId="45582"/>
    <cellStyle name="Normal 24 6 4 3" xfId="20063"/>
    <cellStyle name="Normal 24 6 4 4" xfId="45583"/>
    <cellStyle name="Normal 24 6 4_Lcc_inputs" xfId="45584"/>
    <cellStyle name="Normal 24 6 5" xfId="20064"/>
    <cellStyle name="Normal 24 6 5 2" xfId="20065"/>
    <cellStyle name="Normal 24 6 5 2 2" xfId="20066"/>
    <cellStyle name="Normal 24 6 5 3" xfId="20067"/>
    <cellStyle name="Normal 24 6 6" xfId="20068"/>
    <cellStyle name="Normal 24 6 6 2" xfId="20069"/>
    <cellStyle name="Normal 24 6 7" xfId="20070"/>
    <cellStyle name="Normal 24 6 8" xfId="45585"/>
    <cellStyle name="Normal 24 6 9" xfId="45586"/>
    <cellStyle name="Normal 24 6_Lcc_inputs" xfId="45587"/>
    <cellStyle name="Normal 24 7" xfId="9751"/>
    <cellStyle name="Normal 24 7 2" xfId="9752"/>
    <cellStyle name="Normal 24 7 2 2" xfId="20071"/>
    <cellStyle name="Normal 24 7 2 2 2" xfId="20072"/>
    <cellStyle name="Normal 24 7 2 2 2 2" xfId="20073"/>
    <cellStyle name="Normal 24 7 2 2 2 2 2" xfId="20074"/>
    <cellStyle name="Normal 24 7 2 2 2 3" xfId="20075"/>
    <cellStyle name="Normal 24 7 2 2 3" xfId="20076"/>
    <cellStyle name="Normal 24 7 2 2 3 2" xfId="20077"/>
    <cellStyle name="Normal 24 7 2 2 3 2 2" xfId="20078"/>
    <cellStyle name="Normal 24 7 2 2 3 3" xfId="20079"/>
    <cellStyle name="Normal 24 7 2 2 4" xfId="20080"/>
    <cellStyle name="Normal 24 7 2 2 4 2" xfId="20081"/>
    <cellStyle name="Normal 24 7 2 2 5" xfId="20082"/>
    <cellStyle name="Normal 24 7 2 2_Lcc_inputs" xfId="45588"/>
    <cellStyle name="Normal 24 7 2 3" xfId="20083"/>
    <cellStyle name="Normal 24 7 2 3 2" xfId="20084"/>
    <cellStyle name="Normal 24 7 2 3 2 2" xfId="20085"/>
    <cellStyle name="Normal 24 7 2 3 2 3" xfId="45589"/>
    <cellStyle name="Normal 24 7 2 3 3" xfId="20086"/>
    <cellStyle name="Normal 24 7 2 3 4" xfId="45590"/>
    <cellStyle name="Normal 24 7 2 3_Lcc_inputs" xfId="45591"/>
    <cellStyle name="Normal 24 7 2 4" xfId="20087"/>
    <cellStyle name="Normal 24 7 2 4 2" xfId="20088"/>
    <cellStyle name="Normal 24 7 2 4 2 2" xfId="20089"/>
    <cellStyle name="Normal 24 7 2 4 3" xfId="20090"/>
    <cellStyle name="Normal 24 7 2 5" xfId="20091"/>
    <cellStyle name="Normal 24 7 2 5 2" xfId="20092"/>
    <cellStyle name="Normal 24 7 2 6" xfId="20093"/>
    <cellStyle name="Normal 24 7 2 7" xfId="45592"/>
    <cellStyle name="Normal 24 7 2 8" xfId="45593"/>
    <cellStyle name="Normal 24 7 2_Lcc_inputs" xfId="45594"/>
    <cellStyle name="Normal 24 7 3" xfId="20094"/>
    <cellStyle name="Normal 24 7 3 2" xfId="20095"/>
    <cellStyle name="Normal 24 7 3 2 2" xfId="20096"/>
    <cellStyle name="Normal 24 7 3 2 2 2" xfId="20097"/>
    <cellStyle name="Normal 24 7 3 2 3" xfId="20098"/>
    <cellStyle name="Normal 24 7 3 3" xfId="20099"/>
    <cellStyle name="Normal 24 7 3 3 2" xfId="20100"/>
    <cellStyle name="Normal 24 7 3 3 2 2" xfId="20101"/>
    <cellStyle name="Normal 24 7 3 3 3" xfId="20102"/>
    <cellStyle name="Normal 24 7 3 4" xfId="20103"/>
    <cellStyle name="Normal 24 7 3 4 2" xfId="20104"/>
    <cellStyle name="Normal 24 7 3 5" xfId="20105"/>
    <cellStyle name="Normal 24 7 3_Lcc_inputs" xfId="45595"/>
    <cellStyle name="Normal 24 7 4" xfId="20106"/>
    <cellStyle name="Normal 24 7 4 2" xfId="20107"/>
    <cellStyle name="Normal 24 7 4 2 2" xfId="20108"/>
    <cellStyle name="Normal 24 7 4 2 3" xfId="45596"/>
    <cellStyle name="Normal 24 7 4 3" xfId="20109"/>
    <cellStyle name="Normal 24 7 4 4" xfId="45597"/>
    <cellStyle name="Normal 24 7 4_Lcc_inputs" xfId="45598"/>
    <cellStyle name="Normal 24 7 5" xfId="20110"/>
    <cellStyle name="Normal 24 7 5 2" xfId="20111"/>
    <cellStyle name="Normal 24 7 5 2 2" xfId="20112"/>
    <cellStyle name="Normal 24 7 5 3" xfId="20113"/>
    <cellStyle name="Normal 24 7 6" xfId="20114"/>
    <cellStyle name="Normal 24 7 6 2" xfId="20115"/>
    <cellStyle name="Normal 24 7 7" xfId="20116"/>
    <cellStyle name="Normal 24 7 8" xfId="45599"/>
    <cellStyle name="Normal 24 7 9" xfId="45600"/>
    <cellStyle name="Normal 24 7_Lcc_inputs" xfId="45601"/>
    <cellStyle name="Normal 24 8" xfId="9753"/>
    <cellStyle name="Normal 24 8 2" xfId="20117"/>
    <cellStyle name="Normal 24 8 2 2" xfId="20118"/>
    <cellStyle name="Normal 24 8 2 2 2" xfId="20119"/>
    <cellStyle name="Normal 24 8 2 2 2 2" xfId="20120"/>
    <cellStyle name="Normal 24 8 2 2 3" xfId="20121"/>
    <cellStyle name="Normal 24 8 2 3" xfId="20122"/>
    <cellStyle name="Normal 24 8 2 3 2" xfId="20123"/>
    <cellStyle name="Normal 24 8 2 3 2 2" xfId="20124"/>
    <cellStyle name="Normal 24 8 2 3 3" xfId="20125"/>
    <cellStyle name="Normal 24 8 2 4" xfId="20126"/>
    <cellStyle name="Normal 24 8 2 4 2" xfId="20127"/>
    <cellStyle name="Normal 24 8 2 5" xfId="20128"/>
    <cellStyle name="Normal 24 8 2_Lcc_inputs" xfId="45602"/>
    <cellStyle name="Normal 24 8 3" xfId="20129"/>
    <cellStyle name="Normal 24 8 3 2" xfId="20130"/>
    <cellStyle name="Normal 24 8 3 2 2" xfId="20131"/>
    <cellStyle name="Normal 24 8 3 2 3" xfId="45603"/>
    <cellStyle name="Normal 24 8 3 3" xfId="20132"/>
    <cellStyle name="Normal 24 8 3 4" xfId="45604"/>
    <cellStyle name="Normal 24 8 3_Lcc_inputs" xfId="45605"/>
    <cellStyle name="Normal 24 8 4" xfId="20133"/>
    <cellStyle name="Normal 24 8 4 2" xfId="20134"/>
    <cellStyle name="Normal 24 8 4 2 2" xfId="20135"/>
    <cellStyle name="Normal 24 8 4 3" xfId="20136"/>
    <cellStyle name="Normal 24 8 5" xfId="20137"/>
    <cellStyle name="Normal 24 8 5 2" xfId="20138"/>
    <cellStyle name="Normal 24 8 6" xfId="20139"/>
    <cellStyle name="Normal 24 8 7" xfId="45606"/>
    <cellStyle name="Normal 24 8 8" xfId="45607"/>
    <cellStyle name="Normal 24 8_Lcc_inputs" xfId="45608"/>
    <cellStyle name="Normal 24 9" xfId="9740"/>
    <cellStyle name="Normal 24 9 2" xfId="20140"/>
    <cellStyle name="Normal 24 9 2 2" xfId="20141"/>
    <cellStyle name="Normal 24 9 2 2 2" xfId="20142"/>
    <cellStyle name="Normal 24 9 2 2 2 2" xfId="20143"/>
    <cellStyle name="Normal 24 9 2 2 3" xfId="20144"/>
    <cellStyle name="Normal 24 9 2 3" xfId="20145"/>
    <cellStyle name="Normal 24 9 2 3 2" xfId="20146"/>
    <cellStyle name="Normal 24 9 2 3 2 2" xfId="20147"/>
    <cellStyle name="Normal 24 9 2 3 3" xfId="20148"/>
    <cellStyle name="Normal 24 9 2 4" xfId="20149"/>
    <cellStyle name="Normal 24 9 2 4 2" xfId="20150"/>
    <cellStyle name="Normal 24 9 2 5" xfId="20151"/>
    <cellStyle name="Normal 24 9 2_Lcc_inputs" xfId="45609"/>
    <cellStyle name="Normal 24 9 3" xfId="20152"/>
    <cellStyle name="Normal 24 9 3 2" xfId="20153"/>
    <cellStyle name="Normal 24 9 3 2 2" xfId="20154"/>
    <cellStyle name="Normal 24 9 3 2 3" xfId="45610"/>
    <cellStyle name="Normal 24 9 3 3" xfId="20155"/>
    <cellStyle name="Normal 24 9 3 4" xfId="45611"/>
    <cellStyle name="Normal 24 9 3_Lcc_inputs" xfId="45612"/>
    <cellStyle name="Normal 24 9 4" xfId="20156"/>
    <cellStyle name="Normal 24 9 4 2" xfId="20157"/>
    <cellStyle name="Normal 24 9 4 2 2" xfId="20158"/>
    <cellStyle name="Normal 24 9 4 3" xfId="20159"/>
    <cellStyle name="Normal 24 9 5" xfId="20160"/>
    <cellStyle name="Normal 24 9 5 2" xfId="20161"/>
    <cellStyle name="Normal 24 9 6" xfId="20162"/>
    <cellStyle name="Normal 24 9 7" xfId="45613"/>
    <cellStyle name="Normal 24 9 8" xfId="45614"/>
    <cellStyle name="Normal 24 9_Lcc_inputs" xfId="45615"/>
    <cellStyle name="Normal 24_Lcc_inputs" xfId="45616"/>
    <cellStyle name="Normal 25" xfId="6301"/>
    <cellStyle name="Normal 25 10" xfId="10806"/>
    <cellStyle name="Normal 25 10 2" xfId="20163"/>
    <cellStyle name="Normal 25 10 2 2" xfId="20164"/>
    <cellStyle name="Normal 25 10 2 2 2" xfId="20165"/>
    <cellStyle name="Normal 25 10 2 2 3" xfId="45617"/>
    <cellStyle name="Normal 25 10 2 3" xfId="20166"/>
    <cellStyle name="Normal 25 10 2 4" xfId="45618"/>
    <cellStyle name="Normal 25 10 2_Lcc_inputs" xfId="45619"/>
    <cellStyle name="Normal 25 10 3" xfId="20167"/>
    <cellStyle name="Normal 25 10 3 2" xfId="20168"/>
    <cellStyle name="Normal 25 10 3 2 2" xfId="20169"/>
    <cellStyle name="Normal 25 10 3 3" xfId="20170"/>
    <cellStyle name="Normal 25 10 4" xfId="20171"/>
    <cellStyle name="Normal 25 10 4 2" xfId="20172"/>
    <cellStyle name="Normal 25 10 5" xfId="20173"/>
    <cellStyle name="Normal 25 10 6" xfId="45620"/>
    <cellStyle name="Normal 25 10 7" xfId="45621"/>
    <cellStyle name="Normal 25 10_Lcc_inputs" xfId="45622"/>
    <cellStyle name="Normal 25 11" xfId="20174"/>
    <cellStyle name="Normal 25 11 2" xfId="20175"/>
    <cellStyle name="Normal 25 11 2 2" xfId="20176"/>
    <cellStyle name="Normal 25 11 2 3" xfId="45623"/>
    <cellStyle name="Normal 25 11 3" xfId="20177"/>
    <cellStyle name="Normal 25 11 3 2" xfId="45624"/>
    <cellStyle name="Normal 25 11 4" xfId="45625"/>
    <cellStyle name="Normal 25 11 5" xfId="45626"/>
    <cellStyle name="Normal 25 11_Lcc_inputs" xfId="45627"/>
    <cellStyle name="Normal 25 12" xfId="20178"/>
    <cellStyle name="Normal 25 12 2" xfId="20179"/>
    <cellStyle name="Normal 25 12 2 2" xfId="20180"/>
    <cellStyle name="Normal 25 12 2 3" xfId="45628"/>
    <cellStyle name="Normal 25 12 3" xfId="20181"/>
    <cellStyle name="Normal 25 12 4" xfId="45629"/>
    <cellStyle name="Normal 25 12_Lcc_inputs" xfId="45630"/>
    <cellStyle name="Normal 25 13" xfId="20182"/>
    <cellStyle name="Normal 25 13 2" xfId="20183"/>
    <cellStyle name="Normal 25 13 3" xfId="45631"/>
    <cellStyle name="Normal 25 14" xfId="20184"/>
    <cellStyle name="Normal 25 14 2" xfId="45632"/>
    <cellStyle name="Normal 25 15" xfId="45633"/>
    <cellStyle name="Normal 25 16" xfId="45634"/>
    <cellStyle name="Normal 25 2" xfId="9235"/>
    <cellStyle name="Normal 25 2 10" xfId="45635"/>
    <cellStyle name="Normal 25 2 2" xfId="9756"/>
    <cellStyle name="Normal 25 2 2 2" xfId="20185"/>
    <cellStyle name="Normal 25 2 2 2 2" xfId="20186"/>
    <cellStyle name="Normal 25 2 2 2 2 2" xfId="20187"/>
    <cellStyle name="Normal 25 2 2 2 2 2 2" xfId="20188"/>
    <cellStyle name="Normal 25 2 2 2 2 3" xfId="20189"/>
    <cellStyle name="Normal 25 2 2 2 3" xfId="20190"/>
    <cellStyle name="Normal 25 2 2 2 3 2" xfId="20191"/>
    <cellStyle name="Normal 25 2 2 2 3 2 2" xfId="20192"/>
    <cellStyle name="Normal 25 2 2 2 3 3" xfId="20193"/>
    <cellStyle name="Normal 25 2 2 2 4" xfId="20194"/>
    <cellStyle name="Normal 25 2 2 2 4 2" xfId="20195"/>
    <cellStyle name="Normal 25 2 2 2 5" xfId="20196"/>
    <cellStyle name="Normal 25 2 2 2_Lcc_inputs" xfId="45636"/>
    <cellStyle name="Normal 25 2 2 3" xfId="20197"/>
    <cellStyle name="Normal 25 2 2 3 2" xfId="20198"/>
    <cellStyle name="Normal 25 2 2 3 2 2" xfId="20199"/>
    <cellStyle name="Normal 25 2 2 3 2 3" xfId="45637"/>
    <cellStyle name="Normal 25 2 2 3 3" xfId="20200"/>
    <cellStyle name="Normal 25 2 2 3 4" xfId="45638"/>
    <cellStyle name="Normal 25 2 2 3_Lcc_inputs" xfId="45639"/>
    <cellStyle name="Normal 25 2 2 4" xfId="20201"/>
    <cellStyle name="Normal 25 2 2 4 2" xfId="20202"/>
    <cellStyle name="Normal 25 2 2 4 2 2" xfId="20203"/>
    <cellStyle name="Normal 25 2 2 4 3" xfId="20204"/>
    <cellStyle name="Normal 25 2 2 5" xfId="20205"/>
    <cellStyle name="Normal 25 2 2 5 2" xfId="20206"/>
    <cellStyle name="Normal 25 2 2 6" xfId="20207"/>
    <cellStyle name="Normal 25 2 2 7" xfId="45640"/>
    <cellStyle name="Normal 25 2 2 8" xfId="45641"/>
    <cellStyle name="Normal 25 2 2_Lcc_inputs" xfId="45642"/>
    <cellStyle name="Normal 25 2 3" xfId="9755"/>
    <cellStyle name="Normal 25 2 3 2" xfId="20208"/>
    <cellStyle name="Normal 25 2 3 2 2" xfId="20209"/>
    <cellStyle name="Normal 25 2 3 2 2 2" xfId="20210"/>
    <cellStyle name="Normal 25 2 3 2 2 3" xfId="45643"/>
    <cellStyle name="Normal 25 2 3 2 3" xfId="20211"/>
    <cellStyle name="Normal 25 2 3 2 4" xfId="45644"/>
    <cellStyle name="Normal 25 2 3 2_Lcc_inputs" xfId="45645"/>
    <cellStyle name="Normal 25 2 3 3" xfId="20212"/>
    <cellStyle name="Normal 25 2 3 3 2" xfId="20213"/>
    <cellStyle name="Normal 25 2 3 3 2 2" xfId="20214"/>
    <cellStyle name="Normal 25 2 3 3 3" xfId="20215"/>
    <cellStyle name="Normal 25 2 3 4" xfId="20216"/>
    <cellStyle name="Normal 25 2 3 4 2" xfId="20217"/>
    <cellStyle name="Normal 25 2 3 5" xfId="20218"/>
    <cellStyle name="Normal 25 2 3 6" xfId="45646"/>
    <cellStyle name="Normal 25 2 3 7" xfId="45647"/>
    <cellStyle name="Normal 25 2 3_Lcc_inputs" xfId="45648"/>
    <cellStyle name="Normal 25 2 4" xfId="11084"/>
    <cellStyle name="Normal 25 2 4 2" xfId="20219"/>
    <cellStyle name="Normal 25 2 4 2 2" xfId="20220"/>
    <cellStyle name="Normal 25 2 4 2 3" xfId="45649"/>
    <cellStyle name="Normal 25 2 4 3" xfId="20221"/>
    <cellStyle name="Normal 25 2 4 3 2" xfId="45650"/>
    <cellStyle name="Normal 25 2 4 4" xfId="45651"/>
    <cellStyle name="Normal 25 2 4 5" xfId="45652"/>
    <cellStyle name="Normal 25 2 4_Lcc_inputs" xfId="45653"/>
    <cellStyle name="Normal 25 2 5" xfId="20222"/>
    <cellStyle name="Normal 25 2 5 2" xfId="20223"/>
    <cellStyle name="Normal 25 2 5 2 2" xfId="20224"/>
    <cellStyle name="Normal 25 2 5 2 3" xfId="45654"/>
    <cellStyle name="Normal 25 2 5 3" xfId="20225"/>
    <cellStyle name="Normal 25 2 5 3 2" xfId="45655"/>
    <cellStyle name="Normal 25 2 5 4" xfId="45656"/>
    <cellStyle name="Normal 25 2 5 5" xfId="45657"/>
    <cellStyle name="Normal 25 2 5_Lcc_inputs" xfId="45658"/>
    <cellStyle name="Normal 25 2 6" xfId="20226"/>
    <cellStyle name="Normal 25 2 6 2" xfId="20227"/>
    <cellStyle name="Normal 25 2 6 2 2" xfId="45659"/>
    <cellStyle name="Normal 25 2 6 3" xfId="45660"/>
    <cellStyle name="Normal 25 2 6 4" xfId="45661"/>
    <cellStyle name="Normal 25 2 6_Lcc_inputs" xfId="45662"/>
    <cellStyle name="Normal 25 2 7" xfId="20228"/>
    <cellStyle name="Normal 25 2 7 2" xfId="45663"/>
    <cellStyle name="Normal 25 2 7 3" xfId="45664"/>
    <cellStyle name="Normal 25 2 8" xfId="45665"/>
    <cellStyle name="Normal 25 2 8 2" xfId="45666"/>
    <cellStyle name="Normal 25 2 9" xfId="45667"/>
    <cellStyle name="Normal 25 2_Lcc_inputs" xfId="45668"/>
    <cellStyle name="Normal 25 3" xfId="9236"/>
    <cellStyle name="Normal 25 3 2" xfId="9758"/>
    <cellStyle name="Normal 25 3 2 2" xfId="20229"/>
    <cellStyle name="Normal 25 3 2 2 2" xfId="20230"/>
    <cellStyle name="Normal 25 3 2 2 2 2" xfId="20231"/>
    <cellStyle name="Normal 25 3 2 2 2 2 2" xfId="20232"/>
    <cellStyle name="Normal 25 3 2 2 2 3" xfId="20233"/>
    <cellStyle name="Normal 25 3 2 2 3" xfId="20234"/>
    <cellStyle name="Normal 25 3 2 2 3 2" xfId="20235"/>
    <cellStyle name="Normal 25 3 2 2 3 2 2" xfId="20236"/>
    <cellStyle name="Normal 25 3 2 2 3 3" xfId="20237"/>
    <cellStyle name="Normal 25 3 2 2 4" xfId="20238"/>
    <cellStyle name="Normal 25 3 2 2 4 2" xfId="20239"/>
    <cellStyle name="Normal 25 3 2 2 5" xfId="20240"/>
    <cellStyle name="Normal 25 3 2 2_Lcc_inputs" xfId="45669"/>
    <cellStyle name="Normal 25 3 2 3" xfId="20241"/>
    <cellStyle name="Normal 25 3 2 3 2" xfId="20242"/>
    <cellStyle name="Normal 25 3 2 3 2 2" xfId="20243"/>
    <cellStyle name="Normal 25 3 2 3 2 3" xfId="45670"/>
    <cellStyle name="Normal 25 3 2 3 3" xfId="20244"/>
    <cellStyle name="Normal 25 3 2 3 4" xfId="45671"/>
    <cellStyle name="Normal 25 3 2 3_Lcc_inputs" xfId="45672"/>
    <cellStyle name="Normal 25 3 2 4" xfId="20245"/>
    <cellStyle name="Normal 25 3 2 4 2" xfId="20246"/>
    <cellStyle name="Normal 25 3 2 4 2 2" xfId="20247"/>
    <cellStyle name="Normal 25 3 2 4 3" xfId="20248"/>
    <cellStyle name="Normal 25 3 2 5" xfId="20249"/>
    <cellStyle name="Normal 25 3 2 5 2" xfId="20250"/>
    <cellStyle name="Normal 25 3 2 6" xfId="20251"/>
    <cellStyle name="Normal 25 3 2 7" xfId="45673"/>
    <cellStyle name="Normal 25 3 2 8" xfId="45674"/>
    <cellStyle name="Normal 25 3 2_Lcc_inputs" xfId="45675"/>
    <cellStyle name="Normal 25 3 3" xfId="9757"/>
    <cellStyle name="Normal 25 3 3 2" xfId="20252"/>
    <cellStyle name="Normal 25 3 3 2 2" xfId="20253"/>
    <cellStyle name="Normal 25 3 3 2 2 2" xfId="20254"/>
    <cellStyle name="Normal 25 3 3 2 2 3" xfId="45676"/>
    <cellStyle name="Normal 25 3 3 2 3" xfId="20255"/>
    <cellStyle name="Normal 25 3 3 2 4" xfId="45677"/>
    <cellStyle name="Normal 25 3 3 2_Lcc_inputs" xfId="45678"/>
    <cellStyle name="Normal 25 3 3 3" xfId="20256"/>
    <cellStyle name="Normal 25 3 3 3 2" xfId="20257"/>
    <cellStyle name="Normal 25 3 3 3 2 2" xfId="20258"/>
    <cellStyle name="Normal 25 3 3 3 3" xfId="20259"/>
    <cellStyle name="Normal 25 3 3 4" xfId="20260"/>
    <cellStyle name="Normal 25 3 3 4 2" xfId="20261"/>
    <cellStyle name="Normal 25 3 3 5" xfId="20262"/>
    <cellStyle name="Normal 25 3 3 6" xfId="45679"/>
    <cellStyle name="Normal 25 3 3 7" xfId="45680"/>
    <cellStyle name="Normal 25 3 3_Lcc_inputs" xfId="45681"/>
    <cellStyle name="Normal 25 3 4" xfId="11085"/>
    <cellStyle name="Normal 25 3 4 2" xfId="20263"/>
    <cellStyle name="Normal 25 3 4 2 2" xfId="20264"/>
    <cellStyle name="Normal 25 3 4 2 3" xfId="45682"/>
    <cellStyle name="Normal 25 3 4 3" xfId="20265"/>
    <cellStyle name="Normal 25 3 4 3 2" xfId="45683"/>
    <cellStyle name="Normal 25 3 4 4" xfId="45684"/>
    <cellStyle name="Normal 25 3 4 5" xfId="45685"/>
    <cellStyle name="Normal 25 3 4_Lcc_inputs" xfId="45686"/>
    <cellStyle name="Normal 25 3 5" xfId="20266"/>
    <cellStyle name="Normal 25 3 5 2" xfId="20267"/>
    <cellStyle name="Normal 25 3 5 2 2" xfId="20268"/>
    <cellStyle name="Normal 25 3 5 2 3" xfId="45687"/>
    <cellStyle name="Normal 25 3 5 3" xfId="20269"/>
    <cellStyle name="Normal 25 3 5 4" xfId="45688"/>
    <cellStyle name="Normal 25 3 5_Lcc_inputs" xfId="45689"/>
    <cellStyle name="Normal 25 3 6" xfId="20270"/>
    <cellStyle name="Normal 25 3 6 2" xfId="20271"/>
    <cellStyle name="Normal 25 3 6 3" xfId="45690"/>
    <cellStyle name="Normal 25 3 7" xfId="20272"/>
    <cellStyle name="Normal 25 3 7 2" xfId="45691"/>
    <cellStyle name="Normal 25 3 8" xfId="45692"/>
    <cellStyle name="Normal 25 3 9" xfId="45693"/>
    <cellStyle name="Normal 25 3_Lcc_inputs" xfId="45694"/>
    <cellStyle name="Normal 25 4" xfId="9237"/>
    <cellStyle name="Normal 25 4 2" xfId="9760"/>
    <cellStyle name="Normal 25 4 2 2" xfId="20273"/>
    <cellStyle name="Normal 25 4 2 2 2" xfId="20274"/>
    <cellStyle name="Normal 25 4 2 2 2 2" xfId="20275"/>
    <cellStyle name="Normal 25 4 2 2 2 2 2" xfId="20276"/>
    <cellStyle name="Normal 25 4 2 2 2 3" xfId="20277"/>
    <cellStyle name="Normal 25 4 2 2 3" xfId="20278"/>
    <cellStyle name="Normal 25 4 2 2 3 2" xfId="20279"/>
    <cellStyle name="Normal 25 4 2 2 3 2 2" xfId="20280"/>
    <cellStyle name="Normal 25 4 2 2 3 3" xfId="20281"/>
    <cellStyle name="Normal 25 4 2 2 4" xfId="20282"/>
    <cellStyle name="Normal 25 4 2 2 4 2" xfId="20283"/>
    <cellStyle name="Normal 25 4 2 2 5" xfId="20284"/>
    <cellStyle name="Normal 25 4 2 2_Lcc_inputs" xfId="45695"/>
    <cellStyle name="Normal 25 4 2 3" xfId="20285"/>
    <cellStyle name="Normal 25 4 2 3 2" xfId="20286"/>
    <cellStyle name="Normal 25 4 2 3 2 2" xfId="20287"/>
    <cellStyle name="Normal 25 4 2 3 2 3" xfId="45696"/>
    <cellStyle name="Normal 25 4 2 3 3" xfId="20288"/>
    <cellStyle name="Normal 25 4 2 3 4" xfId="45697"/>
    <cellStyle name="Normal 25 4 2 3_Lcc_inputs" xfId="45698"/>
    <cellStyle name="Normal 25 4 2 4" xfId="20289"/>
    <cellStyle name="Normal 25 4 2 4 2" xfId="20290"/>
    <cellStyle name="Normal 25 4 2 4 2 2" xfId="20291"/>
    <cellStyle name="Normal 25 4 2 4 3" xfId="20292"/>
    <cellStyle name="Normal 25 4 2 5" xfId="20293"/>
    <cellStyle name="Normal 25 4 2 5 2" xfId="20294"/>
    <cellStyle name="Normal 25 4 2 6" xfId="20295"/>
    <cellStyle name="Normal 25 4 2 7" xfId="45699"/>
    <cellStyle name="Normal 25 4 2 8" xfId="45700"/>
    <cellStyle name="Normal 25 4 2_Lcc_inputs" xfId="45701"/>
    <cellStyle name="Normal 25 4 3" xfId="9759"/>
    <cellStyle name="Normal 25 4 3 2" xfId="20296"/>
    <cellStyle name="Normal 25 4 3 2 2" xfId="20297"/>
    <cellStyle name="Normal 25 4 3 2 2 2" xfId="20298"/>
    <cellStyle name="Normal 25 4 3 2 3" xfId="20299"/>
    <cellStyle name="Normal 25 4 3 3" xfId="20300"/>
    <cellStyle name="Normal 25 4 3 3 2" xfId="20301"/>
    <cellStyle name="Normal 25 4 3 3 2 2" xfId="20302"/>
    <cellStyle name="Normal 25 4 3 3 3" xfId="20303"/>
    <cellStyle name="Normal 25 4 3 4" xfId="20304"/>
    <cellStyle name="Normal 25 4 3 4 2" xfId="20305"/>
    <cellStyle name="Normal 25 4 3 5" xfId="20306"/>
    <cellStyle name="Normal 25 4 3_Lcc_inputs" xfId="45702"/>
    <cellStyle name="Normal 25 4 4" xfId="20307"/>
    <cellStyle name="Normal 25 4 4 2" xfId="20308"/>
    <cellStyle name="Normal 25 4 4 2 2" xfId="20309"/>
    <cellStyle name="Normal 25 4 4 2 3" xfId="45703"/>
    <cellStyle name="Normal 25 4 4 3" xfId="20310"/>
    <cellStyle name="Normal 25 4 4 4" xfId="45704"/>
    <cellStyle name="Normal 25 4 4_Lcc_inputs" xfId="45705"/>
    <cellStyle name="Normal 25 4 5" xfId="20311"/>
    <cellStyle name="Normal 25 4 5 2" xfId="20312"/>
    <cellStyle name="Normal 25 4 5 2 2" xfId="20313"/>
    <cellStyle name="Normal 25 4 5 3" xfId="20314"/>
    <cellStyle name="Normal 25 4 6" xfId="20315"/>
    <cellStyle name="Normal 25 4 6 2" xfId="20316"/>
    <cellStyle name="Normal 25 4 7" xfId="20317"/>
    <cellStyle name="Normal 25 4 8" xfId="45706"/>
    <cellStyle name="Normal 25 4 9" xfId="45707"/>
    <cellStyle name="Normal 25 4_Lcc_inputs" xfId="45708"/>
    <cellStyle name="Normal 25 5" xfId="9761"/>
    <cellStyle name="Normal 25 5 2" xfId="9762"/>
    <cellStyle name="Normal 25 5 2 2" xfId="20318"/>
    <cellStyle name="Normal 25 5 2 2 2" xfId="20319"/>
    <cellStyle name="Normal 25 5 2 2 2 2" xfId="20320"/>
    <cellStyle name="Normal 25 5 2 2 2 2 2" xfId="20321"/>
    <cellStyle name="Normal 25 5 2 2 2 3" xfId="20322"/>
    <cellStyle name="Normal 25 5 2 2 3" xfId="20323"/>
    <cellStyle name="Normal 25 5 2 2 3 2" xfId="20324"/>
    <cellStyle name="Normal 25 5 2 2 3 2 2" xfId="20325"/>
    <cellStyle name="Normal 25 5 2 2 3 3" xfId="20326"/>
    <cellStyle name="Normal 25 5 2 2 4" xfId="20327"/>
    <cellStyle name="Normal 25 5 2 2 4 2" xfId="20328"/>
    <cellStyle name="Normal 25 5 2 2 5" xfId="20329"/>
    <cellStyle name="Normal 25 5 2 2_Lcc_inputs" xfId="45709"/>
    <cellStyle name="Normal 25 5 2 3" xfId="20330"/>
    <cellStyle name="Normal 25 5 2 3 2" xfId="20331"/>
    <cellStyle name="Normal 25 5 2 3 2 2" xfId="20332"/>
    <cellStyle name="Normal 25 5 2 3 2 3" xfId="45710"/>
    <cellStyle name="Normal 25 5 2 3 3" xfId="20333"/>
    <cellStyle name="Normal 25 5 2 3 4" xfId="45711"/>
    <cellStyle name="Normal 25 5 2 3_Lcc_inputs" xfId="45712"/>
    <cellStyle name="Normal 25 5 2 4" xfId="20334"/>
    <cellStyle name="Normal 25 5 2 4 2" xfId="20335"/>
    <cellStyle name="Normal 25 5 2 4 2 2" xfId="20336"/>
    <cellStyle name="Normal 25 5 2 4 3" xfId="20337"/>
    <cellStyle name="Normal 25 5 2 5" xfId="20338"/>
    <cellStyle name="Normal 25 5 2 5 2" xfId="20339"/>
    <cellStyle name="Normal 25 5 2 6" xfId="20340"/>
    <cellStyle name="Normal 25 5 2 7" xfId="45713"/>
    <cellStyle name="Normal 25 5 2 8" xfId="45714"/>
    <cellStyle name="Normal 25 5 2_Lcc_inputs" xfId="45715"/>
    <cellStyle name="Normal 25 5 3" xfId="20341"/>
    <cellStyle name="Normal 25 5 3 2" xfId="20342"/>
    <cellStyle name="Normal 25 5 3 2 2" xfId="20343"/>
    <cellStyle name="Normal 25 5 3 2 2 2" xfId="20344"/>
    <cellStyle name="Normal 25 5 3 2 3" xfId="20345"/>
    <cellStyle name="Normal 25 5 3 3" xfId="20346"/>
    <cellStyle name="Normal 25 5 3 3 2" xfId="20347"/>
    <cellStyle name="Normal 25 5 3 3 2 2" xfId="20348"/>
    <cellStyle name="Normal 25 5 3 3 3" xfId="20349"/>
    <cellStyle name="Normal 25 5 3 4" xfId="20350"/>
    <cellStyle name="Normal 25 5 3 4 2" xfId="20351"/>
    <cellStyle name="Normal 25 5 3 5" xfId="20352"/>
    <cellStyle name="Normal 25 5 3_Lcc_inputs" xfId="45716"/>
    <cellStyle name="Normal 25 5 4" xfId="20353"/>
    <cellStyle name="Normal 25 5 4 2" xfId="20354"/>
    <cellStyle name="Normal 25 5 4 2 2" xfId="20355"/>
    <cellStyle name="Normal 25 5 4 2 3" xfId="45717"/>
    <cellStyle name="Normal 25 5 4 3" xfId="20356"/>
    <cellStyle name="Normal 25 5 4 4" xfId="45718"/>
    <cellStyle name="Normal 25 5 4_Lcc_inputs" xfId="45719"/>
    <cellStyle name="Normal 25 5 5" xfId="20357"/>
    <cellStyle name="Normal 25 5 5 2" xfId="20358"/>
    <cellStyle name="Normal 25 5 5 2 2" xfId="20359"/>
    <cellStyle name="Normal 25 5 5 3" xfId="20360"/>
    <cellStyle name="Normal 25 5 6" xfId="20361"/>
    <cellStyle name="Normal 25 5 6 2" xfId="20362"/>
    <cellStyle name="Normal 25 5 7" xfId="20363"/>
    <cellStyle name="Normal 25 5 8" xfId="45720"/>
    <cellStyle name="Normal 25 5 9" xfId="45721"/>
    <cellStyle name="Normal 25 5_Lcc_inputs" xfId="45722"/>
    <cellStyle name="Normal 25 6" xfId="9763"/>
    <cellStyle name="Normal 25 6 2" xfId="9764"/>
    <cellStyle name="Normal 25 6 2 2" xfId="20364"/>
    <cellStyle name="Normal 25 6 2 2 2" xfId="20365"/>
    <cellStyle name="Normal 25 6 2 2 2 2" xfId="20366"/>
    <cellStyle name="Normal 25 6 2 2 2 2 2" xfId="20367"/>
    <cellStyle name="Normal 25 6 2 2 2 3" xfId="20368"/>
    <cellStyle name="Normal 25 6 2 2 3" xfId="20369"/>
    <cellStyle name="Normal 25 6 2 2 3 2" xfId="20370"/>
    <cellStyle name="Normal 25 6 2 2 3 2 2" xfId="20371"/>
    <cellStyle name="Normal 25 6 2 2 3 3" xfId="20372"/>
    <cellStyle name="Normal 25 6 2 2 4" xfId="20373"/>
    <cellStyle name="Normal 25 6 2 2 4 2" xfId="20374"/>
    <cellStyle name="Normal 25 6 2 2 5" xfId="20375"/>
    <cellStyle name="Normal 25 6 2 2_Lcc_inputs" xfId="45723"/>
    <cellStyle name="Normal 25 6 2 3" xfId="20376"/>
    <cellStyle name="Normal 25 6 2 3 2" xfId="20377"/>
    <cellStyle name="Normal 25 6 2 3 2 2" xfId="20378"/>
    <cellStyle name="Normal 25 6 2 3 2 3" xfId="45724"/>
    <cellStyle name="Normal 25 6 2 3 3" xfId="20379"/>
    <cellStyle name="Normal 25 6 2 3 4" xfId="45725"/>
    <cellStyle name="Normal 25 6 2 3_Lcc_inputs" xfId="45726"/>
    <cellStyle name="Normal 25 6 2 4" xfId="20380"/>
    <cellStyle name="Normal 25 6 2 4 2" xfId="20381"/>
    <cellStyle name="Normal 25 6 2 4 2 2" xfId="20382"/>
    <cellStyle name="Normal 25 6 2 4 3" xfId="20383"/>
    <cellStyle name="Normal 25 6 2 5" xfId="20384"/>
    <cellStyle name="Normal 25 6 2 5 2" xfId="20385"/>
    <cellStyle name="Normal 25 6 2 6" xfId="20386"/>
    <cellStyle name="Normal 25 6 2 7" xfId="45727"/>
    <cellStyle name="Normal 25 6 2 8" xfId="45728"/>
    <cellStyle name="Normal 25 6 2_Lcc_inputs" xfId="45729"/>
    <cellStyle name="Normal 25 6 3" xfId="20387"/>
    <cellStyle name="Normal 25 6 3 2" xfId="20388"/>
    <cellStyle name="Normal 25 6 3 2 2" xfId="20389"/>
    <cellStyle name="Normal 25 6 3 2 2 2" xfId="20390"/>
    <cellStyle name="Normal 25 6 3 2 3" xfId="20391"/>
    <cellStyle name="Normal 25 6 3 3" xfId="20392"/>
    <cellStyle name="Normal 25 6 3 3 2" xfId="20393"/>
    <cellStyle name="Normal 25 6 3 3 2 2" xfId="20394"/>
    <cellStyle name="Normal 25 6 3 3 3" xfId="20395"/>
    <cellStyle name="Normal 25 6 3 4" xfId="20396"/>
    <cellStyle name="Normal 25 6 3 4 2" xfId="20397"/>
    <cellStyle name="Normal 25 6 3 5" xfId="20398"/>
    <cellStyle name="Normal 25 6 3_Lcc_inputs" xfId="45730"/>
    <cellStyle name="Normal 25 6 4" xfId="20399"/>
    <cellStyle name="Normal 25 6 4 2" xfId="20400"/>
    <cellStyle name="Normal 25 6 4 2 2" xfId="20401"/>
    <cellStyle name="Normal 25 6 4 2 3" xfId="45731"/>
    <cellStyle name="Normal 25 6 4 3" xfId="20402"/>
    <cellStyle name="Normal 25 6 4 4" xfId="45732"/>
    <cellStyle name="Normal 25 6 4_Lcc_inputs" xfId="45733"/>
    <cellStyle name="Normal 25 6 5" xfId="20403"/>
    <cellStyle name="Normal 25 6 5 2" xfId="20404"/>
    <cellStyle name="Normal 25 6 5 2 2" xfId="20405"/>
    <cellStyle name="Normal 25 6 5 3" xfId="20406"/>
    <cellStyle name="Normal 25 6 6" xfId="20407"/>
    <cellStyle name="Normal 25 6 6 2" xfId="20408"/>
    <cellStyle name="Normal 25 6 7" xfId="20409"/>
    <cellStyle name="Normal 25 6 8" xfId="45734"/>
    <cellStyle name="Normal 25 6 9" xfId="45735"/>
    <cellStyle name="Normal 25 6_Lcc_inputs" xfId="45736"/>
    <cellStyle name="Normal 25 7" xfId="9765"/>
    <cellStyle name="Normal 25 7 2" xfId="9766"/>
    <cellStyle name="Normal 25 7 2 2" xfId="20410"/>
    <cellStyle name="Normal 25 7 2 2 2" xfId="20411"/>
    <cellStyle name="Normal 25 7 2 2 2 2" xfId="20412"/>
    <cellStyle name="Normal 25 7 2 2 2 2 2" xfId="20413"/>
    <cellStyle name="Normal 25 7 2 2 2 3" xfId="20414"/>
    <cellStyle name="Normal 25 7 2 2 3" xfId="20415"/>
    <cellStyle name="Normal 25 7 2 2 3 2" xfId="20416"/>
    <cellStyle name="Normal 25 7 2 2 3 2 2" xfId="20417"/>
    <cellStyle name="Normal 25 7 2 2 3 3" xfId="20418"/>
    <cellStyle name="Normal 25 7 2 2 4" xfId="20419"/>
    <cellStyle name="Normal 25 7 2 2 4 2" xfId="20420"/>
    <cellStyle name="Normal 25 7 2 2 5" xfId="20421"/>
    <cellStyle name="Normal 25 7 2 2_Lcc_inputs" xfId="45737"/>
    <cellStyle name="Normal 25 7 2 3" xfId="20422"/>
    <cellStyle name="Normal 25 7 2 3 2" xfId="20423"/>
    <cellStyle name="Normal 25 7 2 3 2 2" xfId="20424"/>
    <cellStyle name="Normal 25 7 2 3 2 3" xfId="45738"/>
    <cellStyle name="Normal 25 7 2 3 3" xfId="20425"/>
    <cellStyle name="Normal 25 7 2 3 4" xfId="45739"/>
    <cellStyle name="Normal 25 7 2 3_Lcc_inputs" xfId="45740"/>
    <cellStyle name="Normal 25 7 2 4" xfId="20426"/>
    <cellStyle name="Normal 25 7 2 4 2" xfId="20427"/>
    <cellStyle name="Normal 25 7 2 4 2 2" xfId="20428"/>
    <cellStyle name="Normal 25 7 2 4 3" xfId="20429"/>
    <cellStyle name="Normal 25 7 2 5" xfId="20430"/>
    <cellStyle name="Normal 25 7 2 5 2" xfId="20431"/>
    <cellStyle name="Normal 25 7 2 6" xfId="20432"/>
    <cellStyle name="Normal 25 7 2 7" xfId="45741"/>
    <cellStyle name="Normal 25 7 2 8" xfId="45742"/>
    <cellStyle name="Normal 25 7 2_Lcc_inputs" xfId="45743"/>
    <cellStyle name="Normal 25 7 3" xfId="20433"/>
    <cellStyle name="Normal 25 7 3 2" xfId="20434"/>
    <cellStyle name="Normal 25 7 3 2 2" xfId="20435"/>
    <cellStyle name="Normal 25 7 3 2 2 2" xfId="20436"/>
    <cellStyle name="Normal 25 7 3 2 3" xfId="20437"/>
    <cellStyle name="Normal 25 7 3 3" xfId="20438"/>
    <cellStyle name="Normal 25 7 3 3 2" xfId="20439"/>
    <cellStyle name="Normal 25 7 3 3 2 2" xfId="20440"/>
    <cellStyle name="Normal 25 7 3 3 3" xfId="20441"/>
    <cellStyle name="Normal 25 7 3 4" xfId="20442"/>
    <cellStyle name="Normal 25 7 3 4 2" xfId="20443"/>
    <cellStyle name="Normal 25 7 3 5" xfId="20444"/>
    <cellStyle name="Normal 25 7 3_Lcc_inputs" xfId="45744"/>
    <cellStyle name="Normal 25 7 4" xfId="20445"/>
    <cellStyle name="Normal 25 7 4 2" xfId="20446"/>
    <cellStyle name="Normal 25 7 4 2 2" xfId="20447"/>
    <cellStyle name="Normal 25 7 4 2 3" xfId="45745"/>
    <cellStyle name="Normal 25 7 4 3" xfId="20448"/>
    <cellStyle name="Normal 25 7 4 4" xfId="45746"/>
    <cellStyle name="Normal 25 7 4_Lcc_inputs" xfId="45747"/>
    <cellStyle name="Normal 25 7 5" xfId="20449"/>
    <cellStyle name="Normal 25 7 5 2" xfId="20450"/>
    <cellStyle name="Normal 25 7 5 2 2" xfId="20451"/>
    <cellStyle name="Normal 25 7 5 3" xfId="20452"/>
    <cellStyle name="Normal 25 7 6" xfId="20453"/>
    <cellStyle name="Normal 25 7 6 2" xfId="20454"/>
    <cellStyle name="Normal 25 7 7" xfId="20455"/>
    <cellStyle name="Normal 25 7 8" xfId="45748"/>
    <cellStyle name="Normal 25 7 9" xfId="45749"/>
    <cellStyle name="Normal 25 7_Lcc_inputs" xfId="45750"/>
    <cellStyle name="Normal 25 8" xfId="9767"/>
    <cellStyle name="Normal 25 8 2" xfId="20456"/>
    <cellStyle name="Normal 25 8 2 2" xfId="20457"/>
    <cellStyle name="Normal 25 8 2 2 2" xfId="20458"/>
    <cellStyle name="Normal 25 8 2 2 2 2" xfId="20459"/>
    <cellStyle name="Normal 25 8 2 2 3" xfId="20460"/>
    <cellStyle name="Normal 25 8 2 3" xfId="20461"/>
    <cellStyle name="Normal 25 8 2 3 2" xfId="20462"/>
    <cellStyle name="Normal 25 8 2 3 2 2" xfId="20463"/>
    <cellStyle name="Normal 25 8 2 3 3" xfId="20464"/>
    <cellStyle name="Normal 25 8 2 4" xfId="20465"/>
    <cellStyle name="Normal 25 8 2 4 2" xfId="20466"/>
    <cellStyle name="Normal 25 8 2 5" xfId="20467"/>
    <cellStyle name="Normal 25 8 2_Lcc_inputs" xfId="45751"/>
    <cellStyle name="Normal 25 8 3" xfId="20468"/>
    <cellStyle name="Normal 25 8 3 2" xfId="20469"/>
    <cellStyle name="Normal 25 8 3 2 2" xfId="20470"/>
    <cellStyle name="Normal 25 8 3 2 3" xfId="45752"/>
    <cellStyle name="Normal 25 8 3 3" xfId="20471"/>
    <cellStyle name="Normal 25 8 3 4" xfId="45753"/>
    <cellStyle name="Normal 25 8 3_Lcc_inputs" xfId="45754"/>
    <cellStyle name="Normal 25 8 4" xfId="20472"/>
    <cellStyle name="Normal 25 8 4 2" xfId="20473"/>
    <cellStyle name="Normal 25 8 4 2 2" xfId="20474"/>
    <cellStyle name="Normal 25 8 4 3" xfId="20475"/>
    <cellStyle name="Normal 25 8 5" xfId="20476"/>
    <cellStyle name="Normal 25 8 5 2" xfId="20477"/>
    <cellStyle name="Normal 25 8 6" xfId="20478"/>
    <cellStyle name="Normal 25 8 7" xfId="45755"/>
    <cellStyle name="Normal 25 8 8" xfId="45756"/>
    <cellStyle name="Normal 25 8_Lcc_inputs" xfId="45757"/>
    <cellStyle name="Normal 25 9" xfId="9754"/>
    <cellStyle name="Normal 25 9 2" xfId="20479"/>
    <cellStyle name="Normal 25 9 2 2" xfId="20480"/>
    <cellStyle name="Normal 25 9 2 2 2" xfId="20481"/>
    <cellStyle name="Normal 25 9 2 2 2 2" xfId="20482"/>
    <cellStyle name="Normal 25 9 2 2 3" xfId="20483"/>
    <cellStyle name="Normal 25 9 2 3" xfId="20484"/>
    <cellStyle name="Normal 25 9 2 3 2" xfId="20485"/>
    <cellStyle name="Normal 25 9 2 3 2 2" xfId="20486"/>
    <cellStyle name="Normal 25 9 2 3 3" xfId="20487"/>
    <cellStyle name="Normal 25 9 2 4" xfId="20488"/>
    <cellStyle name="Normal 25 9 2 4 2" xfId="20489"/>
    <cellStyle name="Normal 25 9 2 5" xfId="20490"/>
    <cellStyle name="Normal 25 9 2_Lcc_inputs" xfId="45758"/>
    <cellStyle name="Normal 25 9 3" xfId="20491"/>
    <cellStyle name="Normal 25 9 3 2" xfId="20492"/>
    <cellStyle name="Normal 25 9 3 2 2" xfId="20493"/>
    <cellStyle name="Normal 25 9 3 2 3" xfId="45759"/>
    <cellStyle name="Normal 25 9 3 3" xfId="20494"/>
    <cellStyle name="Normal 25 9 3 4" xfId="45760"/>
    <cellStyle name="Normal 25 9 3_Lcc_inputs" xfId="45761"/>
    <cellStyle name="Normal 25 9 4" xfId="20495"/>
    <cellStyle name="Normal 25 9 4 2" xfId="20496"/>
    <cellStyle name="Normal 25 9 4 2 2" xfId="20497"/>
    <cellStyle name="Normal 25 9 4 3" xfId="20498"/>
    <cellStyle name="Normal 25 9 5" xfId="20499"/>
    <cellStyle name="Normal 25 9 5 2" xfId="20500"/>
    <cellStyle name="Normal 25 9 6" xfId="20501"/>
    <cellStyle name="Normal 25 9 7" xfId="45762"/>
    <cellStyle name="Normal 25 9 8" xfId="45763"/>
    <cellStyle name="Normal 25 9_Lcc_inputs" xfId="45764"/>
    <cellStyle name="Normal 25_Lcc_inputs" xfId="45765"/>
    <cellStyle name="Normal 26" xfId="6302"/>
    <cellStyle name="Normal 26 10" xfId="10807"/>
    <cellStyle name="Normal 26 10 2" xfId="20502"/>
    <cellStyle name="Normal 26 10 2 2" xfId="20503"/>
    <cellStyle name="Normal 26 10 2 2 2" xfId="20504"/>
    <cellStyle name="Normal 26 10 2 2 3" xfId="45766"/>
    <cellStyle name="Normal 26 10 2 3" xfId="20505"/>
    <cellStyle name="Normal 26 10 2 4" xfId="45767"/>
    <cellStyle name="Normal 26 10 2_Lcc_inputs" xfId="45768"/>
    <cellStyle name="Normal 26 10 3" xfId="20506"/>
    <cellStyle name="Normal 26 10 3 2" xfId="20507"/>
    <cellStyle name="Normal 26 10 3 2 2" xfId="20508"/>
    <cellStyle name="Normal 26 10 3 3" xfId="20509"/>
    <cellStyle name="Normal 26 10 4" xfId="20510"/>
    <cellStyle name="Normal 26 10 4 2" xfId="20511"/>
    <cellStyle name="Normal 26 10 5" xfId="20512"/>
    <cellStyle name="Normal 26 10 6" xfId="45769"/>
    <cellStyle name="Normal 26 10 7" xfId="45770"/>
    <cellStyle name="Normal 26 10_Lcc_inputs" xfId="45771"/>
    <cellStyle name="Normal 26 11" xfId="20513"/>
    <cellStyle name="Normal 26 11 2" xfId="20514"/>
    <cellStyle name="Normal 26 11 2 2" xfId="20515"/>
    <cellStyle name="Normal 26 11 2 3" xfId="45772"/>
    <cellStyle name="Normal 26 11 3" xfId="20516"/>
    <cellStyle name="Normal 26 11 3 2" xfId="45773"/>
    <cellStyle name="Normal 26 11 4" xfId="45774"/>
    <cellStyle name="Normal 26 11 5" xfId="45775"/>
    <cellStyle name="Normal 26 11_Lcc_inputs" xfId="45776"/>
    <cellStyle name="Normal 26 12" xfId="20517"/>
    <cellStyle name="Normal 26 12 2" xfId="20518"/>
    <cellStyle name="Normal 26 12 2 2" xfId="20519"/>
    <cellStyle name="Normal 26 12 2 3" xfId="45777"/>
    <cellStyle name="Normal 26 12 3" xfId="20520"/>
    <cellStyle name="Normal 26 12 4" xfId="45778"/>
    <cellStyle name="Normal 26 12_Lcc_inputs" xfId="45779"/>
    <cellStyle name="Normal 26 13" xfId="20521"/>
    <cellStyle name="Normal 26 13 2" xfId="20522"/>
    <cellStyle name="Normal 26 13 3" xfId="45780"/>
    <cellStyle name="Normal 26 14" xfId="20523"/>
    <cellStyle name="Normal 26 14 2" xfId="45781"/>
    <cellStyle name="Normal 26 15" xfId="9238"/>
    <cellStyle name="Normal 26 16" xfId="45782"/>
    <cellStyle name="Normal 26 2" xfId="6303"/>
    <cellStyle name="Normal 26 2 10" xfId="45783"/>
    <cellStyle name="Normal 26 2 2" xfId="6304"/>
    <cellStyle name="Normal 26 2 2 2" xfId="20524"/>
    <cellStyle name="Normal 26 2 2 2 2" xfId="20525"/>
    <cellStyle name="Normal 26 2 2 2 2 2" xfId="20526"/>
    <cellStyle name="Normal 26 2 2 2 2 2 2" xfId="20527"/>
    <cellStyle name="Normal 26 2 2 2 2 3" xfId="20528"/>
    <cellStyle name="Normal 26 2 2 2 3" xfId="20529"/>
    <cellStyle name="Normal 26 2 2 2 3 2" xfId="20530"/>
    <cellStyle name="Normal 26 2 2 2 3 2 2" xfId="20531"/>
    <cellStyle name="Normal 26 2 2 2 3 3" xfId="20532"/>
    <cellStyle name="Normal 26 2 2 2 4" xfId="20533"/>
    <cellStyle name="Normal 26 2 2 2 4 2" xfId="20534"/>
    <cellStyle name="Normal 26 2 2 2 5" xfId="20535"/>
    <cellStyle name="Normal 26 2 2 2_Lcc_inputs" xfId="45784"/>
    <cellStyle name="Normal 26 2 2 3" xfId="20536"/>
    <cellStyle name="Normal 26 2 2 3 2" xfId="20537"/>
    <cellStyle name="Normal 26 2 2 3 2 2" xfId="20538"/>
    <cellStyle name="Normal 26 2 2 3 2 3" xfId="45785"/>
    <cellStyle name="Normal 26 2 2 3 3" xfId="20539"/>
    <cellStyle name="Normal 26 2 2 3 4" xfId="45786"/>
    <cellStyle name="Normal 26 2 2 3_Lcc_inputs" xfId="45787"/>
    <cellStyle name="Normal 26 2 2 4" xfId="20540"/>
    <cellStyle name="Normal 26 2 2 4 2" xfId="20541"/>
    <cellStyle name="Normal 26 2 2 4 2 2" xfId="20542"/>
    <cellStyle name="Normal 26 2 2 4 3" xfId="20543"/>
    <cellStyle name="Normal 26 2 2 5" xfId="20544"/>
    <cellStyle name="Normal 26 2 2 5 2" xfId="20545"/>
    <cellStyle name="Normal 26 2 2 6" xfId="20546"/>
    <cellStyle name="Normal 26 2 2 7" xfId="45788"/>
    <cellStyle name="Normal 26 2 2 8" xfId="45789"/>
    <cellStyle name="Normal 26 2 2_Lcc_inputs" xfId="45790"/>
    <cellStyle name="Normal 26 2 3" xfId="9769"/>
    <cellStyle name="Normal 26 2 3 2" xfId="20547"/>
    <cellStyle name="Normal 26 2 3 2 2" xfId="20548"/>
    <cellStyle name="Normal 26 2 3 2 2 2" xfId="20549"/>
    <cellStyle name="Normal 26 2 3 2 2 3" xfId="45791"/>
    <cellStyle name="Normal 26 2 3 2 3" xfId="20550"/>
    <cellStyle name="Normal 26 2 3 2 4" xfId="45792"/>
    <cellStyle name="Normal 26 2 3 2_Lcc_inputs" xfId="45793"/>
    <cellStyle name="Normal 26 2 3 3" xfId="20551"/>
    <cellStyle name="Normal 26 2 3 3 2" xfId="20552"/>
    <cellStyle name="Normal 26 2 3 3 2 2" xfId="20553"/>
    <cellStyle name="Normal 26 2 3 3 3" xfId="20554"/>
    <cellStyle name="Normal 26 2 3 4" xfId="20555"/>
    <cellStyle name="Normal 26 2 3 4 2" xfId="20556"/>
    <cellStyle name="Normal 26 2 3 5" xfId="20557"/>
    <cellStyle name="Normal 26 2 3 6" xfId="45794"/>
    <cellStyle name="Normal 26 2 3 7" xfId="45795"/>
    <cellStyle name="Normal 26 2 3_Lcc_inputs" xfId="45796"/>
    <cellStyle name="Normal 26 2 4" xfId="11086"/>
    <cellStyle name="Normal 26 2 4 2" xfId="20558"/>
    <cellStyle name="Normal 26 2 4 2 2" xfId="20559"/>
    <cellStyle name="Normal 26 2 4 2 3" xfId="45797"/>
    <cellStyle name="Normal 26 2 4 3" xfId="20560"/>
    <cellStyle name="Normal 26 2 4 3 2" xfId="45798"/>
    <cellStyle name="Normal 26 2 4 4" xfId="45799"/>
    <cellStyle name="Normal 26 2 4 5" xfId="45800"/>
    <cellStyle name="Normal 26 2 4_Lcc_inputs" xfId="45801"/>
    <cellStyle name="Normal 26 2 5" xfId="20561"/>
    <cellStyle name="Normal 26 2 5 2" xfId="20562"/>
    <cellStyle name="Normal 26 2 5 2 2" xfId="20563"/>
    <cellStyle name="Normal 26 2 5 2 3" xfId="45802"/>
    <cellStyle name="Normal 26 2 5 3" xfId="20564"/>
    <cellStyle name="Normal 26 2 5 3 2" xfId="45803"/>
    <cellStyle name="Normal 26 2 5 4" xfId="45804"/>
    <cellStyle name="Normal 26 2 5 5" xfId="45805"/>
    <cellStyle name="Normal 26 2 5_Lcc_inputs" xfId="45806"/>
    <cellStyle name="Normal 26 2 6" xfId="20565"/>
    <cellStyle name="Normal 26 2 6 2" xfId="20566"/>
    <cellStyle name="Normal 26 2 6 2 2" xfId="45807"/>
    <cellStyle name="Normal 26 2 6 3" xfId="45808"/>
    <cellStyle name="Normal 26 2 6 4" xfId="45809"/>
    <cellStyle name="Normal 26 2 6_Lcc_inputs" xfId="45810"/>
    <cellStyle name="Normal 26 2 7" xfId="20567"/>
    <cellStyle name="Normal 26 2 7 2" xfId="45811"/>
    <cellStyle name="Normal 26 2 7 3" xfId="45812"/>
    <cellStyle name="Normal 26 2 8" xfId="9239"/>
    <cellStyle name="Normal 26 2 8 2" xfId="45813"/>
    <cellStyle name="Normal 26 2 9" xfId="45814"/>
    <cellStyle name="Normal 26 2_Lcc_inputs" xfId="45815"/>
    <cellStyle name="Normal 26 3" xfId="6305"/>
    <cellStyle name="Normal 26 3 2" xfId="6306"/>
    <cellStyle name="Normal 26 3 2 2" xfId="20568"/>
    <cellStyle name="Normal 26 3 2 2 2" xfId="20569"/>
    <cellStyle name="Normal 26 3 2 2 2 2" xfId="20570"/>
    <cellStyle name="Normal 26 3 2 2 2 2 2" xfId="20571"/>
    <cellStyle name="Normal 26 3 2 2 2 3" xfId="20572"/>
    <cellStyle name="Normal 26 3 2 2 3" xfId="20573"/>
    <cellStyle name="Normal 26 3 2 2 3 2" xfId="20574"/>
    <cellStyle name="Normal 26 3 2 2 3 2 2" xfId="20575"/>
    <cellStyle name="Normal 26 3 2 2 3 3" xfId="20576"/>
    <cellStyle name="Normal 26 3 2 2 4" xfId="20577"/>
    <cellStyle name="Normal 26 3 2 2 4 2" xfId="20578"/>
    <cellStyle name="Normal 26 3 2 2 5" xfId="20579"/>
    <cellStyle name="Normal 26 3 2 2_Lcc_inputs" xfId="45816"/>
    <cellStyle name="Normal 26 3 2 3" xfId="20580"/>
    <cellStyle name="Normal 26 3 2 3 2" xfId="20581"/>
    <cellStyle name="Normal 26 3 2 3 2 2" xfId="20582"/>
    <cellStyle name="Normal 26 3 2 3 2 3" xfId="45817"/>
    <cellStyle name="Normal 26 3 2 3 3" xfId="20583"/>
    <cellStyle name="Normal 26 3 2 3 4" xfId="45818"/>
    <cellStyle name="Normal 26 3 2 3_Lcc_inputs" xfId="45819"/>
    <cellStyle name="Normal 26 3 2 4" xfId="20584"/>
    <cellStyle name="Normal 26 3 2 4 2" xfId="20585"/>
    <cellStyle name="Normal 26 3 2 4 2 2" xfId="20586"/>
    <cellStyle name="Normal 26 3 2 4 3" xfId="20587"/>
    <cellStyle name="Normal 26 3 2 5" xfId="20588"/>
    <cellStyle name="Normal 26 3 2 5 2" xfId="20589"/>
    <cellStyle name="Normal 26 3 2 6" xfId="20590"/>
    <cellStyle name="Normal 26 3 2 7" xfId="45820"/>
    <cellStyle name="Normal 26 3 2 8" xfId="45821"/>
    <cellStyle name="Normal 26 3 2_Lcc_inputs" xfId="45822"/>
    <cellStyle name="Normal 26 3 3" xfId="9770"/>
    <cellStyle name="Normal 26 3 3 2" xfId="20591"/>
    <cellStyle name="Normal 26 3 3 2 2" xfId="20592"/>
    <cellStyle name="Normal 26 3 3 2 2 2" xfId="20593"/>
    <cellStyle name="Normal 26 3 3 2 2 3" xfId="45823"/>
    <cellStyle name="Normal 26 3 3 2 3" xfId="20594"/>
    <cellStyle name="Normal 26 3 3 2 4" xfId="45824"/>
    <cellStyle name="Normal 26 3 3 2_Lcc_inputs" xfId="45825"/>
    <cellStyle name="Normal 26 3 3 3" xfId="20595"/>
    <cellStyle name="Normal 26 3 3 3 2" xfId="20596"/>
    <cellStyle name="Normal 26 3 3 3 2 2" xfId="20597"/>
    <cellStyle name="Normal 26 3 3 3 3" xfId="20598"/>
    <cellStyle name="Normal 26 3 3 4" xfId="20599"/>
    <cellStyle name="Normal 26 3 3 4 2" xfId="20600"/>
    <cellStyle name="Normal 26 3 3 5" xfId="20601"/>
    <cellStyle name="Normal 26 3 3 6" xfId="45826"/>
    <cellStyle name="Normal 26 3 3 7" xfId="45827"/>
    <cellStyle name="Normal 26 3 3_Lcc_inputs" xfId="45828"/>
    <cellStyle name="Normal 26 3 4" xfId="11087"/>
    <cellStyle name="Normal 26 3 4 2" xfId="20602"/>
    <cellStyle name="Normal 26 3 4 2 2" xfId="20603"/>
    <cellStyle name="Normal 26 3 4 2 3" xfId="45829"/>
    <cellStyle name="Normal 26 3 4 3" xfId="20604"/>
    <cellStyle name="Normal 26 3 4 3 2" xfId="45830"/>
    <cellStyle name="Normal 26 3 4 4" xfId="45831"/>
    <cellStyle name="Normal 26 3 4 5" xfId="45832"/>
    <cellStyle name="Normal 26 3 4_Lcc_inputs" xfId="45833"/>
    <cellStyle name="Normal 26 3 5" xfId="20605"/>
    <cellStyle name="Normal 26 3 5 2" xfId="20606"/>
    <cellStyle name="Normal 26 3 5 2 2" xfId="20607"/>
    <cellStyle name="Normal 26 3 5 2 3" xfId="45834"/>
    <cellStyle name="Normal 26 3 5 3" xfId="20608"/>
    <cellStyle name="Normal 26 3 5 4" xfId="45835"/>
    <cellStyle name="Normal 26 3 5_Lcc_inputs" xfId="45836"/>
    <cellStyle name="Normal 26 3 6" xfId="20609"/>
    <cellStyle name="Normal 26 3 6 2" xfId="20610"/>
    <cellStyle name="Normal 26 3 6 3" xfId="45837"/>
    <cellStyle name="Normal 26 3 7" xfId="20611"/>
    <cellStyle name="Normal 26 3 7 2" xfId="45838"/>
    <cellStyle name="Normal 26 3 8" xfId="9240"/>
    <cellStyle name="Normal 26 3 9" xfId="45839"/>
    <cellStyle name="Normal 26 3_Lcc_inputs" xfId="45840"/>
    <cellStyle name="Normal 26 4" xfId="6307"/>
    <cellStyle name="Normal 26 4 2" xfId="6308"/>
    <cellStyle name="Normal 26 4 2 2" xfId="20612"/>
    <cellStyle name="Normal 26 4 2 2 2" xfId="20613"/>
    <cellStyle name="Normal 26 4 2 2 2 2" xfId="20614"/>
    <cellStyle name="Normal 26 4 2 2 2 2 2" xfId="20615"/>
    <cellStyle name="Normal 26 4 2 2 2 3" xfId="20616"/>
    <cellStyle name="Normal 26 4 2 2 3" xfId="20617"/>
    <cellStyle name="Normal 26 4 2 2 3 2" xfId="20618"/>
    <cellStyle name="Normal 26 4 2 2 3 2 2" xfId="20619"/>
    <cellStyle name="Normal 26 4 2 2 3 3" xfId="20620"/>
    <cellStyle name="Normal 26 4 2 2 4" xfId="20621"/>
    <cellStyle name="Normal 26 4 2 2 4 2" xfId="20622"/>
    <cellStyle name="Normal 26 4 2 2 5" xfId="20623"/>
    <cellStyle name="Normal 26 4 2 2_Lcc_inputs" xfId="45841"/>
    <cellStyle name="Normal 26 4 2 3" xfId="20624"/>
    <cellStyle name="Normal 26 4 2 3 2" xfId="20625"/>
    <cellStyle name="Normal 26 4 2 3 2 2" xfId="20626"/>
    <cellStyle name="Normal 26 4 2 3 2 3" xfId="45842"/>
    <cellStyle name="Normal 26 4 2 3 3" xfId="20627"/>
    <cellStyle name="Normal 26 4 2 3 4" xfId="45843"/>
    <cellStyle name="Normal 26 4 2 3_Lcc_inputs" xfId="45844"/>
    <cellStyle name="Normal 26 4 2 4" xfId="20628"/>
    <cellStyle name="Normal 26 4 2 4 2" xfId="20629"/>
    <cellStyle name="Normal 26 4 2 4 2 2" xfId="20630"/>
    <cellStyle name="Normal 26 4 2 4 3" xfId="20631"/>
    <cellStyle name="Normal 26 4 2 5" xfId="20632"/>
    <cellStyle name="Normal 26 4 2 5 2" xfId="20633"/>
    <cellStyle name="Normal 26 4 2 6" xfId="20634"/>
    <cellStyle name="Normal 26 4 2 7" xfId="45845"/>
    <cellStyle name="Normal 26 4 2 8" xfId="45846"/>
    <cellStyle name="Normal 26 4 2_Lcc_inputs" xfId="45847"/>
    <cellStyle name="Normal 26 4 3" xfId="9771"/>
    <cellStyle name="Normal 26 4 3 2" xfId="20635"/>
    <cellStyle name="Normal 26 4 3 2 2" xfId="20636"/>
    <cellStyle name="Normal 26 4 3 2 2 2" xfId="20637"/>
    <cellStyle name="Normal 26 4 3 2 3" xfId="20638"/>
    <cellStyle name="Normal 26 4 3 3" xfId="20639"/>
    <cellStyle name="Normal 26 4 3 3 2" xfId="20640"/>
    <cellStyle name="Normal 26 4 3 3 2 2" xfId="20641"/>
    <cellStyle name="Normal 26 4 3 3 3" xfId="20642"/>
    <cellStyle name="Normal 26 4 3 4" xfId="20643"/>
    <cellStyle name="Normal 26 4 3 4 2" xfId="20644"/>
    <cellStyle name="Normal 26 4 3 5" xfId="20645"/>
    <cellStyle name="Normal 26 4 3_Lcc_inputs" xfId="45848"/>
    <cellStyle name="Normal 26 4 4" xfId="20646"/>
    <cellStyle name="Normal 26 4 4 2" xfId="20647"/>
    <cellStyle name="Normal 26 4 4 2 2" xfId="20648"/>
    <cellStyle name="Normal 26 4 4 2 3" xfId="45849"/>
    <cellStyle name="Normal 26 4 4 3" xfId="20649"/>
    <cellStyle name="Normal 26 4 4 4" xfId="45850"/>
    <cellStyle name="Normal 26 4 4_Lcc_inputs" xfId="45851"/>
    <cellStyle name="Normal 26 4 5" xfId="20650"/>
    <cellStyle name="Normal 26 4 5 2" xfId="20651"/>
    <cellStyle name="Normal 26 4 5 2 2" xfId="20652"/>
    <cellStyle name="Normal 26 4 5 3" xfId="20653"/>
    <cellStyle name="Normal 26 4 6" xfId="20654"/>
    <cellStyle name="Normal 26 4 6 2" xfId="20655"/>
    <cellStyle name="Normal 26 4 7" xfId="20656"/>
    <cellStyle name="Normal 26 4 8" xfId="9241"/>
    <cellStyle name="Normal 26 4 9" xfId="45852"/>
    <cellStyle name="Normal 26 4_Lcc_inputs" xfId="45853"/>
    <cellStyle name="Normal 26 5" xfId="6309"/>
    <cellStyle name="Normal 26 5 2" xfId="6310"/>
    <cellStyle name="Normal 26 5 2 2" xfId="20657"/>
    <cellStyle name="Normal 26 5 2 2 2" xfId="20658"/>
    <cellStyle name="Normal 26 5 2 2 2 2" xfId="20659"/>
    <cellStyle name="Normal 26 5 2 2 2 2 2" xfId="20660"/>
    <cellStyle name="Normal 26 5 2 2 2 3" xfId="20661"/>
    <cellStyle name="Normal 26 5 2 2 3" xfId="20662"/>
    <cellStyle name="Normal 26 5 2 2 3 2" xfId="20663"/>
    <cellStyle name="Normal 26 5 2 2 3 2 2" xfId="20664"/>
    <cellStyle name="Normal 26 5 2 2 3 3" xfId="20665"/>
    <cellStyle name="Normal 26 5 2 2 4" xfId="20666"/>
    <cellStyle name="Normal 26 5 2 2 4 2" xfId="20667"/>
    <cellStyle name="Normal 26 5 2 2 5" xfId="20668"/>
    <cellStyle name="Normal 26 5 2 2_Lcc_inputs" xfId="45854"/>
    <cellStyle name="Normal 26 5 2 3" xfId="20669"/>
    <cellStyle name="Normal 26 5 2 3 2" xfId="20670"/>
    <cellStyle name="Normal 26 5 2 3 2 2" xfId="20671"/>
    <cellStyle name="Normal 26 5 2 3 2 3" xfId="45855"/>
    <cellStyle name="Normal 26 5 2 3 3" xfId="20672"/>
    <cellStyle name="Normal 26 5 2 3 4" xfId="45856"/>
    <cellStyle name="Normal 26 5 2 3_Lcc_inputs" xfId="45857"/>
    <cellStyle name="Normal 26 5 2 4" xfId="20673"/>
    <cellStyle name="Normal 26 5 2 4 2" xfId="20674"/>
    <cellStyle name="Normal 26 5 2 4 2 2" xfId="20675"/>
    <cellStyle name="Normal 26 5 2 4 3" xfId="20676"/>
    <cellStyle name="Normal 26 5 2 5" xfId="20677"/>
    <cellStyle name="Normal 26 5 2 5 2" xfId="20678"/>
    <cellStyle name="Normal 26 5 2 6" xfId="20679"/>
    <cellStyle name="Normal 26 5 2 7" xfId="45858"/>
    <cellStyle name="Normal 26 5 2 8" xfId="45859"/>
    <cellStyle name="Normal 26 5 2_Lcc_inputs" xfId="45860"/>
    <cellStyle name="Normal 26 5 3" xfId="20680"/>
    <cellStyle name="Normal 26 5 3 2" xfId="20681"/>
    <cellStyle name="Normal 26 5 3 2 2" xfId="20682"/>
    <cellStyle name="Normal 26 5 3 2 2 2" xfId="20683"/>
    <cellStyle name="Normal 26 5 3 2 3" xfId="20684"/>
    <cellStyle name="Normal 26 5 3 3" xfId="20685"/>
    <cellStyle name="Normal 26 5 3 3 2" xfId="20686"/>
    <cellStyle name="Normal 26 5 3 3 2 2" xfId="20687"/>
    <cellStyle name="Normal 26 5 3 3 3" xfId="20688"/>
    <cellStyle name="Normal 26 5 3 4" xfId="20689"/>
    <cellStyle name="Normal 26 5 3 4 2" xfId="20690"/>
    <cellStyle name="Normal 26 5 3 5" xfId="20691"/>
    <cellStyle name="Normal 26 5 3_Lcc_inputs" xfId="45861"/>
    <cellStyle name="Normal 26 5 4" xfId="20692"/>
    <cellStyle name="Normal 26 5 4 2" xfId="20693"/>
    <cellStyle name="Normal 26 5 4 2 2" xfId="20694"/>
    <cellStyle name="Normal 26 5 4 2 3" xfId="45862"/>
    <cellStyle name="Normal 26 5 4 3" xfId="20695"/>
    <cellStyle name="Normal 26 5 4 4" xfId="45863"/>
    <cellStyle name="Normal 26 5 4_Lcc_inputs" xfId="45864"/>
    <cellStyle name="Normal 26 5 5" xfId="20696"/>
    <cellStyle name="Normal 26 5 5 2" xfId="20697"/>
    <cellStyle name="Normal 26 5 5 2 2" xfId="20698"/>
    <cellStyle name="Normal 26 5 5 3" xfId="20699"/>
    <cellStyle name="Normal 26 5 6" xfId="20700"/>
    <cellStyle name="Normal 26 5 6 2" xfId="20701"/>
    <cellStyle name="Normal 26 5 7" xfId="20702"/>
    <cellStyle name="Normal 26 5 8" xfId="45865"/>
    <cellStyle name="Normal 26 5 9" xfId="45866"/>
    <cellStyle name="Normal 26 5_Lcc_inputs" xfId="45867"/>
    <cellStyle name="Normal 26 6" xfId="6311"/>
    <cellStyle name="Normal 26 6 2" xfId="9772"/>
    <cellStyle name="Normal 26 6 2 2" xfId="20703"/>
    <cellStyle name="Normal 26 6 2 2 2" xfId="20704"/>
    <cellStyle name="Normal 26 6 2 2 2 2" xfId="20705"/>
    <cellStyle name="Normal 26 6 2 2 2 2 2" xfId="20706"/>
    <cellStyle name="Normal 26 6 2 2 2 3" xfId="20707"/>
    <cellStyle name="Normal 26 6 2 2 3" xfId="20708"/>
    <cellStyle name="Normal 26 6 2 2 3 2" xfId="20709"/>
    <cellStyle name="Normal 26 6 2 2 3 2 2" xfId="20710"/>
    <cellStyle name="Normal 26 6 2 2 3 3" xfId="20711"/>
    <cellStyle name="Normal 26 6 2 2 4" xfId="20712"/>
    <cellStyle name="Normal 26 6 2 2 4 2" xfId="20713"/>
    <cellStyle name="Normal 26 6 2 2 5" xfId="20714"/>
    <cellStyle name="Normal 26 6 2 2_Lcc_inputs" xfId="45868"/>
    <cellStyle name="Normal 26 6 2 3" xfId="20715"/>
    <cellStyle name="Normal 26 6 2 3 2" xfId="20716"/>
    <cellStyle name="Normal 26 6 2 3 2 2" xfId="20717"/>
    <cellStyle name="Normal 26 6 2 3 2 3" xfId="45869"/>
    <cellStyle name="Normal 26 6 2 3 3" xfId="20718"/>
    <cellStyle name="Normal 26 6 2 3 4" xfId="45870"/>
    <cellStyle name="Normal 26 6 2 3_Lcc_inputs" xfId="45871"/>
    <cellStyle name="Normal 26 6 2 4" xfId="20719"/>
    <cellStyle name="Normal 26 6 2 4 2" xfId="20720"/>
    <cellStyle name="Normal 26 6 2 4 2 2" xfId="20721"/>
    <cellStyle name="Normal 26 6 2 4 3" xfId="20722"/>
    <cellStyle name="Normal 26 6 2 5" xfId="20723"/>
    <cellStyle name="Normal 26 6 2 5 2" xfId="20724"/>
    <cellStyle name="Normal 26 6 2 6" xfId="20725"/>
    <cellStyle name="Normal 26 6 2 7" xfId="45872"/>
    <cellStyle name="Normal 26 6 2 8" xfId="45873"/>
    <cellStyle name="Normal 26 6 2_Lcc_inputs" xfId="45874"/>
    <cellStyle name="Normal 26 6 3" xfId="20726"/>
    <cellStyle name="Normal 26 6 3 2" xfId="20727"/>
    <cellStyle name="Normal 26 6 3 2 2" xfId="20728"/>
    <cellStyle name="Normal 26 6 3 2 2 2" xfId="20729"/>
    <cellStyle name="Normal 26 6 3 2 3" xfId="20730"/>
    <cellStyle name="Normal 26 6 3 3" xfId="20731"/>
    <cellStyle name="Normal 26 6 3 3 2" xfId="20732"/>
    <cellStyle name="Normal 26 6 3 3 2 2" xfId="20733"/>
    <cellStyle name="Normal 26 6 3 3 3" xfId="20734"/>
    <cellStyle name="Normal 26 6 3 4" xfId="20735"/>
    <cellStyle name="Normal 26 6 3 4 2" xfId="20736"/>
    <cellStyle name="Normal 26 6 3 5" xfId="20737"/>
    <cellStyle name="Normal 26 6 3_Lcc_inputs" xfId="45875"/>
    <cellStyle name="Normal 26 6 4" xfId="20738"/>
    <cellStyle name="Normal 26 6 4 2" xfId="20739"/>
    <cellStyle name="Normal 26 6 4 2 2" xfId="20740"/>
    <cellStyle name="Normal 26 6 4 2 3" xfId="45876"/>
    <cellStyle name="Normal 26 6 4 3" xfId="20741"/>
    <cellStyle name="Normal 26 6 4 4" xfId="45877"/>
    <cellStyle name="Normal 26 6 4_Lcc_inputs" xfId="45878"/>
    <cellStyle name="Normal 26 6 5" xfId="20742"/>
    <cellStyle name="Normal 26 6 5 2" xfId="20743"/>
    <cellStyle name="Normal 26 6 5 2 2" xfId="20744"/>
    <cellStyle name="Normal 26 6 5 3" xfId="20745"/>
    <cellStyle name="Normal 26 6 6" xfId="20746"/>
    <cellStyle name="Normal 26 6 6 2" xfId="20747"/>
    <cellStyle name="Normal 26 6 7" xfId="20748"/>
    <cellStyle name="Normal 26 6 8" xfId="45879"/>
    <cellStyle name="Normal 26 6 9" xfId="45880"/>
    <cellStyle name="Normal 26 6_Lcc_inputs" xfId="45881"/>
    <cellStyle name="Normal 26 7" xfId="9773"/>
    <cellStyle name="Normal 26 7 2" xfId="9774"/>
    <cellStyle name="Normal 26 7 2 2" xfId="20749"/>
    <cellStyle name="Normal 26 7 2 2 2" xfId="20750"/>
    <cellStyle name="Normal 26 7 2 2 2 2" xfId="20751"/>
    <cellStyle name="Normal 26 7 2 2 2 2 2" xfId="20752"/>
    <cellStyle name="Normal 26 7 2 2 2 3" xfId="20753"/>
    <cellStyle name="Normal 26 7 2 2 3" xfId="20754"/>
    <cellStyle name="Normal 26 7 2 2 3 2" xfId="20755"/>
    <cellStyle name="Normal 26 7 2 2 3 2 2" xfId="20756"/>
    <cellStyle name="Normal 26 7 2 2 3 3" xfId="20757"/>
    <cellStyle name="Normal 26 7 2 2 4" xfId="20758"/>
    <cellStyle name="Normal 26 7 2 2 4 2" xfId="20759"/>
    <cellStyle name="Normal 26 7 2 2 5" xfId="20760"/>
    <cellStyle name="Normal 26 7 2 2_Lcc_inputs" xfId="45882"/>
    <cellStyle name="Normal 26 7 2 3" xfId="20761"/>
    <cellStyle name="Normal 26 7 2 3 2" xfId="20762"/>
    <cellStyle name="Normal 26 7 2 3 2 2" xfId="20763"/>
    <cellStyle name="Normal 26 7 2 3 2 3" xfId="45883"/>
    <cellStyle name="Normal 26 7 2 3 3" xfId="20764"/>
    <cellStyle name="Normal 26 7 2 3 4" xfId="45884"/>
    <cellStyle name="Normal 26 7 2 3_Lcc_inputs" xfId="45885"/>
    <cellStyle name="Normal 26 7 2 4" xfId="20765"/>
    <cellStyle name="Normal 26 7 2 4 2" xfId="20766"/>
    <cellStyle name="Normal 26 7 2 4 2 2" xfId="20767"/>
    <cellStyle name="Normal 26 7 2 4 3" xfId="20768"/>
    <cellStyle name="Normal 26 7 2 5" xfId="20769"/>
    <cellStyle name="Normal 26 7 2 5 2" xfId="20770"/>
    <cellStyle name="Normal 26 7 2 6" xfId="20771"/>
    <cellStyle name="Normal 26 7 2 7" xfId="45886"/>
    <cellStyle name="Normal 26 7 2 8" xfId="45887"/>
    <cellStyle name="Normal 26 7 2_Lcc_inputs" xfId="45888"/>
    <cellStyle name="Normal 26 7 3" xfId="20772"/>
    <cellStyle name="Normal 26 7 3 2" xfId="20773"/>
    <cellStyle name="Normal 26 7 3 2 2" xfId="20774"/>
    <cellStyle name="Normal 26 7 3 2 2 2" xfId="20775"/>
    <cellStyle name="Normal 26 7 3 2 3" xfId="20776"/>
    <cellStyle name="Normal 26 7 3 3" xfId="20777"/>
    <cellStyle name="Normal 26 7 3 3 2" xfId="20778"/>
    <cellStyle name="Normal 26 7 3 3 2 2" xfId="20779"/>
    <cellStyle name="Normal 26 7 3 3 3" xfId="20780"/>
    <cellStyle name="Normal 26 7 3 4" xfId="20781"/>
    <cellStyle name="Normal 26 7 3 4 2" xfId="20782"/>
    <cellStyle name="Normal 26 7 3 5" xfId="20783"/>
    <cellStyle name="Normal 26 7 3_Lcc_inputs" xfId="45889"/>
    <cellStyle name="Normal 26 7 4" xfId="20784"/>
    <cellStyle name="Normal 26 7 4 2" xfId="20785"/>
    <cellStyle name="Normal 26 7 4 2 2" xfId="20786"/>
    <cellStyle name="Normal 26 7 4 2 3" xfId="45890"/>
    <cellStyle name="Normal 26 7 4 3" xfId="20787"/>
    <cellStyle name="Normal 26 7 4 4" xfId="45891"/>
    <cellStyle name="Normal 26 7 4_Lcc_inputs" xfId="45892"/>
    <cellStyle name="Normal 26 7 5" xfId="20788"/>
    <cellStyle name="Normal 26 7 5 2" xfId="20789"/>
    <cellStyle name="Normal 26 7 5 2 2" xfId="20790"/>
    <cellStyle name="Normal 26 7 5 3" xfId="20791"/>
    <cellStyle name="Normal 26 7 6" xfId="20792"/>
    <cellStyle name="Normal 26 7 6 2" xfId="20793"/>
    <cellStyle name="Normal 26 7 7" xfId="20794"/>
    <cellStyle name="Normal 26 7 8" xfId="45893"/>
    <cellStyle name="Normal 26 7 9" xfId="45894"/>
    <cellStyle name="Normal 26 7_Lcc_inputs" xfId="45895"/>
    <cellStyle name="Normal 26 8" xfId="9775"/>
    <cellStyle name="Normal 26 8 2" xfId="20795"/>
    <cellStyle name="Normal 26 8 2 2" xfId="20796"/>
    <cellStyle name="Normal 26 8 2 2 2" xfId="20797"/>
    <cellStyle name="Normal 26 8 2 2 2 2" xfId="20798"/>
    <cellStyle name="Normal 26 8 2 2 3" xfId="20799"/>
    <cellStyle name="Normal 26 8 2 3" xfId="20800"/>
    <cellStyle name="Normal 26 8 2 3 2" xfId="20801"/>
    <cellStyle name="Normal 26 8 2 3 2 2" xfId="20802"/>
    <cellStyle name="Normal 26 8 2 3 3" xfId="20803"/>
    <cellStyle name="Normal 26 8 2 4" xfId="20804"/>
    <cellStyle name="Normal 26 8 2 4 2" xfId="20805"/>
    <cellStyle name="Normal 26 8 2 5" xfId="20806"/>
    <cellStyle name="Normal 26 8 2_Lcc_inputs" xfId="45896"/>
    <cellStyle name="Normal 26 8 3" xfId="20807"/>
    <cellStyle name="Normal 26 8 3 2" xfId="20808"/>
    <cellStyle name="Normal 26 8 3 2 2" xfId="20809"/>
    <cellStyle name="Normal 26 8 3 2 3" xfId="45897"/>
    <cellStyle name="Normal 26 8 3 3" xfId="20810"/>
    <cellStyle name="Normal 26 8 3 4" xfId="45898"/>
    <cellStyle name="Normal 26 8 3_Lcc_inputs" xfId="45899"/>
    <cellStyle name="Normal 26 8 4" xfId="20811"/>
    <cellStyle name="Normal 26 8 4 2" xfId="20812"/>
    <cellStyle name="Normal 26 8 4 2 2" xfId="20813"/>
    <cellStyle name="Normal 26 8 4 3" xfId="20814"/>
    <cellStyle name="Normal 26 8 5" xfId="20815"/>
    <cellStyle name="Normal 26 8 5 2" xfId="20816"/>
    <cellStyle name="Normal 26 8 6" xfId="20817"/>
    <cellStyle name="Normal 26 8 7" xfId="45900"/>
    <cellStyle name="Normal 26 8 8" xfId="45901"/>
    <cellStyle name="Normal 26 8_Lcc_inputs" xfId="45902"/>
    <cellStyle name="Normal 26 9" xfId="9768"/>
    <cellStyle name="Normal 26 9 2" xfId="20818"/>
    <cellStyle name="Normal 26 9 2 2" xfId="20819"/>
    <cellStyle name="Normal 26 9 2 2 2" xfId="20820"/>
    <cellStyle name="Normal 26 9 2 2 2 2" xfId="20821"/>
    <cellStyle name="Normal 26 9 2 2 3" xfId="20822"/>
    <cellStyle name="Normal 26 9 2 3" xfId="20823"/>
    <cellStyle name="Normal 26 9 2 3 2" xfId="20824"/>
    <cellStyle name="Normal 26 9 2 3 2 2" xfId="20825"/>
    <cellStyle name="Normal 26 9 2 3 3" xfId="20826"/>
    <cellStyle name="Normal 26 9 2 4" xfId="20827"/>
    <cellStyle name="Normal 26 9 2 4 2" xfId="20828"/>
    <cellStyle name="Normal 26 9 2 5" xfId="20829"/>
    <cellStyle name="Normal 26 9 2_Lcc_inputs" xfId="45903"/>
    <cellStyle name="Normal 26 9 3" xfId="20830"/>
    <cellStyle name="Normal 26 9 3 2" xfId="20831"/>
    <cellStyle name="Normal 26 9 3 2 2" xfId="20832"/>
    <cellStyle name="Normal 26 9 3 2 3" xfId="45904"/>
    <cellStyle name="Normal 26 9 3 3" xfId="20833"/>
    <cellStyle name="Normal 26 9 3 4" xfId="45905"/>
    <cellStyle name="Normal 26 9 3_Lcc_inputs" xfId="45906"/>
    <cellStyle name="Normal 26 9 4" xfId="20834"/>
    <cellStyle name="Normal 26 9 4 2" xfId="20835"/>
    <cellStyle name="Normal 26 9 4 2 2" xfId="20836"/>
    <cellStyle name="Normal 26 9 4 3" xfId="20837"/>
    <cellStyle name="Normal 26 9 5" xfId="20838"/>
    <cellStyle name="Normal 26 9 5 2" xfId="20839"/>
    <cellStyle name="Normal 26 9 6" xfId="20840"/>
    <cellStyle name="Normal 26 9 7" xfId="45907"/>
    <cellStyle name="Normal 26 9 8" xfId="45908"/>
    <cellStyle name="Normal 26 9_Lcc_inputs" xfId="45909"/>
    <cellStyle name="Normal 26_Lcc_inputs" xfId="45910"/>
    <cellStyle name="Normal 27" xfId="6312"/>
    <cellStyle name="Normal 27 10" xfId="10808"/>
    <cellStyle name="Normal 27 10 2" xfId="20841"/>
    <cellStyle name="Normal 27 10 2 2" xfId="20842"/>
    <cellStyle name="Normal 27 10 2 2 2" xfId="20843"/>
    <cellStyle name="Normal 27 10 2 2 3" xfId="45911"/>
    <cellStyle name="Normal 27 10 2 3" xfId="20844"/>
    <cellStyle name="Normal 27 10 2 4" xfId="45912"/>
    <cellStyle name="Normal 27 10 2_Lcc_inputs" xfId="45913"/>
    <cellStyle name="Normal 27 10 3" xfId="20845"/>
    <cellStyle name="Normal 27 10 3 2" xfId="20846"/>
    <cellStyle name="Normal 27 10 3 2 2" xfId="20847"/>
    <cellStyle name="Normal 27 10 3 3" xfId="20848"/>
    <cellStyle name="Normal 27 10 4" xfId="20849"/>
    <cellStyle name="Normal 27 10 4 2" xfId="20850"/>
    <cellStyle name="Normal 27 10 5" xfId="20851"/>
    <cellStyle name="Normal 27 10 6" xfId="45914"/>
    <cellStyle name="Normal 27 10 7" xfId="45915"/>
    <cellStyle name="Normal 27 10_Lcc_inputs" xfId="45916"/>
    <cellStyle name="Normal 27 11" xfId="20852"/>
    <cellStyle name="Normal 27 11 2" xfId="20853"/>
    <cellStyle name="Normal 27 11 2 2" xfId="20854"/>
    <cellStyle name="Normal 27 11 2 3" xfId="45917"/>
    <cellStyle name="Normal 27 11 3" xfId="20855"/>
    <cellStyle name="Normal 27 11 3 2" xfId="45918"/>
    <cellStyle name="Normal 27 11 4" xfId="45919"/>
    <cellStyle name="Normal 27 11 5" xfId="45920"/>
    <cellStyle name="Normal 27 11_Lcc_inputs" xfId="45921"/>
    <cellStyle name="Normal 27 12" xfId="20856"/>
    <cellStyle name="Normal 27 12 2" xfId="20857"/>
    <cellStyle name="Normal 27 12 2 2" xfId="20858"/>
    <cellStyle name="Normal 27 12 2 3" xfId="45922"/>
    <cellStyle name="Normal 27 12 3" xfId="20859"/>
    <cellStyle name="Normal 27 12 4" xfId="45923"/>
    <cellStyle name="Normal 27 12_Lcc_inputs" xfId="45924"/>
    <cellStyle name="Normal 27 13" xfId="20860"/>
    <cellStyle name="Normal 27 13 2" xfId="20861"/>
    <cellStyle name="Normal 27 13 3" xfId="45925"/>
    <cellStyle name="Normal 27 14" xfId="20862"/>
    <cellStyle name="Normal 27 14 2" xfId="45926"/>
    <cellStyle name="Normal 27 15" xfId="45927"/>
    <cellStyle name="Normal 27 16" xfId="45928"/>
    <cellStyle name="Normal 27 2" xfId="6313"/>
    <cellStyle name="Normal 27 2 10" xfId="45929"/>
    <cellStyle name="Normal 27 2 2" xfId="9778"/>
    <cellStyle name="Normal 27 2 2 2" xfId="20863"/>
    <cellStyle name="Normal 27 2 2 2 2" xfId="20864"/>
    <cellStyle name="Normal 27 2 2 2 2 2" xfId="20865"/>
    <cellStyle name="Normal 27 2 2 2 2 2 2" xfId="20866"/>
    <cellStyle name="Normal 27 2 2 2 2 3" xfId="20867"/>
    <cellStyle name="Normal 27 2 2 2 3" xfId="20868"/>
    <cellStyle name="Normal 27 2 2 2 3 2" xfId="20869"/>
    <cellStyle name="Normal 27 2 2 2 3 2 2" xfId="20870"/>
    <cellStyle name="Normal 27 2 2 2 3 3" xfId="20871"/>
    <cellStyle name="Normal 27 2 2 2 4" xfId="20872"/>
    <cellStyle name="Normal 27 2 2 2 4 2" xfId="20873"/>
    <cellStyle name="Normal 27 2 2 2 5" xfId="20874"/>
    <cellStyle name="Normal 27 2 2 2_Lcc_inputs" xfId="45930"/>
    <cellStyle name="Normal 27 2 2 3" xfId="20875"/>
    <cellStyle name="Normal 27 2 2 3 2" xfId="20876"/>
    <cellStyle name="Normal 27 2 2 3 2 2" xfId="20877"/>
    <cellStyle name="Normal 27 2 2 3 2 3" xfId="45931"/>
    <cellStyle name="Normal 27 2 2 3 3" xfId="20878"/>
    <cellStyle name="Normal 27 2 2 3 4" xfId="45932"/>
    <cellStyle name="Normal 27 2 2 3_Lcc_inputs" xfId="45933"/>
    <cellStyle name="Normal 27 2 2 4" xfId="20879"/>
    <cellStyle name="Normal 27 2 2 4 2" xfId="20880"/>
    <cellStyle name="Normal 27 2 2 4 2 2" xfId="20881"/>
    <cellStyle name="Normal 27 2 2 4 3" xfId="20882"/>
    <cellStyle name="Normal 27 2 2 5" xfId="20883"/>
    <cellStyle name="Normal 27 2 2 5 2" xfId="20884"/>
    <cellStyle name="Normal 27 2 2 6" xfId="20885"/>
    <cellStyle name="Normal 27 2 2 7" xfId="45934"/>
    <cellStyle name="Normal 27 2 2 8" xfId="45935"/>
    <cellStyle name="Normal 27 2 2_Lcc_inputs" xfId="45936"/>
    <cellStyle name="Normal 27 2 3" xfId="9777"/>
    <cellStyle name="Normal 27 2 3 2" xfId="20886"/>
    <cellStyle name="Normal 27 2 3 2 2" xfId="20887"/>
    <cellStyle name="Normal 27 2 3 2 2 2" xfId="20888"/>
    <cellStyle name="Normal 27 2 3 2 2 3" xfId="45937"/>
    <cellStyle name="Normal 27 2 3 2 3" xfId="20889"/>
    <cellStyle name="Normal 27 2 3 2 4" xfId="45938"/>
    <cellStyle name="Normal 27 2 3 2_Lcc_inputs" xfId="45939"/>
    <cellStyle name="Normal 27 2 3 3" xfId="20890"/>
    <cellStyle name="Normal 27 2 3 3 2" xfId="20891"/>
    <cellStyle name="Normal 27 2 3 3 2 2" xfId="20892"/>
    <cellStyle name="Normal 27 2 3 3 3" xfId="20893"/>
    <cellStyle name="Normal 27 2 3 4" xfId="20894"/>
    <cellStyle name="Normal 27 2 3 4 2" xfId="20895"/>
    <cellStyle name="Normal 27 2 3 5" xfId="20896"/>
    <cellStyle name="Normal 27 2 3 6" xfId="45940"/>
    <cellStyle name="Normal 27 2 3 7" xfId="45941"/>
    <cellStyle name="Normal 27 2 3_Lcc_inputs" xfId="45942"/>
    <cellStyle name="Normal 27 2 4" xfId="11088"/>
    <cellStyle name="Normal 27 2 4 2" xfId="20897"/>
    <cellStyle name="Normal 27 2 4 2 2" xfId="20898"/>
    <cellStyle name="Normal 27 2 4 2 3" xfId="45943"/>
    <cellStyle name="Normal 27 2 4 3" xfId="20899"/>
    <cellStyle name="Normal 27 2 4 3 2" xfId="45944"/>
    <cellStyle name="Normal 27 2 4 4" xfId="45945"/>
    <cellStyle name="Normal 27 2 4 5" xfId="45946"/>
    <cellStyle name="Normal 27 2 4_Lcc_inputs" xfId="45947"/>
    <cellStyle name="Normal 27 2 5" xfId="20900"/>
    <cellStyle name="Normal 27 2 5 2" xfId="20901"/>
    <cellStyle name="Normal 27 2 5 2 2" xfId="20902"/>
    <cellStyle name="Normal 27 2 5 2 3" xfId="45948"/>
    <cellStyle name="Normal 27 2 5 3" xfId="20903"/>
    <cellStyle name="Normal 27 2 5 3 2" xfId="45949"/>
    <cellStyle name="Normal 27 2 5 4" xfId="45950"/>
    <cellStyle name="Normal 27 2 5 5" xfId="45951"/>
    <cellStyle name="Normal 27 2 5_Lcc_inputs" xfId="45952"/>
    <cellStyle name="Normal 27 2 6" xfId="20904"/>
    <cellStyle name="Normal 27 2 6 2" xfId="20905"/>
    <cellStyle name="Normal 27 2 6 2 2" xfId="45953"/>
    <cellStyle name="Normal 27 2 6 3" xfId="45954"/>
    <cellStyle name="Normal 27 2 6 4" xfId="45955"/>
    <cellStyle name="Normal 27 2 6_Lcc_inputs" xfId="45956"/>
    <cellStyle name="Normal 27 2 7" xfId="20906"/>
    <cellStyle name="Normal 27 2 7 2" xfId="45957"/>
    <cellStyle name="Normal 27 2 7 3" xfId="45958"/>
    <cellStyle name="Normal 27 2 8" xfId="45959"/>
    <cellStyle name="Normal 27 2 8 2" xfId="45960"/>
    <cellStyle name="Normal 27 2 9" xfId="45961"/>
    <cellStyle name="Normal 27 2_Lcc_inputs" xfId="45962"/>
    <cellStyle name="Normal 27 3" xfId="9242"/>
    <cellStyle name="Normal 27 3 2" xfId="9780"/>
    <cellStyle name="Normal 27 3 2 2" xfId="20907"/>
    <cellStyle name="Normal 27 3 2 2 2" xfId="20908"/>
    <cellStyle name="Normal 27 3 2 2 2 2" xfId="20909"/>
    <cellStyle name="Normal 27 3 2 2 2 2 2" xfId="20910"/>
    <cellStyle name="Normal 27 3 2 2 2 3" xfId="20911"/>
    <cellStyle name="Normal 27 3 2 2 3" xfId="20912"/>
    <cellStyle name="Normal 27 3 2 2 3 2" xfId="20913"/>
    <cellStyle name="Normal 27 3 2 2 3 2 2" xfId="20914"/>
    <cellStyle name="Normal 27 3 2 2 3 3" xfId="20915"/>
    <cellStyle name="Normal 27 3 2 2 4" xfId="20916"/>
    <cellStyle name="Normal 27 3 2 2 4 2" xfId="20917"/>
    <cellStyle name="Normal 27 3 2 2 5" xfId="20918"/>
    <cellStyle name="Normal 27 3 2 2_Lcc_inputs" xfId="45963"/>
    <cellStyle name="Normal 27 3 2 3" xfId="20919"/>
    <cellStyle name="Normal 27 3 2 3 2" xfId="20920"/>
    <cellStyle name="Normal 27 3 2 3 2 2" xfId="20921"/>
    <cellStyle name="Normal 27 3 2 3 2 3" xfId="45964"/>
    <cellStyle name="Normal 27 3 2 3 3" xfId="20922"/>
    <cellStyle name="Normal 27 3 2 3 4" xfId="45965"/>
    <cellStyle name="Normal 27 3 2 3_Lcc_inputs" xfId="45966"/>
    <cellStyle name="Normal 27 3 2 4" xfId="20923"/>
    <cellStyle name="Normal 27 3 2 4 2" xfId="20924"/>
    <cellStyle name="Normal 27 3 2 4 2 2" xfId="20925"/>
    <cellStyle name="Normal 27 3 2 4 3" xfId="20926"/>
    <cellStyle name="Normal 27 3 2 5" xfId="20927"/>
    <cellStyle name="Normal 27 3 2 5 2" xfId="20928"/>
    <cellStyle name="Normal 27 3 2 6" xfId="20929"/>
    <cellStyle name="Normal 27 3 2 7" xfId="45967"/>
    <cellStyle name="Normal 27 3 2 8" xfId="45968"/>
    <cellStyle name="Normal 27 3 2_Lcc_inputs" xfId="45969"/>
    <cellStyle name="Normal 27 3 3" xfId="9779"/>
    <cellStyle name="Normal 27 3 3 2" xfId="20930"/>
    <cellStyle name="Normal 27 3 3 2 2" xfId="20931"/>
    <cellStyle name="Normal 27 3 3 2 2 2" xfId="20932"/>
    <cellStyle name="Normal 27 3 3 2 2 3" xfId="45970"/>
    <cellStyle name="Normal 27 3 3 2 3" xfId="20933"/>
    <cellStyle name="Normal 27 3 3 2 4" xfId="45971"/>
    <cellStyle name="Normal 27 3 3 2_Lcc_inputs" xfId="45972"/>
    <cellStyle name="Normal 27 3 3 3" xfId="20934"/>
    <cellStyle name="Normal 27 3 3 3 2" xfId="20935"/>
    <cellStyle name="Normal 27 3 3 3 2 2" xfId="20936"/>
    <cellStyle name="Normal 27 3 3 3 3" xfId="20937"/>
    <cellStyle name="Normal 27 3 3 4" xfId="20938"/>
    <cellStyle name="Normal 27 3 3 4 2" xfId="20939"/>
    <cellStyle name="Normal 27 3 3 5" xfId="20940"/>
    <cellStyle name="Normal 27 3 3 6" xfId="45973"/>
    <cellStyle name="Normal 27 3 3 7" xfId="45974"/>
    <cellStyle name="Normal 27 3 3_Lcc_inputs" xfId="45975"/>
    <cellStyle name="Normal 27 3 4" xfId="11089"/>
    <cellStyle name="Normal 27 3 4 2" xfId="20941"/>
    <cellStyle name="Normal 27 3 4 2 2" xfId="20942"/>
    <cellStyle name="Normal 27 3 4 2 3" xfId="45976"/>
    <cellStyle name="Normal 27 3 4 3" xfId="20943"/>
    <cellStyle name="Normal 27 3 4 3 2" xfId="45977"/>
    <cellStyle name="Normal 27 3 4 4" xfId="45978"/>
    <cellStyle name="Normal 27 3 4 5" xfId="45979"/>
    <cellStyle name="Normal 27 3 4_Lcc_inputs" xfId="45980"/>
    <cellStyle name="Normal 27 3 5" xfId="20944"/>
    <cellStyle name="Normal 27 3 5 2" xfId="20945"/>
    <cellStyle name="Normal 27 3 5 2 2" xfId="20946"/>
    <cellStyle name="Normal 27 3 5 2 3" xfId="45981"/>
    <cellStyle name="Normal 27 3 5 3" xfId="20947"/>
    <cellStyle name="Normal 27 3 5 4" xfId="45982"/>
    <cellStyle name="Normal 27 3 5_Lcc_inputs" xfId="45983"/>
    <cellStyle name="Normal 27 3 6" xfId="20948"/>
    <cellStyle name="Normal 27 3 6 2" xfId="20949"/>
    <cellStyle name="Normal 27 3 6 3" xfId="45984"/>
    <cellStyle name="Normal 27 3 7" xfId="20950"/>
    <cellStyle name="Normal 27 3 7 2" xfId="45985"/>
    <cellStyle name="Normal 27 3 8" xfId="45986"/>
    <cellStyle name="Normal 27 3 9" xfId="45987"/>
    <cellStyle name="Normal 27 3_Lcc_inputs" xfId="45988"/>
    <cellStyle name="Normal 27 4" xfId="9243"/>
    <cellStyle name="Normal 27 4 2" xfId="9782"/>
    <cellStyle name="Normal 27 4 2 2" xfId="20951"/>
    <cellStyle name="Normal 27 4 2 2 2" xfId="20952"/>
    <cellStyle name="Normal 27 4 2 2 2 2" xfId="20953"/>
    <cellStyle name="Normal 27 4 2 2 2 2 2" xfId="20954"/>
    <cellStyle name="Normal 27 4 2 2 2 3" xfId="20955"/>
    <cellStyle name="Normal 27 4 2 2 3" xfId="20956"/>
    <cellStyle name="Normal 27 4 2 2 3 2" xfId="20957"/>
    <cellStyle name="Normal 27 4 2 2 3 2 2" xfId="20958"/>
    <cellStyle name="Normal 27 4 2 2 3 3" xfId="20959"/>
    <cellStyle name="Normal 27 4 2 2 4" xfId="20960"/>
    <cellStyle name="Normal 27 4 2 2 4 2" xfId="20961"/>
    <cellStyle name="Normal 27 4 2 2 5" xfId="20962"/>
    <cellStyle name="Normal 27 4 2 2_Lcc_inputs" xfId="45989"/>
    <cellStyle name="Normal 27 4 2 3" xfId="20963"/>
    <cellStyle name="Normal 27 4 2 3 2" xfId="20964"/>
    <cellStyle name="Normal 27 4 2 3 2 2" xfId="20965"/>
    <cellStyle name="Normal 27 4 2 3 2 3" xfId="45990"/>
    <cellStyle name="Normal 27 4 2 3 3" xfId="20966"/>
    <cellStyle name="Normal 27 4 2 3 4" xfId="45991"/>
    <cellStyle name="Normal 27 4 2 3_Lcc_inputs" xfId="45992"/>
    <cellStyle name="Normal 27 4 2 4" xfId="20967"/>
    <cellStyle name="Normal 27 4 2 4 2" xfId="20968"/>
    <cellStyle name="Normal 27 4 2 4 2 2" xfId="20969"/>
    <cellStyle name="Normal 27 4 2 4 3" xfId="20970"/>
    <cellStyle name="Normal 27 4 2 5" xfId="20971"/>
    <cellStyle name="Normal 27 4 2 5 2" xfId="20972"/>
    <cellStyle name="Normal 27 4 2 6" xfId="20973"/>
    <cellStyle name="Normal 27 4 2 7" xfId="45993"/>
    <cellStyle name="Normal 27 4 2 8" xfId="45994"/>
    <cellStyle name="Normal 27 4 2_Lcc_inputs" xfId="45995"/>
    <cellStyle name="Normal 27 4 3" xfId="9781"/>
    <cellStyle name="Normal 27 4 3 2" xfId="20974"/>
    <cellStyle name="Normal 27 4 3 2 2" xfId="20975"/>
    <cellStyle name="Normal 27 4 3 2 2 2" xfId="20976"/>
    <cellStyle name="Normal 27 4 3 2 3" xfId="20977"/>
    <cellStyle name="Normal 27 4 3 3" xfId="20978"/>
    <cellStyle name="Normal 27 4 3 3 2" xfId="20979"/>
    <cellStyle name="Normal 27 4 3 3 2 2" xfId="20980"/>
    <cellStyle name="Normal 27 4 3 3 3" xfId="20981"/>
    <cellStyle name="Normal 27 4 3 4" xfId="20982"/>
    <cellStyle name="Normal 27 4 3 4 2" xfId="20983"/>
    <cellStyle name="Normal 27 4 3 5" xfId="20984"/>
    <cellStyle name="Normal 27 4 3_Lcc_inputs" xfId="45996"/>
    <cellStyle name="Normal 27 4 4" xfId="20985"/>
    <cellStyle name="Normal 27 4 4 2" xfId="20986"/>
    <cellStyle name="Normal 27 4 4 2 2" xfId="20987"/>
    <cellStyle name="Normal 27 4 4 2 3" xfId="45997"/>
    <cellStyle name="Normal 27 4 4 3" xfId="20988"/>
    <cellStyle name="Normal 27 4 4 4" xfId="45998"/>
    <cellStyle name="Normal 27 4 4_Lcc_inputs" xfId="45999"/>
    <cellStyle name="Normal 27 4 5" xfId="20989"/>
    <cellStyle name="Normal 27 4 5 2" xfId="20990"/>
    <cellStyle name="Normal 27 4 5 2 2" xfId="20991"/>
    <cellStyle name="Normal 27 4 5 3" xfId="20992"/>
    <cellStyle name="Normal 27 4 6" xfId="20993"/>
    <cellStyle name="Normal 27 4 6 2" xfId="20994"/>
    <cellStyle name="Normal 27 4 7" xfId="20995"/>
    <cellStyle name="Normal 27 4 8" xfId="46000"/>
    <cellStyle name="Normal 27 4 9" xfId="46001"/>
    <cellStyle name="Normal 27 4_Lcc_inputs" xfId="46002"/>
    <cellStyle name="Normal 27 5" xfId="9783"/>
    <cellStyle name="Normal 27 5 2" xfId="9784"/>
    <cellStyle name="Normal 27 5 2 2" xfId="20996"/>
    <cellStyle name="Normal 27 5 2 2 2" xfId="20997"/>
    <cellStyle name="Normal 27 5 2 2 2 2" xfId="20998"/>
    <cellStyle name="Normal 27 5 2 2 2 2 2" xfId="20999"/>
    <cellStyle name="Normal 27 5 2 2 2 3" xfId="21000"/>
    <cellStyle name="Normal 27 5 2 2 3" xfId="21001"/>
    <cellStyle name="Normal 27 5 2 2 3 2" xfId="21002"/>
    <cellStyle name="Normal 27 5 2 2 3 2 2" xfId="21003"/>
    <cellStyle name="Normal 27 5 2 2 3 3" xfId="21004"/>
    <cellStyle name="Normal 27 5 2 2 4" xfId="21005"/>
    <cellStyle name="Normal 27 5 2 2 4 2" xfId="21006"/>
    <cellStyle name="Normal 27 5 2 2 5" xfId="21007"/>
    <cellStyle name="Normal 27 5 2 2_Lcc_inputs" xfId="46003"/>
    <cellStyle name="Normal 27 5 2 3" xfId="21008"/>
    <cellStyle name="Normal 27 5 2 3 2" xfId="21009"/>
    <cellStyle name="Normal 27 5 2 3 2 2" xfId="21010"/>
    <cellStyle name="Normal 27 5 2 3 2 3" xfId="46004"/>
    <cellStyle name="Normal 27 5 2 3 3" xfId="21011"/>
    <cellStyle name="Normal 27 5 2 3 4" xfId="46005"/>
    <cellStyle name="Normal 27 5 2 3_Lcc_inputs" xfId="46006"/>
    <cellStyle name="Normal 27 5 2 4" xfId="21012"/>
    <cellStyle name="Normal 27 5 2 4 2" xfId="21013"/>
    <cellStyle name="Normal 27 5 2 4 2 2" xfId="21014"/>
    <cellStyle name="Normal 27 5 2 4 3" xfId="21015"/>
    <cellStyle name="Normal 27 5 2 5" xfId="21016"/>
    <cellStyle name="Normal 27 5 2 5 2" xfId="21017"/>
    <cellStyle name="Normal 27 5 2 6" xfId="21018"/>
    <cellStyle name="Normal 27 5 2 7" xfId="46007"/>
    <cellStyle name="Normal 27 5 2 8" xfId="46008"/>
    <cellStyle name="Normal 27 5 2_Lcc_inputs" xfId="46009"/>
    <cellStyle name="Normal 27 5 3" xfId="21019"/>
    <cellStyle name="Normal 27 5 3 2" xfId="21020"/>
    <cellStyle name="Normal 27 5 3 2 2" xfId="21021"/>
    <cellStyle name="Normal 27 5 3 2 2 2" xfId="21022"/>
    <cellStyle name="Normal 27 5 3 2 3" xfId="21023"/>
    <cellStyle name="Normal 27 5 3 3" xfId="21024"/>
    <cellStyle name="Normal 27 5 3 3 2" xfId="21025"/>
    <cellStyle name="Normal 27 5 3 3 2 2" xfId="21026"/>
    <cellStyle name="Normal 27 5 3 3 3" xfId="21027"/>
    <cellStyle name="Normal 27 5 3 4" xfId="21028"/>
    <cellStyle name="Normal 27 5 3 4 2" xfId="21029"/>
    <cellStyle name="Normal 27 5 3 5" xfId="21030"/>
    <cellStyle name="Normal 27 5 3_Lcc_inputs" xfId="46010"/>
    <cellStyle name="Normal 27 5 4" xfId="21031"/>
    <cellStyle name="Normal 27 5 4 2" xfId="21032"/>
    <cellStyle name="Normal 27 5 4 2 2" xfId="21033"/>
    <cellStyle name="Normal 27 5 4 2 3" xfId="46011"/>
    <cellStyle name="Normal 27 5 4 3" xfId="21034"/>
    <cellStyle name="Normal 27 5 4 4" xfId="46012"/>
    <cellStyle name="Normal 27 5 4_Lcc_inputs" xfId="46013"/>
    <cellStyle name="Normal 27 5 5" xfId="21035"/>
    <cellStyle name="Normal 27 5 5 2" xfId="21036"/>
    <cellStyle name="Normal 27 5 5 2 2" xfId="21037"/>
    <cellStyle name="Normal 27 5 5 3" xfId="21038"/>
    <cellStyle name="Normal 27 5 6" xfId="21039"/>
    <cellStyle name="Normal 27 5 6 2" xfId="21040"/>
    <cellStyle name="Normal 27 5 7" xfId="21041"/>
    <cellStyle name="Normal 27 5 8" xfId="46014"/>
    <cellStyle name="Normal 27 5 9" xfId="46015"/>
    <cellStyle name="Normal 27 5_Lcc_inputs" xfId="46016"/>
    <cellStyle name="Normal 27 6" xfId="9785"/>
    <cellStyle name="Normal 27 6 2" xfId="9786"/>
    <cellStyle name="Normal 27 6 2 2" xfId="21042"/>
    <cellStyle name="Normal 27 6 2 2 2" xfId="21043"/>
    <cellStyle name="Normal 27 6 2 2 2 2" xfId="21044"/>
    <cellStyle name="Normal 27 6 2 2 2 2 2" xfId="21045"/>
    <cellStyle name="Normal 27 6 2 2 2 3" xfId="21046"/>
    <cellStyle name="Normal 27 6 2 2 3" xfId="21047"/>
    <cellStyle name="Normal 27 6 2 2 3 2" xfId="21048"/>
    <cellStyle name="Normal 27 6 2 2 3 2 2" xfId="21049"/>
    <cellStyle name="Normal 27 6 2 2 3 3" xfId="21050"/>
    <cellStyle name="Normal 27 6 2 2 4" xfId="21051"/>
    <cellStyle name="Normal 27 6 2 2 4 2" xfId="21052"/>
    <cellStyle name="Normal 27 6 2 2 5" xfId="21053"/>
    <cellStyle name="Normal 27 6 2 2_Lcc_inputs" xfId="46017"/>
    <cellStyle name="Normal 27 6 2 3" xfId="21054"/>
    <cellStyle name="Normal 27 6 2 3 2" xfId="21055"/>
    <cellStyle name="Normal 27 6 2 3 2 2" xfId="21056"/>
    <cellStyle name="Normal 27 6 2 3 2 3" xfId="46018"/>
    <cellStyle name="Normal 27 6 2 3 3" xfId="21057"/>
    <cellStyle name="Normal 27 6 2 3 4" xfId="46019"/>
    <cellStyle name="Normal 27 6 2 3_Lcc_inputs" xfId="46020"/>
    <cellStyle name="Normal 27 6 2 4" xfId="21058"/>
    <cellStyle name="Normal 27 6 2 4 2" xfId="21059"/>
    <cellStyle name="Normal 27 6 2 4 2 2" xfId="21060"/>
    <cellStyle name="Normal 27 6 2 4 3" xfId="21061"/>
    <cellStyle name="Normal 27 6 2 5" xfId="21062"/>
    <cellStyle name="Normal 27 6 2 5 2" xfId="21063"/>
    <cellStyle name="Normal 27 6 2 6" xfId="21064"/>
    <cellStyle name="Normal 27 6 2 7" xfId="46021"/>
    <cellStyle name="Normal 27 6 2 8" xfId="46022"/>
    <cellStyle name="Normal 27 6 2_Lcc_inputs" xfId="46023"/>
    <cellStyle name="Normal 27 6 3" xfId="21065"/>
    <cellStyle name="Normal 27 6 3 2" xfId="21066"/>
    <cellStyle name="Normal 27 6 3 2 2" xfId="21067"/>
    <cellStyle name="Normal 27 6 3 2 2 2" xfId="21068"/>
    <cellStyle name="Normal 27 6 3 2 3" xfId="21069"/>
    <cellStyle name="Normal 27 6 3 3" xfId="21070"/>
    <cellStyle name="Normal 27 6 3 3 2" xfId="21071"/>
    <cellStyle name="Normal 27 6 3 3 2 2" xfId="21072"/>
    <cellStyle name="Normal 27 6 3 3 3" xfId="21073"/>
    <cellStyle name="Normal 27 6 3 4" xfId="21074"/>
    <cellStyle name="Normal 27 6 3 4 2" xfId="21075"/>
    <cellStyle name="Normal 27 6 3 5" xfId="21076"/>
    <cellStyle name="Normal 27 6 3_Lcc_inputs" xfId="46024"/>
    <cellStyle name="Normal 27 6 4" xfId="21077"/>
    <cellStyle name="Normal 27 6 4 2" xfId="21078"/>
    <cellStyle name="Normal 27 6 4 2 2" xfId="21079"/>
    <cellStyle name="Normal 27 6 4 2 3" xfId="46025"/>
    <cellStyle name="Normal 27 6 4 3" xfId="21080"/>
    <cellStyle name="Normal 27 6 4 4" xfId="46026"/>
    <cellStyle name="Normal 27 6 4_Lcc_inputs" xfId="46027"/>
    <cellStyle name="Normal 27 6 5" xfId="21081"/>
    <cellStyle name="Normal 27 6 5 2" xfId="21082"/>
    <cellStyle name="Normal 27 6 5 2 2" xfId="21083"/>
    <cellStyle name="Normal 27 6 5 3" xfId="21084"/>
    <cellStyle name="Normal 27 6 6" xfId="21085"/>
    <cellStyle name="Normal 27 6 6 2" xfId="21086"/>
    <cellStyle name="Normal 27 6 7" xfId="21087"/>
    <cellStyle name="Normal 27 6 8" xfId="46028"/>
    <cellStyle name="Normal 27 6 9" xfId="46029"/>
    <cellStyle name="Normal 27 6_Lcc_inputs" xfId="46030"/>
    <cellStyle name="Normal 27 7" xfId="9787"/>
    <cellStyle name="Normal 27 7 2" xfId="9788"/>
    <cellStyle name="Normal 27 7 2 2" xfId="21088"/>
    <cellStyle name="Normal 27 7 2 2 2" xfId="21089"/>
    <cellStyle name="Normal 27 7 2 2 2 2" xfId="21090"/>
    <cellStyle name="Normal 27 7 2 2 2 2 2" xfId="21091"/>
    <cellStyle name="Normal 27 7 2 2 2 3" xfId="21092"/>
    <cellStyle name="Normal 27 7 2 2 3" xfId="21093"/>
    <cellStyle name="Normal 27 7 2 2 3 2" xfId="21094"/>
    <cellStyle name="Normal 27 7 2 2 3 2 2" xfId="21095"/>
    <cellStyle name="Normal 27 7 2 2 3 3" xfId="21096"/>
    <cellStyle name="Normal 27 7 2 2 4" xfId="21097"/>
    <cellStyle name="Normal 27 7 2 2 4 2" xfId="21098"/>
    <cellStyle name="Normal 27 7 2 2 5" xfId="21099"/>
    <cellStyle name="Normal 27 7 2 2_Lcc_inputs" xfId="46031"/>
    <cellStyle name="Normal 27 7 2 3" xfId="21100"/>
    <cellStyle name="Normal 27 7 2 3 2" xfId="21101"/>
    <cellStyle name="Normal 27 7 2 3 2 2" xfId="21102"/>
    <cellStyle name="Normal 27 7 2 3 2 3" xfId="46032"/>
    <cellStyle name="Normal 27 7 2 3 3" xfId="21103"/>
    <cellStyle name="Normal 27 7 2 3 4" xfId="46033"/>
    <cellStyle name="Normal 27 7 2 3_Lcc_inputs" xfId="46034"/>
    <cellStyle name="Normal 27 7 2 4" xfId="21104"/>
    <cellStyle name="Normal 27 7 2 4 2" xfId="21105"/>
    <cellStyle name="Normal 27 7 2 4 2 2" xfId="21106"/>
    <cellStyle name="Normal 27 7 2 4 3" xfId="21107"/>
    <cellStyle name="Normal 27 7 2 5" xfId="21108"/>
    <cellStyle name="Normal 27 7 2 5 2" xfId="21109"/>
    <cellStyle name="Normal 27 7 2 6" xfId="21110"/>
    <cellStyle name="Normal 27 7 2 7" xfId="46035"/>
    <cellStyle name="Normal 27 7 2 8" xfId="46036"/>
    <cellStyle name="Normal 27 7 2_Lcc_inputs" xfId="46037"/>
    <cellStyle name="Normal 27 7 3" xfId="21111"/>
    <cellStyle name="Normal 27 7 3 2" xfId="21112"/>
    <cellStyle name="Normal 27 7 3 2 2" xfId="21113"/>
    <cellStyle name="Normal 27 7 3 2 2 2" xfId="21114"/>
    <cellStyle name="Normal 27 7 3 2 3" xfId="21115"/>
    <cellStyle name="Normal 27 7 3 3" xfId="21116"/>
    <cellStyle name="Normal 27 7 3 3 2" xfId="21117"/>
    <cellStyle name="Normal 27 7 3 3 2 2" xfId="21118"/>
    <cellStyle name="Normal 27 7 3 3 3" xfId="21119"/>
    <cellStyle name="Normal 27 7 3 4" xfId="21120"/>
    <cellStyle name="Normal 27 7 3 4 2" xfId="21121"/>
    <cellStyle name="Normal 27 7 3 5" xfId="21122"/>
    <cellStyle name="Normal 27 7 3_Lcc_inputs" xfId="46038"/>
    <cellStyle name="Normal 27 7 4" xfId="21123"/>
    <cellStyle name="Normal 27 7 4 2" xfId="21124"/>
    <cellStyle name="Normal 27 7 4 2 2" xfId="21125"/>
    <cellStyle name="Normal 27 7 4 2 3" xfId="46039"/>
    <cellStyle name="Normal 27 7 4 3" xfId="21126"/>
    <cellStyle name="Normal 27 7 4 4" xfId="46040"/>
    <cellStyle name="Normal 27 7 4_Lcc_inputs" xfId="46041"/>
    <cellStyle name="Normal 27 7 5" xfId="21127"/>
    <cellStyle name="Normal 27 7 5 2" xfId="21128"/>
    <cellStyle name="Normal 27 7 5 2 2" xfId="21129"/>
    <cellStyle name="Normal 27 7 5 3" xfId="21130"/>
    <cellStyle name="Normal 27 7 6" xfId="21131"/>
    <cellStyle name="Normal 27 7 6 2" xfId="21132"/>
    <cellStyle name="Normal 27 7 7" xfId="21133"/>
    <cellStyle name="Normal 27 7 8" xfId="46042"/>
    <cellStyle name="Normal 27 7 9" xfId="46043"/>
    <cellStyle name="Normal 27 7_Lcc_inputs" xfId="46044"/>
    <cellStyle name="Normal 27 8" xfId="9789"/>
    <cellStyle name="Normal 27 8 2" xfId="21134"/>
    <cellStyle name="Normal 27 8 2 2" xfId="21135"/>
    <cellStyle name="Normal 27 8 2 2 2" xfId="21136"/>
    <cellStyle name="Normal 27 8 2 2 2 2" xfId="21137"/>
    <cellStyle name="Normal 27 8 2 2 3" xfId="21138"/>
    <cellStyle name="Normal 27 8 2 3" xfId="21139"/>
    <cellStyle name="Normal 27 8 2 3 2" xfId="21140"/>
    <cellStyle name="Normal 27 8 2 3 2 2" xfId="21141"/>
    <cellStyle name="Normal 27 8 2 3 3" xfId="21142"/>
    <cellStyle name="Normal 27 8 2 4" xfId="21143"/>
    <cellStyle name="Normal 27 8 2 4 2" xfId="21144"/>
    <cellStyle name="Normal 27 8 2 5" xfId="21145"/>
    <cellStyle name="Normal 27 8 2_Lcc_inputs" xfId="46045"/>
    <cellStyle name="Normal 27 8 3" xfId="21146"/>
    <cellStyle name="Normal 27 8 3 2" xfId="21147"/>
    <cellStyle name="Normal 27 8 3 2 2" xfId="21148"/>
    <cellStyle name="Normal 27 8 3 2 3" xfId="46046"/>
    <cellStyle name="Normal 27 8 3 3" xfId="21149"/>
    <cellStyle name="Normal 27 8 3 4" xfId="46047"/>
    <cellStyle name="Normal 27 8 3_Lcc_inputs" xfId="46048"/>
    <cellStyle name="Normal 27 8 4" xfId="21150"/>
    <cellStyle name="Normal 27 8 4 2" xfId="21151"/>
    <cellStyle name="Normal 27 8 4 2 2" xfId="21152"/>
    <cellStyle name="Normal 27 8 4 3" xfId="21153"/>
    <cellStyle name="Normal 27 8 5" xfId="21154"/>
    <cellStyle name="Normal 27 8 5 2" xfId="21155"/>
    <cellStyle name="Normal 27 8 6" xfId="21156"/>
    <cellStyle name="Normal 27 8 7" xfId="46049"/>
    <cellStyle name="Normal 27 8 8" xfId="46050"/>
    <cellStyle name="Normal 27 8_Lcc_inputs" xfId="46051"/>
    <cellStyle name="Normal 27 9" xfId="9776"/>
    <cellStyle name="Normal 27 9 2" xfId="21157"/>
    <cellStyle name="Normal 27 9 2 2" xfId="21158"/>
    <cellStyle name="Normal 27 9 2 2 2" xfId="21159"/>
    <cellStyle name="Normal 27 9 2 2 2 2" xfId="21160"/>
    <cellStyle name="Normal 27 9 2 2 3" xfId="21161"/>
    <cellStyle name="Normal 27 9 2 3" xfId="21162"/>
    <cellStyle name="Normal 27 9 2 3 2" xfId="21163"/>
    <cellStyle name="Normal 27 9 2 3 2 2" xfId="21164"/>
    <cellStyle name="Normal 27 9 2 3 3" xfId="21165"/>
    <cellStyle name="Normal 27 9 2 4" xfId="21166"/>
    <cellStyle name="Normal 27 9 2 4 2" xfId="21167"/>
    <cellStyle name="Normal 27 9 2 5" xfId="21168"/>
    <cellStyle name="Normal 27 9 2_Lcc_inputs" xfId="46052"/>
    <cellStyle name="Normal 27 9 3" xfId="21169"/>
    <cellStyle name="Normal 27 9 3 2" xfId="21170"/>
    <cellStyle name="Normal 27 9 3 2 2" xfId="21171"/>
    <cellStyle name="Normal 27 9 3 2 3" xfId="46053"/>
    <cellStyle name="Normal 27 9 3 3" xfId="21172"/>
    <cellStyle name="Normal 27 9 3 4" xfId="46054"/>
    <cellStyle name="Normal 27 9 3_Lcc_inputs" xfId="46055"/>
    <cellStyle name="Normal 27 9 4" xfId="21173"/>
    <cellStyle name="Normal 27 9 4 2" xfId="21174"/>
    <cellStyle name="Normal 27 9 4 2 2" xfId="21175"/>
    <cellStyle name="Normal 27 9 4 3" xfId="21176"/>
    <cellStyle name="Normal 27 9 5" xfId="21177"/>
    <cellStyle name="Normal 27 9 5 2" xfId="21178"/>
    <cellStyle name="Normal 27 9 6" xfId="21179"/>
    <cellStyle name="Normal 27 9 7" xfId="46056"/>
    <cellStyle name="Normal 27 9 8" xfId="46057"/>
    <cellStyle name="Normal 27 9_Lcc_inputs" xfId="46058"/>
    <cellStyle name="Normal 27_Lcc_inputs" xfId="46059"/>
    <cellStyle name="Normal 28" xfId="6314"/>
    <cellStyle name="Normal 28 10" xfId="10809"/>
    <cellStyle name="Normal 28 10 2" xfId="21180"/>
    <cellStyle name="Normal 28 10 2 2" xfId="21181"/>
    <cellStyle name="Normal 28 10 2 2 2" xfId="21182"/>
    <cellStyle name="Normal 28 10 2 2 3" xfId="46060"/>
    <cellStyle name="Normal 28 10 2 3" xfId="21183"/>
    <cellStyle name="Normal 28 10 2 4" xfId="46061"/>
    <cellStyle name="Normal 28 10 2_Lcc_inputs" xfId="46062"/>
    <cellStyle name="Normal 28 10 3" xfId="21184"/>
    <cellStyle name="Normal 28 10 3 2" xfId="21185"/>
    <cellStyle name="Normal 28 10 3 2 2" xfId="21186"/>
    <cellStyle name="Normal 28 10 3 3" xfId="21187"/>
    <cellStyle name="Normal 28 10 4" xfId="21188"/>
    <cellStyle name="Normal 28 10 4 2" xfId="21189"/>
    <cellStyle name="Normal 28 10 5" xfId="21190"/>
    <cellStyle name="Normal 28 10 6" xfId="46063"/>
    <cellStyle name="Normal 28 10 7" xfId="46064"/>
    <cellStyle name="Normal 28 10_Lcc_inputs" xfId="46065"/>
    <cellStyle name="Normal 28 11" xfId="21191"/>
    <cellStyle name="Normal 28 11 2" xfId="21192"/>
    <cellStyle name="Normal 28 11 2 2" xfId="21193"/>
    <cellStyle name="Normal 28 11 2 3" xfId="46066"/>
    <cellStyle name="Normal 28 11 3" xfId="21194"/>
    <cellStyle name="Normal 28 11 3 2" xfId="46067"/>
    <cellStyle name="Normal 28 11 4" xfId="46068"/>
    <cellStyle name="Normal 28 11 5" xfId="46069"/>
    <cellStyle name="Normal 28 11_Lcc_inputs" xfId="46070"/>
    <cellStyle name="Normal 28 12" xfId="21195"/>
    <cellStyle name="Normal 28 12 2" xfId="21196"/>
    <cellStyle name="Normal 28 12 2 2" xfId="21197"/>
    <cellStyle name="Normal 28 12 2 3" xfId="46071"/>
    <cellStyle name="Normal 28 12 3" xfId="21198"/>
    <cellStyle name="Normal 28 12 4" xfId="46072"/>
    <cellStyle name="Normal 28 12_Lcc_inputs" xfId="46073"/>
    <cellStyle name="Normal 28 13" xfId="21199"/>
    <cellStyle name="Normal 28 13 2" xfId="21200"/>
    <cellStyle name="Normal 28 13 3" xfId="46074"/>
    <cellStyle name="Normal 28 14" xfId="21201"/>
    <cellStyle name="Normal 28 14 2" xfId="46075"/>
    <cellStyle name="Normal 28 15" xfId="46076"/>
    <cellStyle name="Normal 28 16" xfId="46077"/>
    <cellStyle name="Normal 28 2" xfId="6315"/>
    <cellStyle name="Normal 28 2 10" xfId="46078"/>
    <cellStyle name="Normal 28 2 2" xfId="9792"/>
    <cellStyle name="Normal 28 2 2 2" xfId="21202"/>
    <cellStyle name="Normal 28 2 2 2 2" xfId="21203"/>
    <cellStyle name="Normal 28 2 2 2 2 2" xfId="21204"/>
    <cellStyle name="Normal 28 2 2 2 2 2 2" xfId="21205"/>
    <cellStyle name="Normal 28 2 2 2 2 3" xfId="21206"/>
    <cellStyle name="Normal 28 2 2 2 3" xfId="21207"/>
    <cellStyle name="Normal 28 2 2 2 3 2" xfId="21208"/>
    <cellStyle name="Normal 28 2 2 2 3 2 2" xfId="21209"/>
    <cellStyle name="Normal 28 2 2 2 3 3" xfId="21210"/>
    <cellStyle name="Normal 28 2 2 2 4" xfId="21211"/>
    <cellStyle name="Normal 28 2 2 2 4 2" xfId="21212"/>
    <cellStyle name="Normal 28 2 2 2 5" xfId="21213"/>
    <cellStyle name="Normal 28 2 2 2_Lcc_inputs" xfId="46079"/>
    <cellStyle name="Normal 28 2 2 3" xfId="21214"/>
    <cellStyle name="Normal 28 2 2 3 2" xfId="21215"/>
    <cellStyle name="Normal 28 2 2 3 2 2" xfId="21216"/>
    <cellStyle name="Normal 28 2 2 3 2 3" xfId="46080"/>
    <cellStyle name="Normal 28 2 2 3 3" xfId="21217"/>
    <cellStyle name="Normal 28 2 2 3 4" xfId="46081"/>
    <cellStyle name="Normal 28 2 2 3_Lcc_inputs" xfId="46082"/>
    <cellStyle name="Normal 28 2 2 4" xfId="21218"/>
    <cellStyle name="Normal 28 2 2 4 2" xfId="21219"/>
    <cellStyle name="Normal 28 2 2 4 2 2" xfId="21220"/>
    <cellStyle name="Normal 28 2 2 4 3" xfId="21221"/>
    <cellStyle name="Normal 28 2 2 5" xfId="21222"/>
    <cellStyle name="Normal 28 2 2 5 2" xfId="21223"/>
    <cellStyle name="Normal 28 2 2 6" xfId="21224"/>
    <cellStyle name="Normal 28 2 2 7" xfId="46083"/>
    <cellStyle name="Normal 28 2 2 8" xfId="46084"/>
    <cellStyle name="Normal 28 2 2_Lcc_inputs" xfId="46085"/>
    <cellStyle name="Normal 28 2 3" xfId="9791"/>
    <cellStyle name="Normal 28 2 3 2" xfId="21225"/>
    <cellStyle name="Normal 28 2 3 2 2" xfId="21226"/>
    <cellStyle name="Normal 28 2 3 2 2 2" xfId="21227"/>
    <cellStyle name="Normal 28 2 3 2 2 3" xfId="46086"/>
    <cellStyle name="Normal 28 2 3 2 3" xfId="21228"/>
    <cellStyle name="Normal 28 2 3 2 4" xfId="46087"/>
    <cellStyle name="Normal 28 2 3 2_Lcc_inputs" xfId="46088"/>
    <cellStyle name="Normal 28 2 3 3" xfId="21229"/>
    <cellStyle name="Normal 28 2 3 3 2" xfId="21230"/>
    <cellStyle name="Normal 28 2 3 3 2 2" xfId="21231"/>
    <cellStyle name="Normal 28 2 3 3 3" xfId="21232"/>
    <cellStyle name="Normal 28 2 3 4" xfId="21233"/>
    <cellStyle name="Normal 28 2 3 4 2" xfId="21234"/>
    <cellStyle name="Normal 28 2 3 5" xfId="21235"/>
    <cellStyle name="Normal 28 2 3 6" xfId="46089"/>
    <cellStyle name="Normal 28 2 3 7" xfId="46090"/>
    <cellStyle name="Normal 28 2 3_Lcc_inputs" xfId="46091"/>
    <cellStyle name="Normal 28 2 4" xfId="11090"/>
    <cellStyle name="Normal 28 2 4 2" xfId="21236"/>
    <cellStyle name="Normal 28 2 4 2 2" xfId="21237"/>
    <cellStyle name="Normal 28 2 4 2 3" xfId="46092"/>
    <cellStyle name="Normal 28 2 4 3" xfId="21238"/>
    <cellStyle name="Normal 28 2 4 3 2" xfId="46093"/>
    <cellStyle name="Normal 28 2 4 4" xfId="46094"/>
    <cellStyle name="Normal 28 2 4 5" xfId="46095"/>
    <cellStyle name="Normal 28 2 4_Lcc_inputs" xfId="46096"/>
    <cellStyle name="Normal 28 2 5" xfId="21239"/>
    <cellStyle name="Normal 28 2 5 2" xfId="21240"/>
    <cellStyle name="Normal 28 2 5 2 2" xfId="21241"/>
    <cellStyle name="Normal 28 2 5 2 3" xfId="46097"/>
    <cellStyle name="Normal 28 2 5 3" xfId="21242"/>
    <cellStyle name="Normal 28 2 5 3 2" xfId="46098"/>
    <cellStyle name="Normal 28 2 5 4" xfId="46099"/>
    <cellStyle name="Normal 28 2 5 5" xfId="46100"/>
    <cellStyle name="Normal 28 2 5_Lcc_inputs" xfId="46101"/>
    <cellStyle name="Normal 28 2 6" xfId="21243"/>
    <cellStyle name="Normal 28 2 6 2" xfId="21244"/>
    <cellStyle name="Normal 28 2 6 2 2" xfId="46102"/>
    <cellStyle name="Normal 28 2 6 3" xfId="46103"/>
    <cellStyle name="Normal 28 2 6 4" xfId="46104"/>
    <cellStyle name="Normal 28 2 6_Lcc_inputs" xfId="46105"/>
    <cellStyle name="Normal 28 2 7" xfId="21245"/>
    <cellStyle name="Normal 28 2 7 2" xfId="46106"/>
    <cellStyle name="Normal 28 2 7 3" xfId="46107"/>
    <cellStyle name="Normal 28 2 8" xfId="46108"/>
    <cellStyle name="Normal 28 2 8 2" xfId="46109"/>
    <cellStyle name="Normal 28 2 9" xfId="46110"/>
    <cellStyle name="Normal 28 2_Lcc_inputs" xfId="46111"/>
    <cellStyle name="Normal 28 3" xfId="9244"/>
    <cellStyle name="Normal 28 3 2" xfId="9794"/>
    <cellStyle name="Normal 28 3 2 2" xfId="21246"/>
    <cellStyle name="Normal 28 3 2 2 2" xfId="21247"/>
    <cellStyle name="Normal 28 3 2 2 2 2" xfId="21248"/>
    <cellStyle name="Normal 28 3 2 2 2 2 2" xfId="21249"/>
    <cellStyle name="Normal 28 3 2 2 2 3" xfId="21250"/>
    <cellStyle name="Normal 28 3 2 2 3" xfId="21251"/>
    <cellStyle name="Normal 28 3 2 2 3 2" xfId="21252"/>
    <cellStyle name="Normal 28 3 2 2 3 2 2" xfId="21253"/>
    <cellStyle name="Normal 28 3 2 2 3 3" xfId="21254"/>
    <cellStyle name="Normal 28 3 2 2 4" xfId="21255"/>
    <cellStyle name="Normal 28 3 2 2 4 2" xfId="21256"/>
    <cellStyle name="Normal 28 3 2 2 5" xfId="21257"/>
    <cellStyle name="Normal 28 3 2 2_Lcc_inputs" xfId="46112"/>
    <cellStyle name="Normal 28 3 2 3" xfId="21258"/>
    <cellStyle name="Normal 28 3 2 3 2" xfId="21259"/>
    <cellStyle name="Normal 28 3 2 3 2 2" xfId="21260"/>
    <cellStyle name="Normal 28 3 2 3 2 3" xfId="46113"/>
    <cellStyle name="Normal 28 3 2 3 3" xfId="21261"/>
    <cellStyle name="Normal 28 3 2 3 4" xfId="46114"/>
    <cellStyle name="Normal 28 3 2 3_Lcc_inputs" xfId="46115"/>
    <cellStyle name="Normal 28 3 2 4" xfId="21262"/>
    <cellStyle name="Normal 28 3 2 4 2" xfId="21263"/>
    <cellStyle name="Normal 28 3 2 4 2 2" xfId="21264"/>
    <cellStyle name="Normal 28 3 2 4 3" xfId="21265"/>
    <cellStyle name="Normal 28 3 2 5" xfId="21266"/>
    <cellStyle name="Normal 28 3 2 5 2" xfId="21267"/>
    <cellStyle name="Normal 28 3 2 6" xfId="21268"/>
    <cellStyle name="Normal 28 3 2 7" xfId="46116"/>
    <cellStyle name="Normal 28 3 2 8" xfId="46117"/>
    <cellStyle name="Normal 28 3 2_Lcc_inputs" xfId="46118"/>
    <cellStyle name="Normal 28 3 3" xfId="9793"/>
    <cellStyle name="Normal 28 3 3 2" xfId="21269"/>
    <cellStyle name="Normal 28 3 3 2 2" xfId="21270"/>
    <cellStyle name="Normal 28 3 3 2 2 2" xfId="21271"/>
    <cellStyle name="Normal 28 3 3 2 2 3" xfId="46119"/>
    <cellStyle name="Normal 28 3 3 2 3" xfId="21272"/>
    <cellStyle name="Normal 28 3 3 2 4" xfId="46120"/>
    <cellStyle name="Normal 28 3 3 2_Lcc_inputs" xfId="46121"/>
    <cellStyle name="Normal 28 3 3 3" xfId="21273"/>
    <cellStyle name="Normal 28 3 3 3 2" xfId="21274"/>
    <cellStyle name="Normal 28 3 3 3 2 2" xfId="21275"/>
    <cellStyle name="Normal 28 3 3 3 3" xfId="21276"/>
    <cellStyle name="Normal 28 3 3 4" xfId="21277"/>
    <cellStyle name="Normal 28 3 3 4 2" xfId="21278"/>
    <cellStyle name="Normal 28 3 3 5" xfId="21279"/>
    <cellStyle name="Normal 28 3 3 6" xfId="46122"/>
    <cellStyle name="Normal 28 3 3 7" xfId="46123"/>
    <cellStyle name="Normal 28 3 3_Lcc_inputs" xfId="46124"/>
    <cellStyle name="Normal 28 3 4" xfId="11091"/>
    <cellStyle name="Normal 28 3 4 2" xfId="21280"/>
    <cellStyle name="Normal 28 3 4 2 2" xfId="21281"/>
    <cellStyle name="Normal 28 3 4 2 3" xfId="46125"/>
    <cellStyle name="Normal 28 3 4 3" xfId="21282"/>
    <cellStyle name="Normal 28 3 4 3 2" xfId="46126"/>
    <cellStyle name="Normal 28 3 4 4" xfId="46127"/>
    <cellStyle name="Normal 28 3 4 5" xfId="46128"/>
    <cellStyle name="Normal 28 3 4_Lcc_inputs" xfId="46129"/>
    <cellStyle name="Normal 28 3 5" xfId="21283"/>
    <cellStyle name="Normal 28 3 5 2" xfId="21284"/>
    <cellStyle name="Normal 28 3 5 2 2" xfId="21285"/>
    <cellStyle name="Normal 28 3 5 2 3" xfId="46130"/>
    <cellStyle name="Normal 28 3 5 3" xfId="21286"/>
    <cellStyle name="Normal 28 3 5 4" xfId="46131"/>
    <cellStyle name="Normal 28 3 5_Lcc_inputs" xfId="46132"/>
    <cellStyle name="Normal 28 3 6" xfId="21287"/>
    <cellStyle name="Normal 28 3 6 2" xfId="21288"/>
    <cellStyle name="Normal 28 3 6 3" xfId="46133"/>
    <cellStyle name="Normal 28 3 7" xfId="21289"/>
    <cellStyle name="Normal 28 3 7 2" xfId="46134"/>
    <cellStyle name="Normal 28 3 8" xfId="46135"/>
    <cellStyle name="Normal 28 3 9" xfId="46136"/>
    <cellStyle name="Normal 28 3_Lcc_inputs" xfId="46137"/>
    <cellStyle name="Normal 28 4" xfId="9245"/>
    <cellStyle name="Normal 28 4 2" xfId="9796"/>
    <cellStyle name="Normal 28 4 2 2" xfId="21290"/>
    <cellStyle name="Normal 28 4 2 2 2" xfId="21291"/>
    <cellStyle name="Normal 28 4 2 2 2 2" xfId="21292"/>
    <cellStyle name="Normal 28 4 2 2 2 2 2" xfId="21293"/>
    <cellStyle name="Normal 28 4 2 2 2 3" xfId="21294"/>
    <cellStyle name="Normal 28 4 2 2 3" xfId="21295"/>
    <cellStyle name="Normal 28 4 2 2 3 2" xfId="21296"/>
    <cellStyle name="Normal 28 4 2 2 3 2 2" xfId="21297"/>
    <cellStyle name="Normal 28 4 2 2 3 3" xfId="21298"/>
    <cellStyle name="Normal 28 4 2 2 4" xfId="21299"/>
    <cellStyle name="Normal 28 4 2 2 4 2" xfId="21300"/>
    <cellStyle name="Normal 28 4 2 2 5" xfId="21301"/>
    <cellStyle name="Normal 28 4 2 2_Lcc_inputs" xfId="46138"/>
    <cellStyle name="Normal 28 4 2 3" xfId="21302"/>
    <cellStyle name="Normal 28 4 2 3 2" xfId="21303"/>
    <cellStyle name="Normal 28 4 2 3 2 2" xfId="21304"/>
    <cellStyle name="Normal 28 4 2 3 2 3" xfId="46139"/>
    <cellStyle name="Normal 28 4 2 3 3" xfId="21305"/>
    <cellStyle name="Normal 28 4 2 3 4" xfId="46140"/>
    <cellStyle name="Normal 28 4 2 3_Lcc_inputs" xfId="46141"/>
    <cellStyle name="Normal 28 4 2 4" xfId="21306"/>
    <cellStyle name="Normal 28 4 2 4 2" xfId="21307"/>
    <cellStyle name="Normal 28 4 2 4 2 2" xfId="21308"/>
    <cellStyle name="Normal 28 4 2 4 3" xfId="21309"/>
    <cellStyle name="Normal 28 4 2 5" xfId="21310"/>
    <cellStyle name="Normal 28 4 2 5 2" xfId="21311"/>
    <cellStyle name="Normal 28 4 2 6" xfId="21312"/>
    <cellStyle name="Normal 28 4 2 7" xfId="46142"/>
    <cellStyle name="Normal 28 4 2 8" xfId="46143"/>
    <cellStyle name="Normal 28 4 2_Lcc_inputs" xfId="46144"/>
    <cellStyle name="Normal 28 4 3" xfId="9795"/>
    <cellStyle name="Normal 28 4 3 2" xfId="21313"/>
    <cellStyle name="Normal 28 4 3 2 2" xfId="21314"/>
    <cellStyle name="Normal 28 4 3 2 2 2" xfId="21315"/>
    <cellStyle name="Normal 28 4 3 2 3" xfId="21316"/>
    <cellStyle name="Normal 28 4 3 3" xfId="21317"/>
    <cellStyle name="Normal 28 4 3 3 2" xfId="21318"/>
    <cellStyle name="Normal 28 4 3 3 2 2" xfId="21319"/>
    <cellStyle name="Normal 28 4 3 3 3" xfId="21320"/>
    <cellStyle name="Normal 28 4 3 4" xfId="21321"/>
    <cellStyle name="Normal 28 4 3 4 2" xfId="21322"/>
    <cellStyle name="Normal 28 4 3 5" xfId="21323"/>
    <cellStyle name="Normal 28 4 3_Lcc_inputs" xfId="46145"/>
    <cellStyle name="Normal 28 4 4" xfId="21324"/>
    <cellStyle name="Normal 28 4 4 2" xfId="21325"/>
    <cellStyle name="Normal 28 4 4 2 2" xfId="21326"/>
    <cellStyle name="Normal 28 4 4 2 3" xfId="46146"/>
    <cellStyle name="Normal 28 4 4 3" xfId="21327"/>
    <cellStyle name="Normal 28 4 4 4" xfId="46147"/>
    <cellStyle name="Normal 28 4 4_Lcc_inputs" xfId="46148"/>
    <cellStyle name="Normal 28 4 5" xfId="21328"/>
    <cellStyle name="Normal 28 4 5 2" xfId="21329"/>
    <cellStyle name="Normal 28 4 5 2 2" xfId="21330"/>
    <cellStyle name="Normal 28 4 5 3" xfId="21331"/>
    <cellStyle name="Normal 28 4 6" xfId="21332"/>
    <cellStyle name="Normal 28 4 6 2" xfId="21333"/>
    <cellStyle name="Normal 28 4 7" xfId="21334"/>
    <cellStyle name="Normal 28 4 8" xfId="46149"/>
    <cellStyle name="Normal 28 4 9" xfId="46150"/>
    <cellStyle name="Normal 28 4_Lcc_inputs" xfId="46151"/>
    <cellStyle name="Normal 28 5" xfId="9797"/>
    <cellStyle name="Normal 28 5 2" xfId="9798"/>
    <cellStyle name="Normal 28 5 2 2" xfId="21335"/>
    <cellStyle name="Normal 28 5 2 2 2" xfId="21336"/>
    <cellStyle name="Normal 28 5 2 2 2 2" xfId="21337"/>
    <cellStyle name="Normal 28 5 2 2 2 2 2" xfId="21338"/>
    <cellStyle name="Normal 28 5 2 2 2 3" xfId="21339"/>
    <cellStyle name="Normal 28 5 2 2 3" xfId="21340"/>
    <cellStyle name="Normal 28 5 2 2 3 2" xfId="21341"/>
    <cellStyle name="Normal 28 5 2 2 3 2 2" xfId="21342"/>
    <cellStyle name="Normal 28 5 2 2 3 3" xfId="21343"/>
    <cellStyle name="Normal 28 5 2 2 4" xfId="21344"/>
    <cellStyle name="Normal 28 5 2 2 4 2" xfId="21345"/>
    <cellStyle name="Normal 28 5 2 2 5" xfId="21346"/>
    <cellStyle name="Normal 28 5 2 2_Lcc_inputs" xfId="46152"/>
    <cellStyle name="Normal 28 5 2 3" xfId="21347"/>
    <cellStyle name="Normal 28 5 2 3 2" xfId="21348"/>
    <cellStyle name="Normal 28 5 2 3 2 2" xfId="21349"/>
    <cellStyle name="Normal 28 5 2 3 2 3" xfId="46153"/>
    <cellStyle name="Normal 28 5 2 3 3" xfId="21350"/>
    <cellStyle name="Normal 28 5 2 3 4" xfId="46154"/>
    <cellStyle name="Normal 28 5 2 3_Lcc_inputs" xfId="46155"/>
    <cellStyle name="Normal 28 5 2 4" xfId="21351"/>
    <cellStyle name="Normal 28 5 2 4 2" xfId="21352"/>
    <cellStyle name="Normal 28 5 2 4 2 2" xfId="21353"/>
    <cellStyle name="Normal 28 5 2 4 3" xfId="21354"/>
    <cellStyle name="Normal 28 5 2 5" xfId="21355"/>
    <cellStyle name="Normal 28 5 2 5 2" xfId="21356"/>
    <cellStyle name="Normal 28 5 2 6" xfId="21357"/>
    <cellStyle name="Normal 28 5 2 7" xfId="46156"/>
    <cellStyle name="Normal 28 5 2 8" xfId="46157"/>
    <cellStyle name="Normal 28 5 2_Lcc_inputs" xfId="46158"/>
    <cellStyle name="Normal 28 5 3" xfId="21358"/>
    <cellStyle name="Normal 28 5 3 2" xfId="21359"/>
    <cellStyle name="Normal 28 5 3 2 2" xfId="21360"/>
    <cellStyle name="Normal 28 5 3 2 2 2" xfId="21361"/>
    <cellStyle name="Normal 28 5 3 2 3" xfId="21362"/>
    <cellStyle name="Normal 28 5 3 3" xfId="21363"/>
    <cellStyle name="Normal 28 5 3 3 2" xfId="21364"/>
    <cellStyle name="Normal 28 5 3 3 2 2" xfId="21365"/>
    <cellStyle name="Normal 28 5 3 3 3" xfId="21366"/>
    <cellStyle name="Normal 28 5 3 4" xfId="21367"/>
    <cellStyle name="Normal 28 5 3 4 2" xfId="21368"/>
    <cellStyle name="Normal 28 5 3 5" xfId="21369"/>
    <cellStyle name="Normal 28 5 3_Lcc_inputs" xfId="46159"/>
    <cellStyle name="Normal 28 5 4" xfId="21370"/>
    <cellStyle name="Normal 28 5 4 2" xfId="21371"/>
    <cellStyle name="Normal 28 5 4 2 2" xfId="21372"/>
    <cellStyle name="Normal 28 5 4 2 3" xfId="46160"/>
    <cellStyle name="Normal 28 5 4 3" xfId="21373"/>
    <cellStyle name="Normal 28 5 4 4" xfId="46161"/>
    <cellStyle name="Normal 28 5 4_Lcc_inputs" xfId="46162"/>
    <cellStyle name="Normal 28 5 5" xfId="21374"/>
    <cellStyle name="Normal 28 5 5 2" xfId="21375"/>
    <cellStyle name="Normal 28 5 5 2 2" xfId="21376"/>
    <cellStyle name="Normal 28 5 5 3" xfId="21377"/>
    <cellStyle name="Normal 28 5 6" xfId="21378"/>
    <cellStyle name="Normal 28 5 6 2" xfId="21379"/>
    <cellStyle name="Normal 28 5 7" xfId="21380"/>
    <cellStyle name="Normal 28 5 8" xfId="46163"/>
    <cellStyle name="Normal 28 5 9" xfId="46164"/>
    <cellStyle name="Normal 28 5_Lcc_inputs" xfId="46165"/>
    <cellStyle name="Normal 28 6" xfId="9799"/>
    <cellStyle name="Normal 28 6 2" xfId="9800"/>
    <cellStyle name="Normal 28 6 2 2" xfId="21381"/>
    <cellStyle name="Normal 28 6 2 2 2" xfId="21382"/>
    <cellStyle name="Normal 28 6 2 2 2 2" xfId="21383"/>
    <cellStyle name="Normal 28 6 2 2 2 2 2" xfId="21384"/>
    <cellStyle name="Normal 28 6 2 2 2 3" xfId="21385"/>
    <cellStyle name="Normal 28 6 2 2 3" xfId="21386"/>
    <cellStyle name="Normal 28 6 2 2 3 2" xfId="21387"/>
    <cellStyle name="Normal 28 6 2 2 3 2 2" xfId="21388"/>
    <cellStyle name="Normal 28 6 2 2 3 3" xfId="21389"/>
    <cellStyle name="Normal 28 6 2 2 4" xfId="21390"/>
    <cellStyle name="Normal 28 6 2 2 4 2" xfId="21391"/>
    <cellStyle name="Normal 28 6 2 2 5" xfId="21392"/>
    <cellStyle name="Normal 28 6 2 2_Lcc_inputs" xfId="46166"/>
    <cellStyle name="Normal 28 6 2 3" xfId="21393"/>
    <cellStyle name="Normal 28 6 2 3 2" xfId="21394"/>
    <cellStyle name="Normal 28 6 2 3 2 2" xfId="21395"/>
    <cellStyle name="Normal 28 6 2 3 2 3" xfId="46167"/>
    <cellStyle name="Normal 28 6 2 3 3" xfId="21396"/>
    <cellStyle name="Normal 28 6 2 3 4" xfId="46168"/>
    <cellStyle name="Normal 28 6 2 3_Lcc_inputs" xfId="46169"/>
    <cellStyle name="Normal 28 6 2 4" xfId="21397"/>
    <cellStyle name="Normal 28 6 2 4 2" xfId="21398"/>
    <cellStyle name="Normal 28 6 2 4 2 2" xfId="21399"/>
    <cellStyle name="Normal 28 6 2 4 3" xfId="21400"/>
    <cellStyle name="Normal 28 6 2 5" xfId="21401"/>
    <cellStyle name="Normal 28 6 2 5 2" xfId="21402"/>
    <cellStyle name="Normal 28 6 2 6" xfId="21403"/>
    <cellStyle name="Normal 28 6 2 7" xfId="46170"/>
    <cellStyle name="Normal 28 6 2 8" xfId="46171"/>
    <cellStyle name="Normal 28 6 2_Lcc_inputs" xfId="46172"/>
    <cellStyle name="Normal 28 6 3" xfId="21404"/>
    <cellStyle name="Normal 28 6 3 2" xfId="21405"/>
    <cellStyle name="Normal 28 6 3 2 2" xfId="21406"/>
    <cellStyle name="Normal 28 6 3 2 2 2" xfId="21407"/>
    <cellStyle name="Normal 28 6 3 2 3" xfId="21408"/>
    <cellStyle name="Normal 28 6 3 3" xfId="21409"/>
    <cellStyle name="Normal 28 6 3 3 2" xfId="21410"/>
    <cellStyle name="Normal 28 6 3 3 2 2" xfId="21411"/>
    <cellStyle name="Normal 28 6 3 3 3" xfId="21412"/>
    <cellStyle name="Normal 28 6 3 4" xfId="21413"/>
    <cellStyle name="Normal 28 6 3 4 2" xfId="21414"/>
    <cellStyle name="Normal 28 6 3 5" xfId="21415"/>
    <cellStyle name="Normal 28 6 3_Lcc_inputs" xfId="46173"/>
    <cellStyle name="Normal 28 6 4" xfId="21416"/>
    <cellStyle name="Normal 28 6 4 2" xfId="21417"/>
    <cellStyle name="Normal 28 6 4 2 2" xfId="21418"/>
    <cellStyle name="Normal 28 6 4 2 3" xfId="46174"/>
    <cellStyle name="Normal 28 6 4 3" xfId="21419"/>
    <cellStyle name="Normal 28 6 4 4" xfId="46175"/>
    <cellStyle name="Normal 28 6 4_Lcc_inputs" xfId="46176"/>
    <cellStyle name="Normal 28 6 5" xfId="21420"/>
    <cellStyle name="Normal 28 6 5 2" xfId="21421"/>
    <cellStyle name="Normal 28 6 5 2 2" xfId="21422"/>
    <cellStyle name="Normal 28 6 5 3" xfId="21423"/>
    <cellStyle name="Normal 28 6 6" xfId="21424"/>
    <cellStyle name="Normal 28 6 6 2" xfId="21425"/>
    <cellStyle name="Normal 28 6 7" xfId="21426"/>
    <cellStyle name="Normal 28 6 8" xfId="46177"/>
    <cellStyle name="Normal 28 6 9" xfId="46178"/>
    <cellStyle name="Normal 28 6_Lcc_inputs" xfId="46179"/>
    <cellStyle name="Normal 28 7" xfId="9801"/>
    <cellStyle name="Normal 28 7 2" xfId="9802"/>
    <cellStyle name="Normal 28 7 2 2" xfId="21427"/>
    <cellStyle name="Normal 28 7 2 2 2" xfId="21428"/>
    <cellStyle name="Normal 28 7 2 2 2 2" xfId="21429"/>
    <cellStyle name="Normal 28 7 2 2 2 2 2" xfId="21430"/>
    <cellStyle name="Normal 28 7 2 2 2 3" xfId="21431"/>
    <cellStyle name="Normal 28 7 2 2 3" xfId="21432"/>
    <cellStyle name="Normal 28 7 2 2 3 2" xfId="21433"/>
    <cellStyle name="Normal 28 7 2 2 3 2 2" xfId="21434"/>
    <cellStyle name="Normal 28 7 2 2 3 3" xfId="21435"/>
    <cellStyle name="Normal 28 7 2 2 4" xfId="21436"/>
    <cellStyle name="Normal 28 7 2 2 4 2" xfId="21437"/>
    <cellStyle name="Normal 28 7 2 2 5" xfId="21438"/>
    <cellStyle name="Normal 28 7 2 2_Lcc_inputs" xfId="46180"/>
    <cellStyle name="Normal 28 7 2 3" xfId="21439"/>
    <cellStyle name="Normal 28 7 2 3 2" xfId="21440"/>
    <cellStyle name="Normal 28 7 2 3 2 2" xfId="21441"/>
    <cellStyle name="Normal 28 7 2 3 2 3" xfId="46181"/>
    <cellStyle name="Normal 28 7 2 3 3" xfId="21442"/>
    <cellStyle name="Normal 28 7 2 3 4" xfId="46182"/>
    <cellStyle name="Normal 28 7 2 3_Lcc_inputs" xfId="46183"/>
    <cellStyle name="Normal 28 7 2 4" xfId="21443"/>
    <cellStyle name="Normal 28 7 2 4 2" xfId="21444"/>
    <cellStyle name="Normal 28 7 2 4 2 2" xfId="21445"/>
    <cellStyle name="Normal 28 7 2 4 3" xfId="21446"/>
    <cellStyle name="Normal 28 7 2 5" xfId="21447"/>
    <cellStyle name="Normal 28 7 2 5 2" xfId="21448"/>
    <cellStyle name="Normal 28 7 2 6" xfId="21449"/>
    <cellStyle name="Normal 28 7 2 7" xfId="46184"/>
    <cellStyle name="Normal 28 7 2 8" xfId="46185"/>
    <cellStyle name="Normal 28 7 2_Lcc_inputs" xfId="46186"/>
    <cellStyle name="Normal 28 7 3" xfId="21450"/>
    <cellStyle name="Normal 28 7 3 2" xfId="21451"/>
    <cellStyle name="Normal 28 7 3 2 2" xfId="21452"/>
    <cellStyle name="Normal 28 7 3 2 2 2" xfId="21453"/>
    <cellStyle name="Normal 28 7 3 2 3" xfId="21454"/>
    <cellStyle name="Normal 28 7 3 3" xfId="21455"/>
    <cellStyle name="Normal 28 7 3 3 2" xfId="21456"/>
    <cellStyle name="Normal 28 7 3 3 2 2" xfId="21457"/>
    <cellStyle name="Normal 28 7 3 3 3" xfId="21458"/>
    <cellStyle name="Normal 28 7 3 4" xfId="21459"/>
    <cellStyle name="Normal 28 7 3 4 2" xfId="21460"/>
    <cellStyle name="Normal 28 7 3 5" xfId="21461"/>
    <cellStyle name="Normal 28 7 3_Lcc_inputs" xfId="46187"/>
    <cellStyle name="Normal 28 7 4" xfId="21462"/>
    <cellStyle name="Normal 28 7 4 2" xfId="21463"/>
    <cellStyle name="Normal 28 7 4 2 2" xfId="21464"/>
    <cellStyle name="Normal 28 7 4 2 3" xfId="46188"/>
    <cellStyle name="Normal 28 7 4 3" xfId="21465"/>
    <cellStyle name="Normal 28 7 4 4" xfId="46189"/>
    <cellStyle name="Normal 28 7 4_Lcc_inputs" xfId="46190"/>
    <cellStyle name="Normal 28 7 5" xfId="21466"/>
    <cellStyle name="Normal 28 7 5 2" xfId="21467"/>
    <cellStyle name="Normal 28 7 5 2 2" xfId="21468"/>
    <cellStyle name="Normal 28 7 5 3" xfId="21469"/>
    <cellStyle name="Normal 28 7 6" xfId="21470"/>
    <cellStyle name="Normal 28 7 6 2" xfId="21471"/>
    <cellStyle name="Normal 28 7 7" xfId="21472"/>
    <cellStyle name="Normal 28 7 8" xfId="46191"/>
    <cellStyle name="Normal 28 7 9" xfId="46192"/>
    <cellStyle name="Normal 28 7_Lcc_inputs" xfId="46193"/>
    <cellStyle name="Normal 28 8" xfId="9803"/>
    <cellStyle name="Normal 28 8 2" xfId="21473"/>
    <cellStyle name="Normal 28 8 2 2" xfId="21474"/>
    <cellStyle name="Normal 28 8 2 2 2" xfId="21475"/>
    <cellStyle name="Normal 28 8 2 2 2 2" xfId="21476"/>
    <cellStyle name="Normal 28 8 2 2 3" xfId="21477"/>
    <cellStyle name="Normal 28 8 2 3" xfId="21478"/>
    <cellStyle name="Normal 28 8 2 3 2" xfId="21479"/>
    <cellStyle name="Normal 28 8 2 3 2 2" xfId="21480"/>
    <cellStyle name="Normal 28 8 2 3 3" xfId="21481"/>
    <cellStyle name="Normal 28 8 2 4" xfId="21482"/>
    <cellStyle name="Normal 28 8 2 4 2" xfId="21483"/>
    <cellStyle name="Normal 28 8 2 5" xfId="21484"/>
    <cellStyle name="Normal 28 8 2_Lcc_inputs" xfId="46194"/>
    <cellStyle name="Normal 28 8 3" xfId="21485"/>
    <cellStyle name="Normal 28 8 3 2" xfId="21486"/>
    <cellStyle name="Normal 28 8 3 2 2" xfId="21487"/>
    <cellStyle name="Normal 28 8 3 2 3" xfId="46195"/>
    <cellStyle name="Normal 28 8 3 3" xfId="21488"/>
    <cellStyle name="Normal 28 8 3 4" xfId="46196"/>
    <cellStyle name="Normal 28 8 3_Lcc_inputs" xfId="46197"/>
    <cellStyle name="Normal 28 8 4" xfId="21489"/>
    <cellStyle name="Normal 28 8 4 2" xfId="21490"/>
    <cellStyle name="Normal 28 8 4 2 2" xfId="21491"/>
    <cellStyle name="Normal 28 8 4 3" xfId="21492"/>
    <cellStyle name="Normal 28 8 5" xfId="21493"/>
    <cellStyle name="Normal 28 8 5 2" xfId="21494"/>
    <cellStyle name="Normal 28 8 6" xfId="21495"/>
    <cellStyle name="Normal 28 8 7" xfId="46198"/>
    <cellStyle name="Normal 28 8 8" xfId="46199"/>
    <cellStyle name="Normal 28 8_Lcc_inputs" xfId="46200"/>
    <cellStyle name="Normal 28 9" xfId="9790"/>
    <cellStyle name="Normal 28 9 2" xfId="21496"/>
    <cellStyle name="Normal 28 9 2 2" xfId="21497"/>
    <cellStyle name="Normal 28 9 2 2 2" xfId="21498"/>
    <cellStyle name="Normal 28 9 2 2 2 2" xfId="21499"/>
    <cellStyle name="Normal 28 9 2 2 3" xfId="21500"/>
    <cellStyle name="Normal 28 9 2 3" xfId="21501"/>
    <cellStyle name="Normal 28 9 2 3 2" xfId="21502"/>
    <cellStyle name="Normal 28 9 2 3 2 2" xfId="21503"/>
    <cellStyle name="Normal 28 9 2 3 3" xfId="21504"/>
    <cellStyle name="Normal 28 9 2 4" xfId="21505"/>
    <cellStyle name="Normal 28 9 2 4 2" xfId="21506"/>
    <cellStyle name="Normal 28 9 2 5" xfId="21507"/>
    <cellStyle name="Normal 28 9 2_Lcc_inputs" xfId="46201"/>
    <cellStyle name="Normal 28 9 3" xfId="21508"/>
    <cellStyle name="Normal 28 9 3 2" xfId="21509"/>
    <cellStyle name="Normal 28 9 3 2 2" xfId="21510"/>
    <cellStyle name="Normal 28 9 3 2 3" xfId="46202"/>
    <cellStyle name="Normal 28 9 3 3" xfId="21511"/>
    <cellStyle name="Normal 28 9 3 4" xfId="46203"/>
    <cellStyle name="Normal 28 9 3_Lcc_inputs" xfId="46204"/>
    <cellStyle name="Normal 28 9 4" xfId="21512"/>
    <cellStyle name="Normal 28 9 4 2" xfId="21513"/>
    <cellStyle name="Normal 28 9 4 2 2" xfId="21514"/>
    <cellStyle name="Normal 28 9 4 3" xfId="21515"/>
    <cellStyle name="Normal 28 9 5" xfId="21516"/>
    <cellStyle name="Normal 28 9 5 2" xfId="21517"/>
    <cellStyle name="Normal 28 9 6" xfId="21518"/>
    <cellStyle name="Normal 28 9 7" xfId="46205"/>
    <cellStyle name="Normal 28 9 8" xfId="46206"/>
    <cellStyle name="Normal 28 9_Lcc_inputs" xfId="46207"/>
    <cellStyle name="Normal 28_Lcc_inputs" xfId="46208"/>
    <cellStyle name="Normal 29" xfId="6316"/>
    <cellStyle name="Normal 29 10" xfId="10810"/>
    <cellStyle name="Normal 29 10 2" xfId="21519"/>
    <cellStyle name="Normal 29 10 2 2" xfId="21520"/>
    <cellStyle name="Normal 29 10 2 2 2" xfId="21521"/>
    <cellStyle name="Normal 29 10 2 2 3" xfId="46209"/>
    <cellStyle name="Normal 29 10 2 3" xfId="21522"/>
    <cellStyle name="Normal 29 10 2 4" xfId="46210"/>
    <cellStyle name="Normal 29 10 2_Lcc_inputs" xfId="46211"/>
    <cellStyle name="Normal 29 10 3" xfId="21523"/>
    <cellStyle name="Normal 29 10 3 2" xfId="21524"/>
    <cellStyle name="Normal 29 10 3 2 2" xfId="21525"/>
    <cellStyle name="Normal 29 10 3 3" xfId="21526"/>
    <cellStyle name="Normal 29 10 4" xfId="21527"/>
    <cellStyle name="Normal 29 10 4 2" xfId="21528"/>
    <cellStyle name="Normal 29 10 5" xfId="21529"/>
    <cellStyle name="Normal 29 10 6" xfId="46212"/>
    <cellStyle name="Normal 29 10 7" xfId="46213"/>
    <cellStyle name="Normal 29 10_Lcc_inputs" xfId="46214"/>
    <cellStyle name="Normal 29 11" xfId="21530"/>
    <cellStyle name="Normal 29 11 2" xfId="21531"/>
    <cellStyle name="Normal 29 11 2 2" xfId="21532"/>
    <cellStyle name="Normal 29 11 2 3" xfId="46215"/>
    <cellStyle name="Normal 29 11 3" xfId="21533"/>
    <cellStyle name="Normal 29 11 3 2" xfId="46216"/>
    <cellStyle name="Normal 29 11 4" xfId="46217"/>
    <cellStyle name="Normal 29 11 5" xfId="46218"/>
    <cellStyle name="Normal 29 11_Lcc_inputs" xfId="46219"/>
    <cellStyle name="Normal 29 12" xfId="21534"/>
    <cellStyle name="Normal 29 12 2" xfId="21535"/>
    <cellStyle name="Normal 29 12 2 2" xfId="21536"/>
    <cellStyle name="Normal 29 12 2 3" xfId="46220"/>
    <cellStyle name="Normal 29 12 3" xfId="21537"/>
    <cellStyle name="Normal 29 12 4" xfId="46221"/>
    <cellStyle name="Normal 29 12_Lcc_inputs" xfId="46222"/>
    <cellStyle name="Normal 29 13" xfId="21538"/>
    <cellStyle name="Normal 29 13 2" xfId="21539"/>
    <cellStyle name="Normal 29 13 3" xfId="46223"/>
    <cellStyle name="Normal 29 14" xfId="21540"/>
    <cellStyle name="Normal 29 14 2" xfId="46224"/>
    <cellStyle name="Normal 29 15" xfId="9246"/>
    <cellStyle name="Normal 29 16" xfId="46225"/>
    <cellStyle name="Normal 29 2" xfId="6317"/>
    <cellStyle name="Normal 29 2 10" xfId="46226"/>
    <cellStyle name="Normal 29 2 2" xfId="6318"/>
    <cellStyle name="Normal 29 2 2 2" xfId="21541"/>
    <cellStyle name="Normal 29 2 2 2 2" xfId="21542"/>
    <cellStyle name="Normal 29 2 2 2 2 2" xfId="21543"/>
    <cellStyle name="Normal 29 2 2 2 2 2 2" xfId="21544"/>
    <cellStyle name="Normal 29 2 2 2 2 3" xfId="21545"/>
    <cellStyle name="Normal 29 2 2 2 3" xfId="21546"/>
    <cellStyle name="Normal 29 2 2 2 3 2" xfId="21547"/>
    <cellStyle name="Normal 29 2 2 2 3 2 2" xfId="21548"/>
    <cellStyle name="Normal 29 2 2 2 3 3" xfId="21549"/>
    <cellStyle name="Normal 29 2 2 2 4" xfId="21550"/>
    <cellStyle name="Normal 29 2 2 2 4 2" xfId="21551"/>
    <cellStyle name="Normal 29 2 2 2 5" xfId="21552"/>
    <cellStyle name="Normal 29 2 2 2_Lcc_inputs" xfId="46227"/>
    <cellStyle name="Normal 29 2 2 3" xfId="21553"/>
    <cellStyle name="Normal 29 2 2 3 2" xfId="21554"/>
    <cellStyle name="Normal 29 2 2 3 2 2" xfId="21555"/>
    <cellStyle name="Normal 29 2 2 3 2 3" xfId="46228"/>
    <cellStyle name="Normal 29 2 2 3 3" xfId="21556"/>
    <cellStyle name="Normal 29 2 2 3 4" xfId="46229"/>
    <cellStyle name="Normal 29 2 2 3_Lcc_inputs" xfId="46230"/>
    <cellStyle name="Normal 29 2 2 4" xfId="21557"/>
    <cellStyle name="Normal 29 2 2 4 2" xfId="21558"/>
    <cellStyle name="Normal 29 2 2 4 2 2" xfId="21559"/>
    <cellStyle name="Normal 29 2 2 4 3" xfId="21560"/>
    <cellStyle name="Normal 29 2 2 5" xfId="21561"/>
    <cellStyle name="Normal 29 2 2 5 2" xfId="21562"/>
    <cellStyle name="Normal 29 2 2 6" xfId="21563"/>
    <cellStyle name="Normal 29 2 2 7" xfId="46231"/>
    <cellStyle name="Normal 29 2 2 8" xfId="46232"/>
    <cellStyle name="Normal 29 2 2_Lcc_inputs" xfId="46233"/>
    <cellStyle name="Normal 29 2 3" xfId="9805"/>
    <cellStyle name="Normal 29 2 3 2" xfId="21564"/>
    <cellStyle name="Normal 29 2 3 2 2" xfId="21565"/>
    <cellStyle name="Normal 29 2 3 2 2 2" xfId="21566"/>
    <cellStyle name="Normal 29 2 3 2 2 3" xfId="46234"/>
    <cellStyle name="Normal 29 2 3 2 3" xfId="21567"/>
    <cellStyle name="Normal 29 2 3 2 4" xfId="46235"/>
    <cellStyle name="Normal 29 2 3 2_Lcc_inputs" xfId="46236"/>
    <cellStyle name="Normal 29 2 3 3" xfId="21568"/>
    <cellStyle name="Normal 29 2 3 3 2" xfId="21569"/>
    <cellStyle name="Normal 29 2 3 3 2 2" xfId="21570"/>
    <cellStyle name="Normal 29 2 3 3 3" xfId="21571"/>
    <cellStyle name="Normal 29 2 3 4" xfId="21572"/>
    <cellStyle name="Normal 29 2 3 4 2" xfId="21573"/>
    <cellStyle name="Normal 29 2 3 5" xfId="21574"/>
    <cellStyle name="Normal 29 2 3 6" xfId="46237"/>
    <cellStyle name="Normal 29 2 3 7" xfId="46238"/>
    <cellStyle name="Normal 29 2 3_Lcc_inputs" xfId="46239"/>
    <cellStyle name="Normal 29 2 4" xfId="11092"/>
    <cellStyle name="Normal 29 2 4 2" xfId="21575"/>
    <cellStyle name="Normal 29 2 4 2 2" xfId="21576"/>
    <cellStyle name="Normal 29 2 4 2 3" xfId="46240"/>
    <cellStyle name="Normal 29 2 4 3" xfId="21577"/>
    <cellStyle name="Normal 29 2 4 3 2" xfId="46241"/>
    <cellStyle name="Normal 29 2 4 4" xfId="46242"/>
    <cellStyle name="Normal 29 2 4 5" xfId="46243"/>
    <cellStyle name="Normal 29 2 4_Lcc_inputs" xfId="46244"/>
    <cellStyle name="Normal 29 2 5" xfId="21578"/>
    <cellStyle name="Normal 29 2 5 2" xfId="21579"/>
    <cellStyle name="Normal 29 2 5 2 2" xfId="21580"/>
    <cellStyle name="Normal 29 2 5 2 3" xfId="46245"/>
    <cellStyle name="Normal 29 2 5 3" xfId="21581"/>
    <cellStyle name="Normal 29 2 5 3 2" xfId="46246"/>
    <cellStyle name="Normal 29 2 5 4" xfId="46247"/>
    <cellStyle name="Normal 29 2 5 5" xfId="46248"/>
    <cellStyle name="Normal 29 2 5_Lcc_inputs" xfId="46249"/>
    <cellStyle name="Normal 29 2 6" xfId="21582"/>
    <cellStyle name="Normal 29 2 6 2" xfId="21583"/>
    <cellStyle name="Normal 29 2 6 2 2" xfId="46250"/>
    <cellStyle name="Normal 29 2 6 3" xfId="46251"/>
    <cellStyle name="Normal 29 2 6 4" xfId="46252"/>
    <cellStyle name="Normal 29 2 6_Lcc_inputs" xfId="46253"/>
    <cellStyle name="Normal 29 2 7" xfId="21584"/>
    <cellStyle name="Normal 29 2 7 2" xfId="46254"/>
    <cellStyle name="Normal 29 2 7 3" xfId="46255"/>
    <cellStyle name="Normal 29 2 8" xfId="9247"/>
    <cellStyle name="Normal 29 2 8 2" xfId="46256"/>
    <cellStyle name="Normal 29 2 9" xfId="46257"/>
    <cellStyle name="Normal 29 2_Lcc_inputs" xfId="46258"/>
    <cellStyle name="Normal 29 3" xfId="6319"/>
    <cellStyle name="Normal 29 3 2" xfId="6320"/>
    <cellStyle name="Normal 29 3 2 2" xfId="21585"/>
    <cellStyle name="Normal 29 3 2 2 2" xfId="21586"/>
    <cellStyle name="Normal 29 3 2 2 2 2" xfId="21587"/>
    <cellStyle name="Normal 29 3 2 2 2 2 2" xfId="21588"/>
    <cellStyle name="Normal 29 3 2 2 2 3" xfId="21589"/>
    <cellStyle name="Normal 29 3 2 2 3" xfId="21590"/>
    <cellStyle name="Normal 29 3 2 2 3 2" xfId="21591"/>
    <cellStyle name="Normal 29 3 2 2 3 2 2" xfId="21592"/>
    <cellStyle name="Normal 29 3 2 2 3 3" xfId="21593"/>
    <cellStyle name="Normal 29 3 2 2 4" xfId="21594"/>
    <cellStyle name="Normal 29 3 2 2 4 2" xfId="21595"/>
    <cellStyle name="Normal 29 3 2 2 5" xfId="21596"/>
    <cellStyle name="Normal 29 3 2 2_Lcc_inputs" xfId="46259"/>
    <cellStyle name="Normal 29 3 2 3" xfId="21597"/>
    <cellStyle name="Normal 29 3 2 3 2" xfId="21598"/>
    <cellStyle name="Normal 29 3 2 3 2 2" xfId="21599"/>
    <cellStyle name="Normal 29 3 2 3 2 3" xfId="46260"/>
    <cellStyle name="Normal 29 3 2 3 3" xfId="21600"/>
    <cellStyle name="Normal 29 3 2 3 4" xfId="46261"/>
    <cellStyle name="Normal 29 3 2 3_Lcc_inputs" xfId="46262"/>
    <cellStyle name="Normal 29 3 2 4" xfId="21601"/>
    <cellStyle name="Normal 29 3 2 4 2" xfId="21602"/>
    <cellStyle name="Normal 29 3 2 4 2 2" xfId="21603"/>
    <cellStyle name="Normal 29 3 2 4 3" xfId="21604"/>
    <cellStyle name="Normal 29 3 2 5" xfId="21605"/>
    <cellStyle name="Normal 29 3 2 5 2" xfId="21606"/>
    <cellStyle name="Normal 29 3 2 6" xfId="21607"/>
    <cellStyle name="Normal 29 3 2 7" xfId="46263"/>
    <cellStyle name="Normal 29 3 2 8" xfId="46264"/>
    <cellStyle name="Normal 29 3 2_Lcc_inputs" xfId="46265"/>
    <cellStyle name="Normal 29 3 3" xfId="9806"/>
    <cellStyle name="Normal 29 3 3 2" xfId="21608"/>
    <cellStyle name="Normal 29 3 3 2 2" xfId="21609"/>
    <cellStyle name="Normal 29 3 3 2 2 2" xfId="21610"/>
    <cellStyle name="Normal 29 3 3 2 2 3" xfId="46266"/>
    <cellStyle name="Normal 29 3 3 2 3" xfId="21611"/>
    <cellStyle name="Normal 29 3 3 2 4" xfId="46267"/>
    <cellStyle name="Normal 29 3 3 2_Lcc_inputs" xfId="46268"/>
    <cellStyle name="Normal 29 3 3 3" xfId="21612"/>
    <cellStyle name="Normal 29 3 3 3 2" xfId="21613"/>
    <cellStyle name="Normal 29 3 3 3 2 2" xfId="21614"/>
    <cellStyle name="Normal 29 3 3 3 3" xfId="21615"/>
    <cellStyle name="Normal 29 3 3 4" xfId="21616"/>
    <cellStyle name="Normal 29 3 3 4 2" xfId="21617"/>
    <cellStyle name="Normal 29 3 3 5" xfId="21618"/>
    <cellStyle name="Normal 29 3 3 6" xfId="46269"/>
    <cellStyle name="Normal 29 3 3 7" xfId="46270"/>
    <cellStyle name="Normal 29 3 3_Lcc_inputs" xfId="46271"/>
    <cellStyle name="Normal 29 3 4" xfId="11093"/>
    <cellStyle name="Normal 29 3 4 2" xfId="21619"/>
    <cellStyle name="Normal 29 3 4 2 2" xfId="21620"/>
    <cellStyle name="Normal 29 3 4 2 3" xfId="46272"/>
    <cellStyle name="Normal 29 3 4 3" xfId="21621"/>
    <cellStyle name="Normal 29 3 4 3 2" xfId="46273"/>
    <cellStyle name="Normal 29 3 4 4" xfId="46274"/>
    <cellStyle name="Normal 29 3 4 5" xfId="46275"/>
    <cellStyle name="Normal 29 3 4_Lcc_inputs" xfId="46276"/>
    <cellStyle name="Normal 29 3 5" xfId="21622"/>
    <cellStyle name="Normal 29 3 5 2" xfId="21623"/>
    <cellStyle name="Normal 29 3 5 2 2" xfId="21624"/>
    <cellStyle name="Normal 29 3 5 2 3" xfId="46277"/>
    <cellStyle name="Normal 29 3 5 3" xfId="21625"/>
    <cellStyle name="Normal 29 3 5 4" xfId="46278"/>
    <cellStyle name="Normal 29 3 5_Lcc_inputs" xfId="46279"/>
    <cellStyle name="Normal 29 3 6" xfId="21626"/>
    <cellStyle name="Normal 29 3 6 2" xfId="21627"/>
    <cellStyle name="Normal 29 3 6 3" xfId="46280"/>
    <cellStyle name="Normal 29 3 7" xfId="21628"/>
    <cellStyle name="Normal 29 3 7 2" xfId="46281"/>
    <cellStyle name="Normal 29 3 8" xfId="9248"/>
    <cellStyle name="Normal 29 3 9" xfId="46282"/>
    <cellStyle name="Normal 29 3_Lcc_inputs" xfId="46283"/>
    <cellStyle name="Normal 29 4" xfId="6321"/>
    <cellStyle name="Normal 29 4 2" xfId="6322"/>
    <cellStyle name="Normal 29 4 2 2" xfId="21629"/>
    <cellStyle name="Normal 29 4 2 2 2" xfId="21630"/>
    <cellStyle name="Normal 29 4 2 2 2 2" xfId="21631"/>
    <cellStyle name="Normal 29 4 2 2 2 2 2" xfId="21632"/>
    <cellStyle name="Normal 29 4 2 2 2 3" xfId="21633"/>
    <cellStyle name="Normal 29 4 2 2 3" xfId="21634"/>
    <cellStyle name="Normal 29 4 2 2 3 2" xfId="21635"/>
    <cellStyle name="Normal 29 4 2 2 3 2 2" xfId="21636"/>
    <cellStyle name="Normal 29 4 2 2 3 3" xfId="21637"/>
    <cellStyle name="Normal 29 4 2 2 4" xfId="21638"/>
    <cellStyle name="Normal 29 4 2 2 4 2" xfId="21639"/>
    <cellStyle name="Normal 29 4 2 2 5" xfId="21640"/>
    <cellStyle name="Normal 29 4 2 2_Lcc_inputs" xfId="46284"/>
    <cellStyle name="Normal 29 4 2 3" xfId="21641"/>
    <cellStyle name="Normal 29 4 2 3 2" xfId="21642"/>
    <cellStyle name="Normal 29 4 2 3 2 2" xfId="21643"/>
    <cellStyle name="Normal 29 4 2 3 2 3" xfId="46285"/>
    <cellStyle name="Normal 29 4 2 3 3" xfId="21644"/>
    <cellStyle name="Normal 29 4 2 3 4" xfId="46286"/>
    <cellStyle name="Normal 29 4 2 3_Lcc_inputs" xfId="46287"/>
    <cellStyle name="Normal 29 4 2 4" xfId="21645"/>
    <cellStyle name="Normal 29 4 2 4 2" xfId="21646"/>
    <cellStyle name="Normal 29 4 2 4 2 2" xfId="21647"/>
    <cellStyle name="Normal 29 4 2 4 3" xfId="21648"/>
    <cellStyle name="Normal 29 4 2 5" xfId="21649"/>
    <cellStyle name="Normal 29 4 2 5 2" xfId="21650"/>
    <cellStyle name="Normal 29 4 2 6" xfId="21651"/>
    <cellStyle name="Normal 29 4 2 7" xfId="46288"/>
    <cellStyle name="Normal 29 4 2 8" xfId="46289"/>
    <cellStyle name="Normal 29 4 2_Lcc_inputs" xfId="46290"/>
    <cellStyle name="Normal 29 4 3" xfId="9807"/>
    <cellStyle name="Normal 29 4 3 2" xfId="21652"/>
    <cellStyle name="Normal 29 4 3 2 2" xfId="21653"/>
    <cellStyle name="Normal 29 4 3 2 2 2" xfId="21654"/>
    <cellStyle name="Normal 29 4 3 2 3" xfId="21655"/>
    <cellStyle name="Normal 29 4 3 3" xfId="21656"/>
    <cellStyle name="Normal 29 4 3 3 2" xfId="21657"/>
    <cellStyle name="Normal 29 4 3 3 2 2" xfId="21658"/>
    <cellStyle name="Normal 29 4 3 3 3" xfId="21659"/>
    <cellStyle name="Normal 29 4 3 4" xfId="21660"/>
    <cellStyle name="Normal 29 4 3 4 2" xfId="21661"/>
    <cellStyle name="Normal 29 4 3 5" xfId="21662"/>
    <cellStyle name="Normal 29 4 3_Lcc_inputs" xfId="46291"/>
    <cellStyle name="Normal 29 4 4" xfId="21663"/>
    <cellStyle name="Normal 29 4 4 2" xfId="21664"/>
    <cellStyle name="Normal 29 4 4 2 2" xfId="21665"/>
    <cellStyle name="Normal 29 4 4 2 3" xfId="46292"/>
    <cellStyle name="Normal 29 4 4 3" xfId="21666"/>
    <cellStyle name="Normal 29 4 4 4" xfId="46293"/>
    <cellStyle name="Normal 29 4 4_Lcc_inputs" xfId="46294"/>
    <cellStyle name="Normal 29 4 5" xfId="21667"/>
    <cellStyle name="Normal 29 4 5 2" xfId="21668"/>
    <cellStyle name="Normal 29 4 5 2 2" xfId="21669"/>
    <cellStyle name="Normal 29 4 5 3" xfId="21670"/>
    <cellStyle name="Normal 29 4 6" xfId="21671"/>
    <cellStyle name="Normal 29 4 6 2" xfId="21672"/>
    <cellStyle name="Normal 29 4 7" xfId="21673"/>
    <cellStyle name="Normal 29 4 8" xfId="9249"/>
    <cellStyle name="Normal 29 4 9" xfId="46295"/>
    <cellStyle name="Normal 29 4_Lcc_inputs" xfId="46296"/>
    <cellStyle name="Normal 29 5" xfId="6323"/>
    <cellStyle name="Normal 29 5 2" xfId="6324"/>
    <cellStyle name="Normal 29 5 2 2" xfId="21674"/>
    <cellStyle name="Normal 29 5 2 2 2" xfId="21675"/>
    <cellStyle name="Normal 29 5 2 2 2 2" xfId="21676"/>
    <cellStyle name="Normal 29 5 2 2 2 2 2" xfId="21677"/>
    <cellStyle name="Normal 29 5 2 2 2 3" xfId="21678"/>
    <cellStyle name="Normal 29 5 2 2 3" xfId="21679"/>
    <cellStyle name="Normal 29 5 2 2 3 2" xfId="21680"/>
    <cellStyle name="Normal 29 5 2 2 3 2 2" xfId="21681"/>
    <cellStyle name="Normal 29 5 2 2 3 3" xfId="21682"/>
    <cellStyle name="Normal 29 5 2 2 4" xfId="21683"/>
    <cellStyle name="Normal 29 5 2 2 4 2" xfId="21684"/>
    <cellStyle name="Normal 29 5 2 2 5" xfId="21685"/>
    <cellStyle name="Normal 29 5 2 2_Lcc_inputs" xfId="46297"/>
    <cellStyle name="Normal 29 5 2 3" xfId="21686"/>
    <cellStyle name="Normal 29 5 2 3 2" xfId="21687"/>
    <cellStyle name="Normal 29 5 2 3 2 2" xfId="21688"/>
    <cellStyle name="Normal 29 5 2 3 2 3" xfId="46298"/>
    <cellStyle name="Normal 29 5 2 3 3" xfId="21689"/>
    <cellStyle name="Normal 29 5 2 3 4" xfId="46299"/>
    <cellStyle name="Normal 29 5 2 3_Lcc_inputs" xfId="46300"/>
    <cellStyle name="Normal 29 5 2 4" xfId="21690"/>
    <cellStyle name="Normal 29 5 2 4 2" xfId="21691"/>
    <cellStyle name="Normal 29 5 2 4 2 2" xfId="21692"/>
    <cellStyle name="Normal 29 5 2 4 3" xfId="21693"/>
    <cellStyle name="Normal 29 5 2 5" xfId="21694"/>
    <cellStyle name="Normal 29 5 2 5 2" xfId="21695"/>
    <cellStyle name="Normal 29 5 2 6" xfId="21696"/>
    <cellStyle name="Normal 29 5 2 7" xfId="46301"/>
    <cellStyle name="Normal 29 5 2 8" xfId="46302"/>
    <cellStyle name="Normal 29 5 2_Lcc_inputs" xfId="46303"/>
    <cellStyle name="Normal 29 5 3" xfId="21697"/>
    <cellStyle name="Normal 29 5 3 2" xfId="21698"/>
    <cellStyle name="Normal 29 5 3 2 2" xfId="21699"/>
    <cellStyle name="Normal 29 5 3 2 2 2" xfId="21700"/>
    <cellStyle name="Normal 29 5 3 2 3" xfId="21701"/>
    <cellStyle name="Normal 29 5 3 3" xfId="21702"/>
    <cellStyle name="Normal 29 5 3 3 2" xfId="21703"/>
    <cellStyle name="Normal 29 5 3 3 2 2" xfId="21704"/>
    <cellStyle name="Normal 29 5 3 3 3" xfId="21705"/>
    <cellStyle name="Normal 29 5 3 4" xfId="21706"/>
    <cellStyle name="Normal 29 5 3 4 2" xfId="21707"/>
    <cellStyle name="Normal 29 5 3 5" xfId="21708"/>
    <cellStyle name="Normal 29 5 3_Lcc_inputs" xfId="46304"/>
    <cellStyle name="Normal 29 5 4" xfId="21709"/>
    <cellStyle name="Normal 29 5 4 2" xfId="21710"/>
    <cellStyle name="Normal 29 5 4 2 2" xfId="21711"/>
    <cellStyle name="Normal 29 5 4 2 3" xfId="46305"/>
    <cellStyle name="Normal 29 5 4 3" xfId="21712"/>
    <cellStyle name="Normal 29 5 4 4" xfId="46306"/>
    <cellStyle name="Normal 29 5 4_Lcc_inputs" xfId="46307"/>
    <cellStyle name="Normal 29 5 5" xfId="21713"/>
    <cellStyle name="Normal 29 5 5 2" xfId="21714"/>
    <cellStyle name="Normal 29 5 5 2 2" xfId="21715"/>
    <cellStyle name="Normal 29 5 5 3" xfId="21716"/>
    <cellStyle name="Normal 29 5 6" xfId="21717"/>
    <cellStyle name="Normal 29 5 6 2" xfId="21718"/>
    <cellStyle name="Normal 29 5 7" xfId="21719"/>
    <cellStyle name="Normal 29 5 8" xfId="46308"/>
    <cellStyle name="Normal 29 5 9" xfId="46309"/>
    <cellStyle name="Normal 29 5_Lcc_inputs" xfId="46310"/>
    <cellStyle name="Normal 29 6" xfId="6325"/>
    <cellStyle name="Normal 29 6 2" xfId="9808"/>
    <cellStyle name="Normal 29 6 2 2" xfId="21720"/>
    <cellStyle name="Normal 29 6 2 2 2" xfId="21721"/>
    <cellStyle name="Normal 29 6 2 2 2 2" xfId="21722"/>
    <cellStyle name="Normal 29 6 2 2 2 2 2" xfId="21723"/>
    <cellStyle name="Normal 29 6 2 2 2 3" xfId="21724"/>
    <cellStyle name="Normal 29 6 2 2 3" xfId="21725"/>
    <cellStyle name="Normal 29 6 2 2 3 2" xfId="21726"/>
    <cellStyle name="Normal 29 6 2 2 3 2 2" xfId="21727"/>
    <cellStyle name="Normal 29 6 2 2 3 3" xfId="21728"/>
    <cellStyle name="Normal 29 6 2 2 4" xfId="21729"/>
    <cellStyle name="Normal 29 6 2 2 4 2" xfId="21730"/>
    <cellStyle name="Normal 29 6 2 2 5" xfId="21731"/>
    <cellStyle name="Normal 29 6 2 2_Lcc_inputs" xfId="46311"/>
    <cellStyle name="Normal 29 6 2 3" xfId="21732"/>
    <cellStyle name="Normal 29 6 2 3 2" xfId="21733"/>
    <cellStyle name="Normal 29 6 2 3 2 2" xfId="21734"/>
    <cellStyle name="Normal 29 6 2 3 2 3" xfId="46312"/>
    <cellStyle name="Normal 29 6 2 3 3" xfId="21735"/>
    <cellStyle name="Normal 29 6 2 3 4" xfId="46313"/>
    <cellStyle name="Normal 29 6 2 3_Lcc_inputs" xfId="46314"/>
    <cellStyle name="Normal 29 6 2 4" xfId="21736"/>
    <cellStyle name="Normal 29 6 2 4 2" xfId="21737"/>
    <cellStyle name="Normal 29 6 2 4 2 2" xfId="21738"/>
    <cellStyle name="Normal 29 6 2 4 3" xfId="21739"/>
    <cellStyle name="Normal 29 6 2 5" xfId="21740"/>
    <cellStyle name="Normal 29 6 2 5 2" xfId="21741"/>
    <cellStyle name="Normal 29 6 2 6" xfId="21742"/>
    <cellStyle name="Normal 29 6 2 7" xfId="46315"/>
    <cellStyle name="Normal 29 6 2 8" xfId="46316"/>
    <cellStyle name="Normal 29 6 2_Lcc_inputs" xfId="46317"/>
    <cellStyle name="Normal 29 6 3" xfId="21743"/>
    <cellStyle name="Normal 29 6 3 2" xfId="21744"/>
    <cellStyle name="Normal 29 6 3 2 2" xfId="21745"/>
    <cellStyle name="Normal 29 6 3 2 2 2" xfId="21746"/>
    <cellStyle name="Normal 29 6 3 2 3" xfId="21747"/>
    <cellStyle name="Normal 29 6 3 3" xfId="21748"/>
    <cellStyle name="Normal 29 6 3 3 2" xfId="21749"/>
    <cellStyle name="Normal 29 6 3 3 2 2" xfId="21750"/>
    <cellStyle name="Normal 29 6 3 3 3" xfId="21751"/>
    <cellStyle name="Normal 29 6 3 4" xfId="21752"/>
    <cellStyle name="Normal 29 6 3 4 2" xfId="21753"/>
    <cellStyle name="Normal 29 6 3 5" xfId="21754"/>
    <cellStyle name="Normal 29 6 3_Lcc_inputs" xfId="46318"/>
    <cellStyle name="Normal 29 6 4" xfId="21755"/>
    <cellStyle name="Normal 29 6 4 2" xfId="21756"/>
    <cellStyle name="Normal 29 6 4 2 2" xfId="21757"/>
    <cellStyle name="Normal 29 6 4 2 3" xfId="46319"/>
    <cellStyle name="Normal 29 6 4 3" xfId="21758"/>
    <cellStyle name="Normal 29 6 4 4" xfId="46320"/>
    <cellStyle name="Normal 29 6 4_Lcc_inputs" xfId="46321"/>
    <cellStyle name="Normal 29 6 5" xfId="21759"/>
    <cellStyle name="Normal 29 6 5 2" xfId="21760"/>
    <cellStyle name="Normal 29 6 5 2 2" xfId="21761"/>
    <cellStyle name="Normal 29 6 5 3" xfId="21762"/>
    <cellStyle name="Normal 29 6 6" xfId="21763"/>
    <cellStyle name="Normal 29 6 6 2" xfId="21764"/>
    <cellStyle name="Normal 29 6 7" xfId="21765"/>
    <cellStyle name="Normal 29 6 8" xfId="46322"/>
    <cellStyle name="Normal 29 6 9" xfId="46323"/>
    <cellStyle name="Normal 29 6_Lcc_inputs" xfId="46324"/>
    <cellStyle name="Normal 29 7" xfId="9809"/>
    <cellStyle name="Normal 29 7 2" xfId="9810"/>
    <cellStyle name="Normal 29 7 2 2" xfId="21766"/>
    <cellStyle name="Normal 29 7 2 2 2" xfId="21767"/>
    <cellStyle name="Normal 29 7 2 2 2 2" xfId="21768"/>
    <cellStyle name="Normal 29 7 2 2 2 2 2" xfId="21769"/>
    <cellStyle name="Normal 29 7 2 2 2 3" xfId="21770"/>
    <cellStyle name="Normal 29 7 2 2 3" xfId="21771"/>
    <cellStyle name="Normal 29 7 2 2 3 2" xfId="21772"/>
    <cellStyle name="Normal 29 7 2 2 3 2 2" xfId="21773"/>
    <cellStyle name="Normal 29 7 2 2 3 3" xfId="21774"/>
    <cellStyle name="Normal 29 7 2 2 4" xfId="21775"/>
    <cellStyle name="Normal 29 7 2 2 4 2" xfId="21776"/>
    <cellStyle name="Normal 29 7 2 2 5" xfId="21777"/>
    <cellStyle name="Normal 29 7 2 2_Lcc_inputs" xfId="46325"/>
    <cellStyle name="Normal 29 7 2 3" xfId="21778"/>
    <cellStyle name="Normal 29 7 2 3 2" xfId="21779"/>
    <cellStyle name="Normal 29 7 2 3 2 2" xfId="21780"/>
    <cellStyle name="Normal 29 7 2 3 2 3" xfId="46326"/>
    <cellStyle name="Normal 29 7 2 3 3" xfId="21781"/>
    <cellStyle name="Normal 29 7 2 3 4" xfId="46327"/>
    <cellStyle name="Normal 29 7 2 3_Lcc_inputs" xfId="46328"/>
    <cellStyle name="Normal 29 7 2 4" xfId="21782"/>
    <cellStyle name="Normal 29 7 2 4 2" xfId="21783"/>
    <cellStyle name="Normal 29 7 2 4 2 2" xfId="21784"/>
    <cellStyle name="Normal 29 7 2 4 3" xfId="21785"/>
    <cellStyle name="Normal 29 7 2 5" xfId="21786"/>
    <cellStyle name="Normal 29 7 2 5 2" xfId="21787"/>
    <cellStyle name="Normal 29 7 2 6" xfId="21788"/>
    <cellStyle name="Normal 29 7 2 7" xfId="46329"/>
    <cellStyle name="Normal 29 7 2 8" xfId="46330"/>
    <cellStyle name="Normal 29 7 2_Lcc_inputs" xfId="46331"/>
    <cellStyle name="Normal 29 7 3" xfId="21789"/>
    <cellStyle name="Normal 29 7 3 2" xfId="21790"/>
    <cellStyle name="Normal 29 7 3 2 2" xfId="21791"/>
    <cellStyle name="Normal 29 7 3 2 2 2" xfId="21792"/>
    <cellStyle name="Normal 29 7 3 2 3" xfId="21793"/>
    <cellStyle name="Normal 29 7 3 3" xfId="21794"/>
    <cellStyle name="Normal 29 7 3 3 2" xfId="21795"/>
    <cellStyle name="Normal 29 7 3 3 2 2" xfId="21796"/>
    <cellStyle name="Normal 29 7 3 3 3" xfId="21797"/>
    <cellStyle name="Normal 29 7 3 4" xfId="21798"/>
    <cellStyle name="Normal 29 7 3 4 2" xfId="21799"/>
    <cellStyle name="Normal 29 7 3 5" xfId="21800"/>
    <cellStyle name="Normal 29 7 3_Lcc_inputs" xfId="46332"/>
    <cellStyle name="Normal 29 7 4" xfId="21801"/>
    <cellStyle name="Normal 29 7 4 2" xfId="21802"/>
    <cellStyle name="Normal 29 7 4 2 2" xfId="21803"/>
    <cellStyle name="Normal 29 7 4 2 3" xfId="46333"/>
    <cellStyle name="Normal 29 7 4 3" xfId="21804"/>
    <cellStyle name="Normal 29 7 4 4" xfId="46334"/>
    <cellStyle name="Normal 29 7 4_Lcc_inputs" xfId="46335"/>
    <cellStyle name="Normal 29 7 5" xfId="21805"/>
    <cellStyle name="Normal 29 7 5 2" xfId="21806"/>
    <cellStyle name="Normal 29 7 5 2 2" xfId="21807"/>
    <cellStyle name="Normal 29 7 5 3" xfId="21808"/>
    <cellStyle name="Normal 29 7 6" xfId="21809"/>
    <cellStyle name="Normal 29 7 6 2" xfId="21810"/>
    <cellStyle name="Normal 29 7 7" xfId="21811"/>
    <cellStyle name="Normal 29 7 8" xfId="46336"/>
    <cellStyle name="Normal 29 7 9" xfId="46337"/>
    <cellStyle name="Normal 29 7_Lcc_inputs" xfId="46338"/>
    <cellStyle name="Normal 29 8" xfId="9811"/>
    <cellStyle name="Normal 29 8 2" xfId="21812"/>
    <cellStyle name="Normal 29 8 2 2" xfId="21813"/>
    <cellStyle name="Normal 29 8 2 2 2" xfId="21814"/>
    <cellStyle name="Normal 29 8 2 2 2 2" xfId="21815"/>
    <cellStyle name="Normal 29 8 2 2 3" xfId="21816"/>
    <cellStyle name="Normal 29 8 2 3" xfId="21817"/>
    <cellStyle name="Normal 29 8 2 3 2" xfId="21818"/>
    <cellStyle name="Normal 29 8 2 3 2 2" xfId="21819"/>
    <cellStyle name="Normal 29 8 2 3 3" xfId="21820"/>
    <cellStyle name="Normal 29 8 2 4" xfId="21821"/>
    <cellStyle name="Normal 29 8 2 4 2" xfId="21822"/>
    <cellStyle name="Normal 29 8 2 5" xfId="21823"/>
    <cellStyle name="Normal 29 8 2_Lcc_inputs" xfId="46339"/>
    <cellStyle name="Normal 29 8 3" xfId="21824"/>
    <cellStyle name="Normal 29 8 3 2" xfId="21825"/>
    <cellStyle name="Normal 29 8 3 2 2" xfId="21826"/>
    <cellStyle name="Normal 29 8 3 2 3" xfId="46340"/>
    <cellStyle name="Normal 29 8 3 3" xfId="21827"/>
    <cellStyle name="Normal 29 8 3 4" xfId="46341"/>
    <cellStyle name="Normal 29 8 3_Lcc_inputs" xfId="46342"/>
    <cellStyle name="Normal 29 8 4" xfId="21828"/>
    <cellStyle name="Normal 29 8 4 2" xfId="21829"/>
    <cellStyle name="Normal 29 8 4 2 2" xfId="21830"/>
    <cellStyle name="Normal 29 8 4 3" xfId="21831"/>
    <cellStyle name="Normal 29 8 5" xfId="21832"/>
    <cellStyle name="Normal 29 8 5 2" xfId="21833"/>
    <cellStyle name="Normal 29 8 6" xfId="21834"/>
    <cellStyle name="Normal 29 8 7" xfId="46343"/>
    <cellStyle name="Normal 29 8 8" xfId="46344"/>
    <cellStyle name="Normal 29 8_Lcc_inputs" xfId="46345"/>
    <cellStyle name="Normal 29 9" xfId="9804"/>
    <cellStyle name="Normal 29 9 2" xfId="21835"/>
    <cellStyle name="Normal 29 9 2 2" xfId="21836"/>
    <cellStyle name="Normal 29 9 2 2 2" xfId="21837"/>
    <cellStyle name="Normal 29 9 2 2 2 2" xfId="21838"/>
    <cellStyle name="Normal 29 9 2 2 3" xfId="21839"/>
    <cellStyle name="Normal 29 9 2 3" xfId="21840"/>
    <cellStyle name="Normal 29 9 2 3 2" xfId="21841"/>
    <cellStyle name="Normal 29 9 2 3 2 2" xfId="21842"/>
    <cellStyle name="Normal 29 9 2 3 3" xfId="21843"/>
    <cellStyle name="Normal 29 9 2 4" xfId="21844"/>
    <cellStyle name="Normal 29 9 2 4 2" xfId="21845"/>
    <cellStyle name="Normal 29 9 2 5" xfId="21846"/>
    <cellStyle name="Normal 29 9 2_Lcc_inputs" xfId="46346"/>
    <cellStyle name="Normal 29 9 3" xfId="21847"/>
    <cellStyle name="Normal 29 9 3 2" xfId="21848"/>
    <cellStyle name="Normal 29 9 3 2 2" xfId="21849"/>
    <cellStyle name="Normal 29 9 3 2 3" xfId="46347"/>
    <cellStyle name="Normal 29 9 3 3" xfId="21850"/>
    <cellStyle name="Normal 29 9 3 4" xfId="46348"/>
    <cellStyle name="Normal 29 9 3_Lcc_inputs" xfId="46349"/>
    <cellStyle name="Normal 29 9 4" xfId="21851"/>
    <cellStyle name="Normal 29 9 4 2" xfId="21852"/>
    <cellStyle name="Normal 29 9 4 2 2" xfId="21853"/>
    <cellStyle name="Normal 29 9 4 3" xfId="21854"/>
    <cellStyle name="Normal 29 9 5" xfId="21855"/>
    <cellStyle name="Normal 29 9 5 2" xfId="21856"/>
    <cellStyle name="Normal 29 9 6" xfId="21857"/>
    <cellStyle name="Normal 29 9 7" xfId="46350"/>
    <cellStyle name="Normal 29 9 8" xfId="46351"/>
    <cellStyle name="Normal 29 9_Lcc_inputs" xfId="46352"/>
    <cellStyle name="Normal 29_Lcc_inputs" xfId="46353"/>
    <cellStyle name="Normal 3" xfId="9"/>
    <cellStyle name="Normal 3 10" xfId="1887"/>
    <cellStyle name="Normal 3 10 10" xfId="1888"/>
    <cellStyle name="Normal 3 10 10 2" xfId="6326"/>
    <cellStyle name="Normal 3 10 10 2 2" xfId="6327"/>
    <cellStyle name="Normal 3 10 10 3" xfId="6328"/>
    <cellStyle name="Normal 3 10 11" xfId="1889"/>
    <cellStyle name="Normal 3 10 11 2" xfId="6329"/>
    <cellStyle name="Normal 3 10 11 2 2" xfId="6330"/>
    <cellStyle name="Normal 3 10 11 3" xfId="6331"/>
    <cellStyle name="Normal 3 10 12" xfId="1890"/>
    <cellStyle name="Normal 3 10 12 2" xfId="6332"/>
    <cellStyle name="Normal 3 10 12 2 2" xfId="6333"/>
    <cellStyle name="Normal 3 10 12 3" xfId="6334"/>
    <cellStyle name="Normal 3 10 13" xfId="1891"/>
    <cellStyle name="Normal 3 10 13 2" xfId="6335"/>
    <cellStyle name="Normal 3 10 13 2 2" xfId="6336"/>
    <cellStyle name="Normal 3 10 13 3" xfId="6337"/>
    <cellStyle name="Normal 3 10 14" xfId="1892"/>
    <cellStyle name="Normal 3 10 14 2" xfId="6338"/>
    <cellStyle name="Normal 3 10 14 2 2" xfId="6339"/>
    <cellStyle name="Normal 3 10 14 3" xfId="6340"/>
    <cellStyle name="Normal 3 10 15" xfId="1893"/>
    <cellStyle name="Normal 3 10 15 2" xfId="6341"/>
    <cellStyle name="Normal 3 10 15 2 2" xfId="6342"/>
    <cellStyle name="Normal 3 10 15 3" xfId="6343"/>
    <cellStyle name="Normal 3 10 16" xfId="1894"/>
    <cellStyle name="Normal 3 10 16 2" xfId="6344"/>
    <cellStyle name="Normal 3 10 16 2 2" xfId="6345"/>
    <cellStyle name="Normal 3 10 16 3" xfId="6346"/>
    <cellStyle name="Normal 3 10 17" xfId="1895"/>
    <cellStyle name="Normal 3 10 17 2" xfId="6347"/>
    <cellStyle name="Normal 3 10 17 2 2" xfId="6348"/>
    <cellStyle name="Normal 3 10 17 3" xfId="6349"/>
    <cellStyle name="Normal 3 10 18" xfId="1896"/>
    <cellStyle name="Normal 3 10 18 2" xfId="6350"/>
    <cellStyle name="Normal 3 10 18 2 2" xfId="6351"/>
    <cellStyle name="Normal 3 10 18 3" xfId="6352"/>
    <cellStyle name="Normal 3 10 19" xfId="1897"/>
    <cellStyle name="Normal 3 10 19 2" xfId="6353"/>
    <cellStyle name="Normal 3 10 19 2 2" xfId="6354"/>
    <cellStyle name="Normal 3 10 19 3" xfId="6355"/>
    <cellStyle name="Normal 3 10 2" xfId="1898"/>
    <cellStyle name="Normal 3 10 2 2" xfId="6356"/>
    <cellStyle name="Normal 3 10 2 2 2" xfId="6357"/>
    <cellStyle name="Normal 3 10 2 3" xfId="6358"/>
    <cellStyle name="Normal 3 10 20" xfId="1899"/>
    <cellStyle name="Normal 3 10 20 2" xfId="6359"/>
    <cellStyle name="Normal 3 10 20 2 2" xfId="6360"/>
    <cellStyle name="Normal 3 10 20 3" xfId="6361"/>
    <cellStyle name="Normal 3 10 21" xfId="1900"/>
    <cellStyle name="Normal 3 10 21 2" xfId="6362"/>
    <cellStyle name="Normal 3 10 21 2 2" xfId="6363"/>
    <cellStyle name="Normal 3 10 21 3" xfId="6364"/>
    <cellStyle name="Normal 3 10 22" xfId="1901"/>
    <cellStyle name="Normal 3 10 22 2" xfId="6365"/>
    <cellStyle name="Normal 3 10 22 2 2" xfId="6366"/>
    <cellStyle name="Normal 3 10 22 3" xfId="6367"/>
    <cellStyle name="Normal 3 10 23" xfId="1902"/>
    <cellStyle name="Normal 3 10 23 2" xfId="6368"/>
    <cellStyle name="Normal 3 10 23 2 2" xfId="6369"/>
    <cellStyle name="Normal 3 10 23 3" xfId="6370"/>
    <cellStyle name="Normal 3 10 24" xfId="6371"/>
    <cellStyle name="Normal 3 10 24 2" xfId="6372"/>
    <cellStyle name="Normal 3 10 25" xfId="6373"/>
    <cellStyle name="Normal 3 10 26" xfId="21858"/>
    <cellStyle name="Normal 3 10 3" xfId="1903"/>
    <cellStyle name="Normal 3 10 3 2" xfId="6374"/>
    <cellStyle name="Normal 3 10 3 2 2" xfId="6375"/>
    <cellStyle name="Normal 3 10 3 3" xfId="6376"/>
    <cellStyle name="Normal 3 10 4" xfId="1904"/>
    <cellStyle name="Normal 3 10 4 2" xfId="6377"/>
    <cellStyle name="Normal 3 10 4 2 2" xfId="6378"/>
    <cellStyle name="Normal 3 10 4 3" xfId="6379"/>
    <cellStyle name="Normal 3 10 5" xfId="1905"/>
    <cellStyle name="Normal 3 10 5 2" xfId="6380"/>
    <cellStyle name="Normal 3 10 5 2 2" xfId="6381"/>
    <cellStyle name="Normal 3 10 5 3" xfId="6382"/>
    <cellStyle name="Normal 3 10 6" xfId="1906"/>
    <cellStyle name="Normal 3 10 6 2" xfId="6383"/>
    <cellStyle name="Normal 3 10 6 2 2" xfId="6384"/>
    <cellStyle name="Normal 3 10 6 3" xfId="6385"/>
    <cellStyle name="Normal 3 10 7" xfId="1907"/>
    <cellStyle name="Normal 3 10 7 2" xfId="6386"/>
    <cellStyle name="Normal 3 10 7 2 2" xfId="6387"/>
    <cellStyle name="Normal 3 10 7 3" xfId="6388"/>
    <cellStyle name="Normal 3 10 8" xfId="1908"/>
    <cellStyle name="Normal 3 10 8 2" xfId="6389"/>
    <cellStyle name="Normal 3 10 8 2 2" xfId="6390"/>
    <cellStyle name="Normal 3 10 8 3" xfId="6391"/>
    <cellStyle name="Normal 3 10 9" xfId="1909"/>
    <cellStyle name="Normal 3 10 9 2" xfId="6392"/>
    <cellStyle name="Normal 3 10 9 2 2" xfId="6393"/>
    <cellStyle name="Normal 3 10 9 3" xfId="6394"/>
    <cellStyle name="Normal 3 11" xfId="1910"/>
    <cellStyle name="Normal 3 11 10" xfId="1911"/>
    <cellStyle name="Normal 3 11 10 2" xfId="6395"/>
    <cellStyle name="Normal 3 11 10 2 2" xfId="6396"/>
    <cellStyle name="Normal 3 11 10 3" xfId="6397"/>
    <cellStyle name="Normal 3 11 11" xfId="1912"/>
    <cellStyle name="Normal 3 11 11 2" xfId="6398"/>
    <cellStyle name="Normal 3 11 11 2 2" xfId="6399"/>
    <cellStyle name="Normal 3 11 11 3" xfId="6400"/>
    <cellStyle name="Normal 3 11 12" xfId="1913"/>
    <cellStyle name="Normal 3 11 12 2" xfId="6401"/>
    <cellStyle name="Normal 3 11 12 2 2" xfId="6402"/>
    <cellStyle name="Normal 3 11 12 3" xfId="6403"/>
    <cellStyle name="Normal 3 11 13" xfId="1914"/>
    <cellStyle name="Normal 3 11 13 2" xfId="6404"/>
    <cellStyle name="Normal 3 11 13 2 2" xfId="6405"/>
    <cellStyle name="Normal 3 11 13 3" xfId="6406"/>
    <cellStyle name="Normal 3 11 14" xfId="1915"/>
    <cellStyle name="Normal 3 11 14 2" xfId="6407"/>
    <cellStyle name="Normal 3 11 14 2 2" xfId="6408"/>
    <cellStyle name="Normal 3 11 14 3" xfId="6409"/>
    <cellStyle name="Normal 3 11 15" xfId="1916"/>
    <cellStyle name="Normal 3 11 15 2" xfId="6410"/>
    <cellStyle name="Normal 3 11 15 2 2" xfId="6411"/>
    <cellStyle name="Normal 3 11 15 3" xfId="6412"/>
    <cellStyle name="Normal 3 11 16" xfId="1917"/>
    <cellStyle name="Normal 3 11 16 2" xfId="6413"/>
    <cellStyle name="Normal 3 11 16 2 2" xfId="6414"/>
    <cellStyle name="Normal 3 11 16 3" xfId="6415"/>
    <cellStyle name="Normal 3 11 17" xfId="1918"/>
    <cellStyle name="Normal 3 11 17 2" xfId="6416"/>
    <cellStyle name="Normal 3 11 17 2 2" xfId="6417"/>
    <cellStyle name="Normal 3 11 17 3" xfId="6418"/>
    <cellStyle name="Normal 3 11 18" xfId="1919"/>
    <cellStyle name="Normal 3 11 18 2" xfId="6419"/>
    <cellStyle name="Normal 3 11 18 2 2" xfId="6420"/>
    <cellStyle name="Normal 3 11 18 3" xfId="6421"/>
    <cellStyle name="Normal 3 11 19" xfId="1920"/>
    <cellStyle name="Normal 3 11 19 2" xfId="6422"/>
    <cellStyle name="Normal 3 11 19 2 2" xfId="6423"/>
    <cellStyle name="Normal 3 11 19 3" xfId="6424"/>
    <cellStyle name="Normal 3 11 2" xfId="1921"/>
    <cellStyle name="Normal 3 11 2 2" xfId="6425"/>
    <cellStyle name="Normal 3 11 2 2 2" xfId="6426"/>
    <cellStyle name="Normal 3 11 2 3" xfId="6427"/>
    <cellStyle name="Normal 3 11 20" xfId="1922"/>
    <cellStyle name="Normal 3 11 20 2" xfId="6428"/>
    <cellStyle name="Normal 3 11 20 2 2" xfId="6429"/>
    <cellStyle name="Normal 3 11 20 3" xfId="6430"/>
    <cellStyle name="Normal 3 11 21" xfId="1923"/>
    <cellStyle name="Normal 3 11 21 2" xfId="6431"/>
    <cellStyle name="Normal 3 11 21 2 2" xfId="6432"/>
    <cellStyle name="Normal 3 11 21 3" xfId="6433"/>
    <cellStyle name="Normal 3 11 22" xfId="1924"/>
    <cellStyle name="Normal 3 11 22 2" xfId="6434"/>
    <cellStyle name="Normal 3 11 22 2 2" xfId="6435"/>
    <cellStyle name="Normal 3 11 22 3" xfId="6436"/>
    <cellStyle name="Normal 3 11 23" xfId="1925"/>
    <cellStyle name="Normal 3 11 23 2" xfId="6437"/>
    <cellStyle name="Normal 3 11 23 2 2" xfId="6438"/>
    <cellStyle name="Normal 3 11 23 3" xfId="6439"/>
    <cellStyle name="Normal 3 11 24" xfId="6440"/>
    <cellStyle name="Normal 3 11 24 2" xfId="6441"/>
    <cellStyle name="Normal 3 11 25" xfId="6442"/>
    <cellStyle name="Normal 3 11 3" xfId="1926"/>
    <cellStyle name="Normal 3 11 3 2" xfId="6443"/>
    <cellStyle name="Normal 3 11 3 2 2" xfId="6444"/>
    <cellStyle name="Normal 3 11 3 3" xfId="6445"/>
    <cellStyle name="Normal 3 11 4" xfId="1927"/>
    <cellStyle name="Normal 3 11 4 2" xfId="6446"/>
    <cellStyle name="Normal 3 11 4 2 2" xfId="6447"/>
    <cellStyle name="Normal 3 11 4 3" xfId="6448"/>
    <cellStyle name="Normal 3 11 5" xfId="1928"/>
    <cellStyle name="Normal 3 11 5 2" xfId="6449"/>
    <cellStyle name="Normal 3 11 5 2 2" xfId="6450"/>
    <cellStyle name="Normal 3 11 5 3" xfId="6451"/>
    <cellStyle name="Normal 3 11 6" xfId="1929"/>
    <cellStyle name="Normal 3 11 6 2" xfId="6452"/>
    <cellStyle name="Normal 3 11 6 2 2" xfId="6453"/>
    <cellStyle name="Normal 3 11 6 3" xfId="6454"/>
    <cellStyle name="Normal 3 11 7" xfId="1930"/>
    <cellStyle name="Normal 3 11 7 2" xfId="6455"/>
    <cellStyle name="Normal 3 11 7 2 2" xfId="6456"/>
    <cellStyle name="Normal 3 11 7 3" xfId="6457"/>
    <cellStyle name="Normal 3 11 8" xfId="1931"/>
    <cellStyle name="Normal 3 11 8 2" xfId="6458"/>
    <cellStyle name="Normal 3 11 8 2 2" xfId="6459"/>
    <cellStyle name="Normal 3 11 8 3" xfId="6460"/>
    <cellStyle name="Normal 3 11 9" xfId="1932"/>
    <cellStyle name="Normal 3 11 9 2" xfId="6461"/>
    <cellStyle name="Normal 3 11 9 2 2" xfId="6462"/>
    <cellStyle name="Normal 3 11 9 3" xfId="6463"/>
    <cellStyle name="Normal 3 12" xfId="1933"/>
    <cellStyle name="Normal 3 12 10" xfId="1934"/>
    <cellStyle name="Normal 3 12 10 2" xfId="6464"/>
    <cellStyle name="Normal 3 12 10 2 2" xfId="6465"/>
    <cellStyle name="Normal 3 12 10 3" xfId="6466"/>
    <cellStyle name="Normal 3 12 11" xfId="1935"/>
    <cellStyle name="Normal 3 12 11 2" xfId="6467"/>
    <cellStyle name="Normal 3 12 11 2 2" xfId="6468"/>
    <cellStyle name="Normal 3 12 11 3" xfId="6469"/>
    <cellStyle name="Normal 3 12 12" xfId="1936"/>
    <cellStyle name="Normal 3 12 12 2" xfId="6470"/>
    <cellStyle name="Normal 3 12 12 2 2" xfId="6471"/>
    <cellStyle name="Normal 3 12 12 3" xfId="6472"/>
    <cellStyle name="Normal 3 12 13" xfId="1937"/>
    <cellStyle name="Normal 3 12 13 2" xfId="6473"/>
    <cellStyle name="Normal 3 12 13 2 2" xfId="6474"/>
    <cellStyle name="Normal 3 12 13 3" xfId="6475"/>
    <cellStyle name="Normal 3 12 14" xfId="1938"/>
    <cellStyle name="Normal 3 12 14 2" xfId="6476"/>
    <cellStyle name="Normal 3 12 14 2 2" xfId="6477"/>
    <cellStyle name="Normal 3 12 14 3" xfId="6478"/>
    <cellStyle name="Normal 3 12 15" xfId="1939"/>
    <cellStyle name="Normal 3 12 15 2" xfId="6479"/>
    <cellStyle name="Normal 3 12 15 2 2" xfId="6480"/>
    <cellStyle name="Normal 3 12 15 3" xfId="6481"/>
    <cellStyle name="Normal 3 12 16" xfId="1940"/>
    <cellStyle name="Normal 3 12 16 2" xfId="6482"/>
    <cellStyle name="Normal 3 12 16 2 2" xfId="6483"/>
    <cellStyle name="Normal 3 12 16 3" xfId="6484"/>
    <cellStyle name="Normal 3 12 17" xfId="1941"/>
    <cellStyle name="Normal 3 12 17 2" xfId="6485"/>
    <cellStyle name="Normal 3 12 17 2 2" xfId="6486"/>
    <cellStyle name="Normal 3 12 17 3" xfId="6487"/>
    <cellStyle name="Normal 3 12 18" xfId="1942"/>
    <cellStyle name="Normal 3 12 18 2" xfId="6488"/>
    <cellStyle name="Normal 3 12 18 2 2" xfId="6489"/>
    <cellStyle name="Normal 3 12 18 3" xfId="6490"/>
    <cellStyle name="Normal 3 12 19" xfId="1943"/>
    <cellStyle name="Normal 3 12 19 2" xfId="6491"/>
    <cellStyle name="Normal 3 12 19 2 2" xfId="6492"/>
    <cellStyle name="Normal 3 12 19 3" xfId="6493"/>
    <cellStyle name="Normal 3 12 2" xfId="1944"/>
    <cellStyle name="Normal 3 12 2 2" xfId="6494"/>
    <cellStyle name="Normal 3 12 2 2 2" xfId="6495"/>
    <cellStyle name="Normal 3 12 2 3" xfId="6496"/>
    <cellStyle name="Normal 3 12 20" xfId="1945"/>
    <cellStyle name="Normal 3 12 20 2" xfId="6497"/>
    <cellStyle name="Normal 3 12 20 2 2" xfId="6498"/>
    <cellStyle name="Normal 3 12 20 3" xfId="6499"/>
    <cellStyle name="Normal 3 12 21" xfId="1946"/>
    <cellStyle name="Normal 3 12 21 2" xfId="6500"/>
    <cellStyle name="Normal 3 12 21 2 2" xfId="6501"/>
    <cellStyle name="Normal 3 12 21 3" xfId="6502"/>
    <cellStyle name="Normal 3 12 22" xfId="1947"/>
    <cellStyle name="Normal 3 12 22 2" xfId="6503"/>
    <cellStyle name="Normal 3 12 22 2 2" xfId="6504"/>
    <cellStyle name="Normal 3 12 22 3" xfId="6505"/>
    <cellStyle name="Normal 3 12 23" xfId="1948"/>
    <cellStyle name="Normal 3 12 23 2" xfId="6506"/>
    <cellStyle name="Normal 3 12 23 2 2" xfId="6507"/>
    <cellStyle name="Normal 3 12 23 3" xfId="6508"/>
    <cellStyle name="Normal 3 12 24" xfId="6509"/>
    <cellStyle name="Normal 3 12 24 2" xfId="6510"/>
    <cellStyle name="Normal 3 12 25" xfId="6511"/>
    <cellStyle name="Normal 3 12 3" xfId="1949"/>
    <cellStyle name="Normal 3 12 3 2" xfId="6512"/>
    <cellStyle name="Normal 3 12 3 2 2" xfId="6513"/>
    <cellStyle name="Normal 3 12 3 3" xfId="6514"/>
    <cellStyle name="Normal 3 12 4" xfId="1950"/>
    <cellStyle name="Normal 3 12 4 2" xfId="6515"/>
    <cellStyle name="Normal 3 12 4 2 2" xfId="6516"/>
    <cellStyle name="Normal 3 12 4 3" xfId="6517"/>
    <cellStyle name="Normal 3 12 5" xfId="1951"/>
    <cellStyle name="Normal 3 12 5 2" xfId="6518"/>
    <cellStyle name="Normal 3 12 5 2 2" xfId="6519"/>
    <cellStyle name="Normal 3 12 5 3" xfId="6520"/>
    <cellStyle name="Normal 3 12 6" xfId="1952"/>
    <cellStyle name="Normal 3 12 6 2" xfId="6521"/>
    <cellStyle name="Normal 3 12 6 2 2" xfId="6522"/>
    <cellStyle name="Normal 3 12 6 3" xfId="6523"/>
    <cellStyle name="Normal 3 12 7" xfId="1953"/>
    <cellStyle name="Normal 3 12 7 2" xfId="6524"/>
    <cellStyle name="Normal 3 12 7 2 2" xfId="6525"/>
    <cellStyle name="Normal 3 12 7 3" xfId="6526"/>
    <cellStyle name="Normal 3 12 8" xfId="1954"/>
    <cellStyle name="Normal 3 12 8 2" xfId="6527"/>
    <cellStyle name="Normal 3 12 8 2 2" xfId="6528"/>
    <cellStyle name="Normal 3 12 8 3" xfId="6529"/>
    <cellStyle name="Normal 3 12 9" xfId="1955"/>
    <cellStyle name="Normal 3 12 9 2" xfId="6530"/>
    <cellStyle name="Normal 3 12 9 2 2" xfId="6531"/>
    <cellStyle name="Normal 3 12 9 3" xfId="6532"/>
    <cellStyle name="Normal 3 13" xfId="1956"/>
    <cellStyle name="Normal 3 13 10" xfId="1957"/>
    <cellStyle name="Normal 3 13 10 2" xfId="6533"/>
    <cellStyle name="Normal 3 13 10 2 2" xfId="6534"/>
    <cellStyle name="Normal 3 13 10 3" xfId="6535"/>
    <cellStyle name="Normal 3 13 11" xfId="1958"/>
    <cellStyle name="Normal 3 13 11 2" xfId="6536"/>
    <cellStyle name="Normal 3 13 11 2 2" xfId="6537"/>
    <cellStyle name="Normal 3 13 11 3" xfId="6538"/>
    <cellStyle name="Normal 3 13 12" xfId="1959"/>
    <cellStyle name="Normal 3 13 12 2" xfId="6539"/>
    <cellStyle name="Normal 3 13 12 2 2" xfId="6540"/>
    <cellStyle name="Normal 3 13 12 3" xfId="6541"/>
    <cellStyle name="Normal 3 13 13" xfId="1960"/>
    <cellStyle name="Normal 3 13 13 2" xfId="6542"/>
    <cellStyle name="Normal 3 13 13 2 2" xfId="6543"/>
    <cellStyle name="Normal 3 13 13 3" xfId="6544"/>
    <cellStyle name="Normal 3 13 14" xfId="1961"/>
    <cellStyle name="Normal 3 13 14 2" xfId="6545"/>
    <cellStyle name="Normal 3 13 14 2 2" xfId="6546"/>
    <cellStyle name="Normal 3 13 14 3" xfId="6547"/>
    <cellStyle name="Normal 3 13 15" xfId="1962"/>
    <cellStyle name="Normal 3 13 15 2" xfId="6548"/>
    <cellStyle name="Normal 3 13 15 2 2" xfId="6549"/>
    <cellStyle name="Normal 3 13 15 3" xfId="6550"/>
    <cellStyle name="Normal 3 13 16" xfId="1963"/>
    <cellStyle name="Normal 3 13 16 2" xfId="6551"/>
    <cellStyle name="Normal 3 13 16 2 2" xfId="6552"/>
    <cellStyle name="Normal 3 13 16 3" xfId="6553"/>
    <cellStyle name="Normal 3 13 17" xfId="1964"/>
    <cellStyle name="Normal 3 13 17 2" xfId="6554"/>
    <cellStyle name="Normal 3 13 17 2 2" xfId="6555"/>
    <cellStyle name="Normal 3 13 17 3" xfId="6556"/>
    <cellStyle name="Normal 3 13 18" xfId="1965"/>
    <cellStyle name="Normal 3 13 18 2" xfId="6557"/>
    <cellStyle name="Normal 3 13 18 2 2" xfId="6558"/>
    <cellStyle name="Normal 3 13 18 3" xfId="6559"/>
    <cellStyle name="Normal 3 13 19" xfId="1966"/>
    <cellStyle name="Normal 3 13 19 2" xfId="6560"/>
    <cellStyle name="Normal 3 13 19 2 2" xfId="6561"/>
    <cellStyle name="Normal 3 13 19 3" xfId="6562"/>
    <cellStyle name="Normal 3 13 2" xfId="1967"/>
    <cellStyle name="Normal 3 13 2 2" xfId="6563"/>
    <cellStyle name="Normal 3 13 2 2 2" xfId="6564"/>
    <cellStyle name="Normal 3 13 2 3" xfId="6565"/>
    <cellStyle name="Normal 3 13 20" xfId="1968"/>
    <cellStyle name="Normal 3 13 20 2" xfId="6566"/>
    <cellStyle name="Normal 3 13 20 2 2" xfId="6567"/>
    <cellStyle name="Normal 3 13 20 3" xfId="6568"/>
    <cellStyle name="Normal 3 13 21" xfId="1969"/>
    <cellStyle name="Normal 3 13 21 2" xfId="6569"/>
    <cellStyle name="Normal 3 13 21 2 2" xfId="6570"/>
    <cellStyle name="Normal 3 13 21 3" xfId="6571"/>
    <cellStyle name="Normal 3 13 22" xfId="1970"/>
    <cellStyle name="Normal 3 13 22 2" xfId="6572"/>
    <cellStyle name="Normal 3 13 22 2 2" xfId="6573"/>
    <cellStyle name="Normal 3 13 22 3" xfId="6574"/>
    <cellStyle name="Normal 3 13 23" xfId="1971"/>
    <cellStyle name="Normal 3 13 23 2" xfId="6575"/>
    <cellStyle name="Normal 3 13 23 2 2" xfId="6576"/>
    <cellStyle name="Normal 3 13 23 3" xfId="6577"/>
    <cellStyle name="Normal 3 13 24" xfId="6578"/>
    <cellStyle name="Normal 3 13 24 2" xfId="6579"/>
    <cellStyle name="Normal 3 13 25" xfId="6580"/>
    <cellStyle name="Normal 3 13 3" xfId="1972"/>
    <cellStyle name="Normal 3 13 3 2" xfId="6581"/>
    <cellStyle name="Normal 3 13 3 2 2" xfId="6582"/>
    <cellStyle name="Normal 3 13 3 3" xfId="6583"/>
    <cellStyle name="Normal 3 13 4" xfId="1973"/>
    <cellStyle name="Normal 3 13 4 2" xfId="6584"/>
    <cellStyle name="Normal 3 13 4 2 2" xfId="6585"/>
    <cellStyle name="Normal 3 13 4 3" xfId="6586"/>
    <cellStyle name="Normal 3 13 5" xfId="1974"/>
    <cellStyle name="Normal 3 13 5 2" xfId="6587"/>
    <cellStyle name="Normal 3 13 5 2 2" xfId="6588"/>
    <cellStyle name="Normal 3 13 5 3" xfId="6589"/>
    <cellStyle name="Normal 3 13 6" xfId="1975"/>
    <cellStyle name="Normal 3 13 6 2" xfId="6590"/>
    <cellStyle name="Normal 3 13 6 2 2" xfId="6591"/>
    <cellStyle name="Normal 3 13 6 3" xfId="6592"/>
    <cellStyle name="Normal 3 13 7" xfId="1976"/>
    <cellStyle name="Normal 3 13 7 2" xfId="6593"/>
    <cellStyle name="Normal 3 13 7 2 2" xfId="6594"/>
    <cellStyle name="Normal 3 13 7 3" xfId="6595"/>
    <cellStyle name="Normal 3 13 8" xfId="1977"/>
    <cellStyle name="Normal 3 13 8 2" xfId="6596"/>
    <cellStyle name="Normal 3 13 8 2 2" xfId="6597"/>
    <cellStyle name="Normal 3 13 8 3" xfId="6598"/>
    <cellStyle name="Normal 3 13 9" xfId="1978"/>
    <cellStyle name="Normal 3 13 9 2" xfId="6599"/>
    <cellStyle name="Normal 3 13 9 2 2" xfId="6600"/>
    <cellStyle name="Normal 3 13 9 3" xfId="6601"/>
    <cellStyle name="Normal 3 14" xfId="1979"/>
    <cellStyle name="Normal 3 14 10" xfId="1980"/>
    <cellStyle name="Normal 3 14 10 2" xfId="6602"/>
    <cellStyle name="Normal 3 14 10 2 2" xfId="6603"/>
    <cellStyle name="Normal 3 14 10 3" xfId="6604"/>
    <cellStyle name="Normal 3 14 11" xfId="1981"/>
    <cellStyle name="Normal 3 14 11 2" xfId="6605"/>
    <cellStyle name="Normal 3 14 11 2 2" xfId="6606"/>
    <cellStyle name="Normal 3 14 11 3" xfId="6607"/>
    <cellStyle name="Normal 3 14 12" xfId="1982"/>
    <cellStyle name="Normal 3 14 12 2" xfId="6608"/>
    <cellStyle name="Normal 3 14 12 2 2" xfId="6609"/>
    <cellStyle name="Normal 3 14 12 3" xfId="6610"/>
    <cellStyle name="Normal 3 14 13" xfId="1983"/>
    <cellStyle name="Normal 3 14 13 2" xfId="6611"/>
    <cellStyle name="Normal 3 14 13 2 2" xfId="6612"/>
    <cellStyle name="Normal 3 14 13 3" xfId="6613"/>
    <cellStyle name="Normal 3 14 14" xfId="1984"/>
    <cellStyle name="Normal 3 14 14 2" xfId="6614"/>
    <cellStyle name="Normal 3 14 14 2 2" xfId="6615"/>
    <cellStyle name="Normal 3 14 14 3" xfId="6616"/>
    <cellStyle name="Normal 3 14 15" xfId="1985"/>
    <cellStyle name="Normal 3 14 15 2" xfId="6617"/>
    <cellStyle name="Normal 3 14 15 2 2" xfId="6618"/>
    <cellStyle name="Normal 3 14 15 3" xfId="6619"/>
    <cellStyle name="Normal 3 14 16" xfId="1986"/>
    <cellStyle name="Normal 3 14 16 2" xfId="6620"/>
    <cellStyle name="Normal 3 14 16 2 2" xfId="6621"/>
    <cellStyle name="Normal 3 14 16 3" xfId="6622"/>
    <cellStyle name="Normal 3 14 17" xfId="1987"/>
    <cellStyle name="Normal 3 14 17 2" xfId="6623"/>
    <cellStyle name="Normal 3 14 17 2 2" xfId="6624"/>
    <cellStyle name="Normal 3 14 17 3" xfId="6625"/>
    <cellStyle name="Normal 3 14 18" xfId="1988"/>
    <cellStyle name="Normal 3 14 18 2" xfId="6626"/>
    <cellStyle name="Normal 3 14 18 2 2" xfId="6627"/>
    <cellStyle name="Normal 3 14 18 3" xfId="6628"/>
    <cellStyle name="Normal 3 14 19" xfId="1989"/>
    <cellStyle name="Normal 3 14 19 2" xfId="6629"/>
    <cellStyle name="Normal 3 14 19 2 2" xfId="6630"/>
    <cellStyle name="Normal 3 14 19 3" xfId="6631"/>
    <cellStyle name="Normal 3 14 2" xfId="1990"/>
    <cellStyle name="Normal 3 14 2 2" xfId="6632"/>
    <cellStyle name="Normal 3 14 2 2 2" xfId="6633"/>
    <cellStyle name="Normal 3 14 2 3" xfId="6634"/>
    <cellStyle name="Normal 3 14 20" xfId="1991"/>
    <cellStyle name="Normal 3 14 20 2" xfId="6635"/>
    <cellStyle name="Normal 3 14 20 2 2" xfId="6636"/>
    <cellStyle name="Normal 3 14 20 3" xfId="6637"/>
    <cellStyle name="Normal 3 14 21" xfId="1992"/>
    <cellStyle name="Normal 3 14 21 2" xfId="6638"/>
    <cellStyle name="Normal 3 14 21 2 2" xfId="6639"/>
    <cellStyle name="Normal 3 14 21 3" xfId="6640"/>
    <cellStyle name="Normal 3 14 22" xfId="1993"/>
    <cellStyle name="Normal 3 14 22 2" xfId="6641"/>
    <cellStyle name="Normal 3 14 22 2 2" xfId="6642"/>
    <cellStyle name="Normal 3 14 22 3" xfId="6643"/>
    <cellStyle name="Normal 3 14 23" xfId="1994"/>
    <cellStyle name="Normal 3 14 23 2" xfId="6644"/>
    <cellStyle name="Normal 3 14 23 2 2" xfId="6645"/>
    <cellStyle name="Normal 3 14 23 3" xfId="6646"/>
    <cellStyle name="Normal 3 14 24" xfId="6647"/>
    <cellStyle name="Normal 3 14 24 2" xfId="6648"/>
    <cellStyle name="Normal 3 14 25" xfId="6649"/>
    <cellStyle name="Normal 3 14 3" xfId="1995"/>
    <cellStyle name="Normal 3 14 3 2" xfId="6650"/>
    <cellStyle name="Normal 3 14 3 2 2" xfId="6651"/>
    <cellStyle name="Normal 3 14 3 3" xfId="6652"/>
    <cellStyle name="Normal 3 14 4" xfId="1996"/>
    <cellStyle name="Normal 3 14 4 2" xfId="6653"/>
    <cellStyle name="Normal 3 14 4 2 2" xfId="6654"/>
    <cellStyle name="Normal 3 14 4 3" xfId="6655"/>
    <cellStyle name="Normal 3 14 5" xfId="1997"/>
    <cellStyle name="Normal 3 14 5 2" xfId="6656"/>
    <cellStyle name="Normal 3 14 5 2 2" xfId="6657"/>
    <cellStyle name="Normal 3 14 5 3" xfId="6658"/>
    <cellStyle name="Normal 3 14 6" xfId="1998"/>
    <cellStyle name="Normal 3 14 6 2" xfId="6659"/>
    <cellStyle name="Normal 3 14 6 2 2" xfId="6660"/>
    <cellStyle name="Normal 3 14 6 3" xfId="6661"/>
    <cellStyle name="Normal 3 14 7" xfId="1999"/>
    <cellStyle name="Normal 3 14 7 2" xfId="6662"/>
    <cellStyle name="Normal 3 14 7 2 2" xfId="6663"/>
    <cellStyle name="Normal 3 14 7 3" xfId="6664"/>
    <cellStyle name="Normal 3 14 8" xfId="2000"/>
    <cellStyle name="Normal 3 14 8 2" xfId="6665"/>
    <cellStyle name="Normal 3 14 8 2 2" xfId="6666"/>
    <cellStyle name="Normal 3 14 8 3" xfId="6667"/>
    <cellStyle name="Normal 3 14 9" xfId="2001"/>
    <cellStyle name="Normal 3 14 9 2" xfId="6668"/>
    <cellStyle name="Normal 3 14 9 2 2" xfId="6669"/>
    <cellStyle name="Normal 3 14 9 3" xfId="6670"/>
    <cellStyle name="Normal 3 15" xfId="2002"/>
    <cellStyle name="Normal 3 15 10" xfId="2003"/>
    <cellStyle name="Normal 3 15 10 2" xfId="6671"/>
    <cellStyle name="Normal 3 15 10 2 2" xfId="6672"/>
    <cellStyle name="Normal 3 15 10 3" xfId="6673"/>
    <cellStyle name="Normal 3 15 11" xfId="2004"/>
    <cellStyle name="Normal 3 15 11 2" xfId="6674"/>
    <cellStyle name="Normal 3 15 11 2 2" xfId="6675"/>
    <cellStyle name="Normal 3 15 11 3" xfId="6676"/>
    <cellStyle name="Normal 3 15 12" xfId="2005"/>
    <cellStyle name="Normal 3 15 12 2" xfId="6677"/>
    <cellStyle name="Normal 3 15 12 2 2" xfId="6678"/>
    <cellStyle name="Normal 3 15 12 3" xfId="6679"/>
    <cellStyle name="Normal 3 15 13" xfId="2006"/>
    <cellStyle name="Normal 3 15 13 2" xfId="6680"/>
    <cellStyle name="Normal 3 15 13 2 2" xfId="6681"/>
    <cellStyle name="Normal 3 15 13 3" xfId="6682"/>
    <cellStyle name="Normal 3 15 14" xfId="2007"/>
    <cellStyle name="Normal 3 15 14 2" xfId="6683"/>
    <cellStyle name="Normal 3 15 14 2 2" xfId="6684"/>
    <cellStyle name="Normal 3 15 14 3" xfId="6685"/>
    <cellStyle name="Normal 3 15 15" xfId="2008"/>
    <cellStyle name="Normal 3 15 15 2" xfId="6686"/>
    <cellStyle name="Normal 3 15 15 2 2" xfId="6687"/>
    <cellStyle name="Normal 3 15 15 3" xfId="6688"/>
    <cellStyle name="Normal 3 15 16" xfId="2009"/>
    <cellStyle name="Normal 3 15 16 2" xfId="6689"/>
    <cellStyle name="Normal 3 15 16 2 2" xfId="6690"/>
    <cellStyle name="Normal 3 15 16 3" xfId="6691"/>
    <cellStyle name="Normal 3 15 17" xfId="2010"/>
    <cellStyle name="Normal 3 15 17 2" xfId="6692"/>
    <cellStyle name="Normal 3 15 17 2 2" xfId="6693"/>
    <cellStyle name="Normal 3 15 17 3" xfId="6694"/>
    <cellStyle name="Normal 3 15 18" xfId="2011"/>
    <cellStyle name="Normal 3 15 18 2" xfId="6695"/>
    <cellStyle name="Normal 3 15 18 2 2" xfId="6696"/>
    <cellStyle name="Normal 3 15 18 3" xfId="6697"/>
    <cellStyle name="Normal 3 15 19" xfId="2012"/>
    <cellStyle name="Normal 3 15 19 2" xfId="6698"/>
    <cellStyle name="Normal 3 15 19 2 2" xfId="6699"/>
    <cellStyle name="Normal 3 15 19 3" xfId="6700"/>
    <cellStyle name="Normal 3 15 2" xfId="2013"/>
    <cellStyle name="Normal 3 15 2 2" xfId="6701"/>
    <cellStyle name="Normal 3 15 2 2 2" xfId="6702"/>
    <cellStyle name="Normal 3 15 2 3" xfId="6703"/>
    <cellStyle name="Normal 3 15 20" xfId="2014"/>
    <cellStyle name="Normal 3 15 20 2" xfId="6704"/>
    <cellStyle name="Normal 3 15 20 2 2" xfId="6705"/>
    <cellStyle name="Normal 3 15 20 3" xfId="6706"/>
    <cellStyle name="Normal 3 15 21" xfId="2015"/>
    <cellStyle name="Normal 3 15 21 2" xfId="6707"/>
    <cellStyle name="Normal 3 15 21 2 2" xfId="6708"/>
    <cellStyle name="Normal 3 15 21 3" xfId="6709"/>
    <cellStyle name="Normal 3 15 22" xfId="2016"/>
    <cellStyle name="Normal 3 15 22 2" xfId="6710"/>
    <cellStyle name="Normal 3 15 22 2 2" xfId="6711"/>
    <cellStyle name="Normal 3 15 22 3" xfId="6712"/>
    <cellStyle name="Normal 3 15 23" xfId="2017"/>
    <cellStyle name="Normal 3 15 23 2" xfId="6713"/>
    <cellStyle name="Normal 3 15 23 2 2" xfId="6714"/>
    <cellStyle name="Normal 3 15 23 3" xfId="6715"/>
    <cellStyle name="Normal 3 15 24" xfId="6716"/>
    <cellStyle name="Normal 3 15 24 2" xfId="6717"/>
    <cellStyle name="Normal 3 15 25" xfId="6718"/>
    <cellStyle name="Normal 3 15 3" xfId="2018"/>
    <cellStyle name="Normal 3 15 3 2" xfId="6719"/>
    <cellStyle name="Normal 3 15 3 2 2" xfId="6720"/>
    <cellStyle name="Normal 3 15 3 3" xfId="6721"/>
    <cellStyle name="Normal 3 15 4" xfId="2019"/>
    <cellStyle name="Normal 3 15 4 2" xfId="6722"/>
    <cellStyle name="Normal 3 15 4 2 2" xfId="6723"/>
    <cellStyle name="Normal 3 15 4 3" xfId="6724"/>
    <cellStyle name="Normal 3 15 5" xfId="2020"/>
    <cellStyle name="Normal 3 15 5 2" xfId="6725"/>
    <cellStyle name="Normal 3 15 5 2 2" xfId="6726"/>
    <cellStyle name="Normal 3 15 5 3" xfId="6727"/>
    <cellStyle name="Normal 3 15 6" xfId="2021"/>
    <cellStyle name="Normal 3 15 6 2" xfId="6728"/>
    <cellStyle name="Normal 3 15 6 2 2" xfId="6729"/>
    <cellStyle name="Normal 3 15 6 3" xfId="6730"/>
    <cellStyle name="Normal 3 15 7" xfId="2022"/>
    <cellStyle name="Normal 3 15 7 2" xfId="6731"/>
    <cellStyle name="Normal 3 15 7 2 2" xfId="6732"/>
    <cellStyle name="Normal 3 15 7 3" xfId="6733"/>
    <cellStyle name="Normal 3 15 8" xfId="2023"/>
    <cellStyle name="Normal 3 15 8 2" xfId="6734"/>
    <cellStyle name="Normal 3 15 8 2 2" xfId="6735"/>
    <cellStyle name="Normal 3 15 8 3" xfId="6736"/>
    <cellStyle name="Normal 3 15 9" xfId="2024"/>
    <cellStyle name="Normal 3 15 9 2" xfId="6737"/>
    <cellStyle name="Normal 3 15 9 2 2" xfId="6738"/>
    <cellStyle name="Normal 3 15 9 3" xfId="6739"/>
    <cellStyle name="Normal 3 16" xfId="2025"/>
    <cellStyle name="Normal 3 16 10" xfId="2026"/>
    <cellStyle name="Normal 3 16 10 2" xfId="6740"/>
    <cellStyle name="Normal 3 16 10 2 2" xfId="6741"/>
    <cellStyle name="Normal 3 16 10 3" xfId="6742"/>
    <cellStyle name="Normal 3 16 11" xfId="2027"/>
    <cellStyle name="Normal 3 16 11 2" xfId="6743"/>
    <cellStyle name="Normal 3 16 11 2 2" xfId="6744"/>
    <cellStyle name="Normal 3 16 11 3" xfId="6745"/>
    <cellStyle name="Normal 3 16 12" xfId="2028"/>
    <cellStyle name="Normal 3 16 12 2" xfId="6746"/>
    <cellStyle name="Normal 3 16 12 2 2" xfId="6747"/>
    <cellStyle name="Normal 3 16 12 3" xfId="6748"/>
    <cellStyle name="Normal 3 16 13" xfId="2029"/>
    <cellStyle name="Normal 3 16 13 2" xfId="6749"/>
    <cellStyle name="Normal 3 16 13 2 2" xfId="6750"/>
    <cellStyle name="Normal 3 16 13 3" xfId="6751"/>
    <cellStyle name="Normal 3 16 14" xfId="2030"/>
    <cellStyle name="Normal 3 16 14 2" xfId="6752"/>
    <cellStyle name="Normal 3 16 14 2 2" xfId="6753"/>
    <cellStyle name="Normal 3 16 14 3" xfId="6754"/>
    <cellStyle name="Normal 3 16 15" xfId="2031"/>
    <cellStyle name="Normal 3 16 15 2" xfId="6755"/>
    <cellStyle name="Normal 3 16 15 2 2" xfId="6756"/>
    <cellStyle name="Normal 3 16 15 3" xfId="6757"/>
    <cellStyle name="Normal 3 16 16" xfId="2032"/>
    <cellStyle name="Normal 3 16 16 2" xfId="6758"/>
    <cellStyle name="Normal 3 16 16 2 2" xfId="6759"/>
    <cellStyle name="Normal 3 16 16 3" xfId="6760"/>
    <cellStyle name="Normal 3 16 17" xfId="2033"/>
    <cellStyle name="Normal 3 16 17 2" xfId="6761"/>
    <cellStyle name="Normal 3 16 17 2 2" xfId="6762"/>
    <cellStyle name="Normal 3 16 17 3" xfId="6763"/>
    <cellStyle name="Normal 3 16 18" xfId="2034"/>
    <cellStyle name="Normal 3 16 18 2" xfId="6764"/>
    <cellStyle name="Normal 3 16 18 2 2" xfId="6765"/>
    <cellStyle name="Normal 3 16 18 3" xfId="6766"/>
    <cellStyle name="Normal 3 16 19" xfId="2035"/>
    <cellStyle name="Normal 3 16 19 2" xfId="6767"/>
    <cellStyle name="Normal 3 16 19 2 2" xfId="6768"/>
    <cellStyle name="Normal 3 16 19 3" xfId="6769"/>
    <cellStyle name="Normal 3 16 2" xfId="2036"/>
    <cellStyle name="Normal 3 16 2 2" xfId="6770"/>
    <cellStyle name="Normal 3 16 2 2 2" xfId="6771"/>
    <cellStyle name="Normal 3 16 2 3" xfId="6772"/>
    <cellStyle name="Normal 3 16 20" xfId="2037"/>
    <cellStyle name="Normal 3 16 20 2" xfId="6773"/>
    <cellStyle name="Normal 3 16 20 2 2" xfId="6774"/>
    <cellStyle name="Normal 3 16 20 3" xfId="6775"/>
    <cellStyle name="Normal 3 16 21" xfId="2038"/>
    <cellStyle name="Normal 3 16 21 2" xfId="6776"/>
    <cellStyle name="Normal 3 16 21 2 2" xfId="6777"/>
    <cellStyle name="Normal 3 16 21 3" xfId="6778"/>
    <cellStyle name="Normal 3 16 22" xfId="2039"/>
    <cellStyle name="Normal 3 16 22 2" xfId="6779"/>
    <cellStyle name="Normal 3 16 22 2 2" xfId="6780"/>
    <cellStyle name="Normal 3 16 22 3" xfId="6781"/>
    <cellStyle name="Normal 3 16 23" xfId="2040"/>
    <cellStyle name="Normal 3 16 23 2" xfId="6782"/>
    <cellStyle name="Normal 3 16 23 2 2" xfId="6783"/>
    <cellStyle name="Normal 3 16 23 3" xfId="6784"/>
    <cellStyle name="Normal 3 16 24" xfId="6785"/>
    <cellStyle name="Normal 3 16 24 2" xfId="6786"/>
    <cellStyle name="Normal 3 16 25" xfId="6787"/>
    <cellStyle name="Normal 3 16 3" xfId="2041"/>
    <cellStyle name="Normal 3 16 3 2" xfId="6788"/>
    <cellStyle name="Normal 3 16 3 2 2" xfId="6789"/>
    <cellStyle name="Normal 3 16 3 3" xfId="6790"/>
    <cellStyle name="Normal 3 16 4" xfId="2042"/>
    <cellStyle name="Normal 3 16 4 2" xfId="6791"/>
    <cellStyle name="Normal 3 16 4 2 2" xfId="6792"/>
    <cellStyle name="Normal 3 16 4 3" xfId="6793"/>
    <cellStyle name="Normal 3 16 5" xfId="2043"/>
    <cellStyle name="Normal 3 16 5 2" xfId="6794"/>
    <cellStyle name="Normal 3 16 5 2 2" xfId="6795"/>
    <cellStyle name="Normal 3 16 5 3" xfId="6796"/>
    <cellStyle name="Normal 3 16 6" xfId="2044"/>
    <cellStyle name="Normal 3 16 6 2" xfId="6797"/>
    <cellStyle name="Normal 3 16 6 2 2" xfId="6798"/>
    <cellStyle name="Normal 3 16 6 3" xfId="6799"/>
    <cellStyle name="Normal 3 16 7" xfId="2045"/>
    <cellStyle name="Normal 3 16 7 2" xfId="6800"/>
    <cellStyle name="Normal 3 16 7 2 2" xfId="6801"/>
    <cellStyle name="Normal 3 16 7 3" xfId="6802"/>
    <cellStyle name="Normal 3 16 8" xfId="2046"/>
    <cellStyle name="Normal 3 16 8 2" xfId="6803"/>
    <cellStyle name="Normal 3 16 8 2 2" xfId="6804"/>
    <cellStyle name="Normal 3 16 8 3" xfId="6805"/>
    <cellStyle name="Normal 3 16 9" xfId="2047"/>
    <cellStyle name="Normal 3 16 9 2" xfId="6806"/>
    <cellStyle name="Normal 3 16 9 2 2" xfId="6807"/>
    <cellStyle name="Normal 3 16 9 3" xfId="6808"/>
    <cellStyle name="Normal 3 17" xfId="2048"/>
    <cellStyle name="Normal 3 17 10" xfId="2049"/>
    <cellStyle name="Normal 3 17 10 2" xfId="6809"/>
    <cellStyle name="Normal 3 17 10 2 2" xfId="6810"/>
    <cellStyle name="Normal 3 17 10 3" xfId="6811"/>
    <cellStyle name="Normal 3 17 11" xfId="2050"/>
    <cellStyle name="Normal 3 17 11 2" xfId="6812"/>
    <cellStyle name="Normal 3 17 11 2 2" xfId="6813"/>
    <cellStyle name="Normal 3 17 11 3" xfId="6814"/>
    <cellStyle name="Normal 3 17 12" xfId="2051"/>
    <cellStyle name="Normal 3 17 12 2" xfId="6815"/>
    <cellStyle name="Normal 3 17 12 2 2" xfId="6816"/>
    <cellStyle name="Normal 3 17 12 3" xfId="6817"/>
    <cellStyle name="Normal 3 17 13" xfId="2052"/>
    <cellStyle name="Normal 3 17 13 2" xfId="6818"/>
    <cellStyle name="Normal 3 17 13 2 2" xfId="6819"/>
    <cellStyle name="Normal 3 17 13 3" xfId="6820"/>
    <cellStyle name="Normal 3 17 14" xfId="2053"/>
    <cellStyle name="Normal 3 17 14 2" xfId="6821"/>
    <cellStyle name="Normal 3 17 14 2 2" xfId="6822"/>
    <cellStyle name="Normal 3 17 14 3" xfId="6823"/>
    <cellStyle name="Normal 3 17 15" xfId="2054"/>
    <cellStyle name="Normal 3 17 15 2" xfId="6824"/>
    <cellStyle name="Normal 3 17 15 2 2" xfId="6825"/>
    <cellStyle name="Normal 3 17 15 3" xfId="6826"/>
    <cellStyle name="Normal 3 17 16" xfId="2055"/>
    <cellStyle name="Normal 3 17 16 2" xfId="6827"/>
    <cellStyle name="Normal 3 17 16 2 2" xfId="6828"/>
    <cellStyle name="Normal 3 17 16 3" xfId="6829"/>
    <cellStyle name="Normal 3 17 17" xfId="2056"/>
    <cellStyle name="Normal 3 17 17 2" xfId="6830"/>
    <cellStyle name="Normal 3 17 17 2 2" xfId="6831"/>
    <cellStyle name="Normal 3 17 17 3" xfId="6832"/>
    <cellStyle name="Normal 3 17 18" xfId="2057"/>
    <cellStyle name="Normal 3 17 18 2" xfId="6833"/>
    <cellStyle name="Normal 3 17 18 2 2" xfId="6834"/>
    <cellStyle name="Normal 3 17 18 3" xfId="6835"/>
    <cellStyle name="Normal 3 17 19" xfId="2058"/>
    <cellStyle name="Normal 3 17 19 2" xfId="6836"/>
    <cellStyle name="Normal 3 17 19 2 2" xfId="6837"/>
    <cellStyle name="Normal 3 17 19 3" xfId="6838"/>
    <cellStyle name="Normal 3 17 2" xfId="2059"/>
    <cellStyle name="Normal 3 17 2 2" xfId="6839"/>
    <cellStyle name="Normal 3 17 2 2 2" xfId="6840"/>
    <cellStyle name="Normal 3 17 2 3" xfId="6841"/>
    <cellStyle name="Normal 3 17 20" xfId="2060"/>
    <cellStyle name="Normal 3 17 20 2" xfId="6842"/>
    <cellStyle name="Normal 3 17 20 2 2" xfId="6843"/>
    <cellStyle name="Normal 3 17 20 3" xfId="6844"/>
    <cellStyle name="Normal 3 17 21" xfId="2061"/>
    <cellStyle name="Normal 3 17 21 2" xfId="6845"/>
    <cellStyle name="Normal 3 17 21 2 2" xfId="6846"/>
    <cellStyle name="Normal 3 17 21 3" xfId="6847"/>
    <cellStyle name="Normal 3 17 22" xfId="2062"/>
    <cellStyle name="Normal 3 17 22 2" xfId="6848"/>
    <cellStyle name="Normal 3 17 22 2 2" xfId="6849"/>
    <cellStyle name="Normal 3 17 22 3" xfId="6850"/>
    <cellStyle name="Normal 3 17 23" xfId="2063"/>
    <cellStyle name="Normal 3 17 23 2" xfId="6851"/>
    <cellStyle name="Normal 3 17 23 2 2" xfId="6852"/>
    <cellStyle name="Normal 3 17 23 3" xfId="6853"/>
    <cellStyle name="Normal 3 17 24" xfId="6854"/>
    <cellStyle name="Normal 3 17 24 2" xfId="6855"/>
    <cellStyle name="Normal 3 17 25" xfId="6856"/>
    <cellStyle name="Normal 3 17 3" xfId="2064"/>
    <cellStyle name="Normal 3 17 3 2" xfId="6857"/>
    <cellStyle name="Normal 3 17 3 2 2" xfId="6858"/>
    <cellStyle name="Normal 3 17 3 3" xfId="6859"/>
    <cellStyle name="Normal 3 17 4" xfId="2065"/>
    <cellStyle name="Normal 3 17 4 2" xfId="6860"/>
    <cellStyle name="Normal 3 17 4 2 2" xfId="6861"/>
    <cellStyle name="Normal 3 17 4 3" xfId="6862"/>
    <cellStyle name="Normal 3 17 5" xfId="2066"/>
    <cellStyle name="Normal 3 17 5 2" xfId="6863"/>
    <cellStyle name="Normal 3 17 5 2 2" xfId="6864"/>
    <cellStyle name="Normal 3 17 5 3" xfId="6865"/>
    <cellStyle name="Normal 3 17 6" xfId="2067"/>
    <cellStyle name="Normal 3 17 6 2" xfId="6866"/>
    <cellStyle name="Normal 3 17 6 2 2" xfId="6867"/>
    <cellStyle name="Normal 3 17 6 3" xfId="6868"/>
    <cellStyle name="Normal 3 17 7" xfId="2068"/>
    <cellStyle name="Normal 3 17 7 2" xfId="6869"/>
    <cellStyle name="Normal 3 17 7 2 2" xfId="6870"/>
    <cellStyle name="Normal 3 17 7 3" xfId="6871"/>
    <cellStyle name="Normal 3 17 8" xfId="2069"/>
    <cellStyle name="Normal 3 17 8 2" xfId="6872"/>
    <cellStyle name="Normal 3 17 8 2 2" xfId="6873"/>
    <cellStyle name="Normal 3 17 8 3" xfId="6874"/>
    <cellStyle name="Normal 3 17 9" xfId="2070"/>
    <cellStyle name="Normal 3 17 9 2" xfId="6875"/>
    <cellStyle name="Normal 3 17 9 2 2" xfId="6876"/>
    <cellStyle name="Normal 3 17 9 3" xfId="6877"/>
    <cellStyle name="Normal 3 18" xfId="2071"/>
    <cellStyle name="Normal 3 18 10" xfId="2072"/>
    <cellStyle name="Normal 3 18 10 2" xfId="6878"/>
    <cellStyle name="Normal 3 18 10 2 2" xfId="6879"/>
    <cellStyle name="Normal 3 18 10 3" xfId="6880"/>
    <cellStyle name="Normal 3 18 11" xfId="2073"/>
    <cellStyle name="Normal 3 18 11 2" xfId="6881"/>
    <cellStyle name="Normal 3 18 11 2 2" xfId="6882"/>
    <cellStyle name="Normal 3 18 11 3" xfId="6883"/>
    <cellStyle name="Normal 3 18 12" xfId="2074"/>
    <cellStyle name="Normal 3 18 12 2" xfId="6884"/>
    <cellStyle name="Normal 3 18 12 2 2" xfId="6885"/>
    <cellStyle name="Normal 3 18 12 3" xfId="6886"/>
    <cellStyle name="Normal 3 18 13" xfId="2075"/>
    <cellStyle name="Normal 3 18 13 2" xfId="6887"/>
    <cellStyle name="Normal 3 18 13 2 2" xfId="6888"/>
    <cellStyle name="Normal 3 18 13 3" xfId="6889"/>
    <cellStyle name="Normal 3 18 14" xfId="2076"/>
    <cellStyle name="Normal 3 18 14 2" xfId="6890"/>
    <cellStyle name="Normal 3 18 14 2 2" xfId="6891"/>
    <cellStyle name="Normal 3 18 14 3" xfId="6892"/>
    <cellStyle name="Normal 3 18 15" xfId="2077"/>
    <cellStyle name="Normal 3 18 15 2" xfId="6893"/>
    <cellStyle name="Normal 3 18 15 2 2" xfId="6894"/>
    <cellStyle name="Normal 3 18 15 3" xfId="6895"/>
    <cellStyle name="Normal 3 18 16" xfId="2078"/>
    <cellStyle name="Normal 3 18 16 2" xfId="6896"/>
    <cellStyle name="Normal 3 18 16 2 2" xfId="6897"/>
    <cellStyle name="Normal 3 18 16 3" xfId="6898"/>
    <cellStyle name="Normal 3 18 17" xfId="2079"/>
    <cellStyle name="Normal 3 18 17 2" xfId="6899"/>
    <cellStyle name="Normal 3 18 17 2 2" xfId="6900"/>
    <cellStyle name="Normal 3 18 17 3" xfId="6901"/>
    <cellStyle name="Normal 3 18 18" xfId="2080"/>
    <cellStyle name="Normal 3 18 18 2" xfId="6902"/>
    <cellStyle name="Normal 3 18 18 2 2" xfId="6903"/>
    <cellStyle name="Normal 3 18 18 3" xfId="6904"/>
    <cellStyle name="Normal 3 18 19" xfId="2081"/>
    <cellStyle name="Normal 3 18 19 2" xfId="6905"/>
    <cellStyle name="Normal 3 18 19 2 2" xfId="6906"/>
    <cellStyle name="Normal 3 18 19 3" xfId="6907"/>
    <cellStyle name="Normal 3 18 2" xfId="2082"/>
    <cellStyle name="Normal 3 18 2 2" xfId="6908"/>
    <cellStyle name="Normal 3 18 2 2 2" xfId="6909"/>
    <cellStyle name="Normal 3 18 2 3" xfId="6910"/>
    <cellStyle name="Normal 3 18 20" xfId="2083"/>
    <cellStyle name="Normal 3 18 20 2" xfId="6911"/>
    <cellStyle name="Normal 3 18 20 2 2" xfId="6912"/>
    <cellStyle name="Normal 3 18 20 3" xfId="6913"/>
    <cellStyle name="Normal 3 18 21" xfId="2084"/>
    <cellStyle name="Normal 3 18 21 2" xfId="6914"/>
    <cellStyle name="Normal 3 18 21 2 2" xfId="6915"/>
    <cellStyle name="Normal 3 18 21 3" xfId="6916"/>
    <cellStyle name="Normal 3 18 22" xfId="2085"/>
    <cellStyle name="Normal 3 18 22 2" xfId="6917"/>
    <cellStyle name="Normal 3 18 22 2 2" xfId="6918"/>
    <cellStyle name="Normal 3 18 22 3" xfId="6919"/>
    <cellStyle name="Normal 3 18 23" xfId="2086"/>
    <cellStyle name="Normal 3 18 23 2" xfId="6920"/>
    <cellStyle name="Normal 3 18 23 2 2" xfId="6921"/>
    <cellStyle name="Normal 3 18 23 3" xfId="6922"/>
    <cellStyle name="Normal 3 18 24" xfId="6923"/>
    <cellStyle name="Normal 3 18 24 2" xfId="6924"/>
    <cellStyle name="Normal 3 18 25" xfId="6925"/>
    <cellStyle name="Normal 3 18 3" xfId="2087"/>
    <cellStyle name="Normal 3 18 3 2" xfId="6926"/>
    <cellStyle name="Normal 3 18 3 2 2" xfId="6927"/>
    <cellStyle name="Normal 3 18 3 3" xfId="6928"/>
    <cellStyle name="Normal 3 18 4" xfId="2088"/>
    <cellStyle name="Normal 3 18 4 2" xfId="6929"/>
    <cellStyle name="Normal 3 18 4 2 2" xfId="6930"/>
    <cellStyle name="Normal 3 18 4 3" xfId="6931"/>
    <cellStyle name="Normal 3 18 5" xfId="2089"/>
    <cellStyle name="Normal 3 18 5 2" xfId="6932"/>
    <cellStyle name="Normal 3 18 5 2 2" xfId="6933"/>
    <cellStyle name="Normal 3 18 5 3" xfId="6934"/>
    <cellStyle name="Normal 3 18 6" xfId="2090"/>
    <cellStyle name="Normal 3 18 6 2" xfId="6935"/>
    <cellStyle name="Normal 3 18 6 2 2" xfId="6936"/>
    <cellStyle name="Normal 3 18 6 3" xfId="6937"/>
    <cellStyle name="Normal 3 18 7" xfId="2091"/>
    <cellStyle name="Normal 3 18 7 2" xfId="6938"/>
    <cellStyle name="Normal 3 18 7 2 2" xfId="6939"/>
    <cellStyle name="Normal 3 18 7 3" xfId="6940"/>
    <cellStyle name="Normal 3 18 8" xfId="2092"/>
    <cellStyle name="Normal 3 18 8 2" xfId="6941"/>
    <cellStyle name="Normal 3 18 8 2 2" xfId="6942"/>
    <cellStyle name="Normal 3 18 8 3" xfId="6943"/>
    <cellStyle name="Normal 3 18 9" xfId="2093"/>
    <cellStyle name="Normal 3 18 9 2" xfId="6944"/>
    <cellStyle name="Normal 3 18 9 2 2" xfId="6945"/>
    <cellStyle name="Normal 3 18 9 3" xfId="6946"/>
    <cellStyle name="Normal 3 19" xfId="2094"/>
    <cellStyle name="Normal 3 19 10" xfId="2095"/>
    <cellStyle name="Normal 3 19 10 2" xfId="6947"/>
    <cellStyle name="Normal 3 19 10 2 2" xfId="6948"/>
    <cellStyle name="Normal 3 19 10 3" xfId="6949"/>
    <cellStyle name="Normal 3 19 11" xfId="2096"/>
    <cellStyle name="Normal 3 19 11 2" xfId="6950"/>
    <cellStyle name="Normal 3 19 11 2 2" xfId="6951"/>
    <cellStyle name="Normal 3 19 11 3" xfId="6952"/>
    <cellStyle name="Normal 3 19 12" xfId="2097"/>
    <cellStyle name="Normal 3 19 12 2" xfId="6953"/>
    <cellStyle name="Normal 3 19 12 2 2" xfId="6954"/>
    <cellStyle name="Normal 3 19 12 3" xfId="6955"/>
    <cellStyle name="Normal 3 19 13" xfId="2098"/>
    <cellStyle name="Normal 3 19 13 2" xfId="6956"/>
    <cellStyle name="Normal 3 19 13 2 2" xfId="6957"/>
    <cellStyle name="Normal 3 19 13 3" xfId="6958"/>
    <cellStyle name="Normal 3 19 14" xfId="2099"/>
    <cellStyle name="Normal 3 19 14 2" xfId="6959"/>
    <cellStyle name="Normal 3 19 14 2 2" xfId="6960"/>
    <cellStyle name="Normal 3 19 14 3" xfId="6961"/>
    <cellStyle name="Normal 3 19 15" xfId="2100"/>
    <cellStyle name="Normal 3 19 15 2" xfId="6962"/>
    <cellStyle name="Normal 3 19 15 2 2" xfId="6963"/>
    <cellStyle name="Normal 3 19 15 3" xfId="6964"/>
    <cellStyle name="Normal 3 19 16" xfId="2101"/>
    <cellStyle name="Normal 3 19 16 2" xfId="6965"/>
    <cellStyle name="Normal 3 19 16 2 2" xfId="6966"/>
    <cellStyle name="Normal 3 19 16 3" xfId="6967"/>
    <cellStyle name="Normal 3 19 17" xfId="2102"/>
    <cellStyle name="Normal 3 19 17 2" xfId="6968"/>
    <cellStyle name="Normal 3 19 17 2 2" xfId="6969"/>
    <cellStyle name="Normal 3 19 17 3" xfId="6970"/>
    <cellStyle name="Normal 3 19 18" xfId="2103"/>
    <cellStyle name="Normal 3 19 18 2" xfId="6971"/>
    <cellStyle name="Normal 3 19 18 2 2" xfId="6972"/>
    <cellStyle name="Normal 3 19 18 3" xfId="6973"/>
    <cellStyle name="Normal 3 19 19" xfId="2104"/>
    <cellStyle name="Normal 3 19 19 2" xfId="6974"/>
    <cellStyle name="Normal 3 19 19 2 2" xfId="6975"/>
    <cellStyle name="Normal 3 19 19 3" xfId="6976"/>
    <cellStyle name="Normal 3 19 2" xfId="2105"/>
    <cellStyle name="Normal 3 19 2 2" xfId="6977"/>
    <cellStyle name="Normal 3 19 2 2 2" xfId="6978"/>
    <cellStyle name="Normal 3 19 2 3" xfId="6979"/>
    <cellStyle name="Normal 3 19 20" xfId="2106"/>
    <cellStyle name="Normal 3 19 20 2" xfId="6980"/>
    <cellStyle name="Normal 3 19 20 2 2" xfId="6981"/>
    <cellStyle name="Normal 3 19 20 3" xfId="6982"/>
    <cellStyle name="Normal 3 19 21" xfId="2107"/>
    <cellStyle name="Normal 3 19 21 2" xfId="6983"/>
    <cellStyle name="Normal 3 19 21 2 2" xfId="6984"/>
    <cellStyle name="Normal 3 19 21 3" xfId="6985"/>
    <cellStyle name="Normal 3 19 22" xfId="2108"/>
    <cellStyle name="Normal 3 19 22 2" xfId="6986"/>
    <cellStyle name="Normal 3 19 22 2 2" xfId="6987"/>
    <cellStyle name="Normal 3 19 22 3" xfId="6988"/>
    <cellStyle name="Normal 3 19 23" xfId="2109"/>
    <cellStyle name="Normal 3 19 23 2" xfId="6989"/>
    <cellStyle name="Normal 3 19 23 2 2" xfId="6990"/>
    <cellStyle name="Normal 3 19 23 3" xfId="6991"/>
    <cellStyle name="Normal 3 19 24" xfId="6992"/>
    <cellStyle name="Normal 3 19 24 2" xfId="6993"/>
    <cellStyle name="Normal 3 19 25" xfId="6994"/>
    <cellStyle name="Normal 3 19 3" xfId="2110"/>
    <cellStyle name="Normal 3 19 3 2" xfId="6995"/>
    <cellStyle name="Normal 3 19 3 2 2" xfId="6996"/>
    <cellStyle name="Normal 3 19 3 3" xfId="6997"/>
    <cellStyle name="Normal 3 19 4" xfId="2111"/>
    <cellStyle name="Normal 3 19 4 2" xfId="6998"/>
    <cellStyle name="Normal 3 19 4 2 2" xfId="6999"/>
    <cellStyle name="Normal 3 19 4 3" xfId="7000"/>
    <cellStyle name="Normal 3 19 5" xfId="2112"/>
    <cellStyle name="Normal 3 19 5 2" xfId="7001"/>
    <cellStyle name="Normal 3 19 5 2 2" xfId="7002"/>
    <cellStyle name="Normal 3 19 5 3" xfId="7003"/>
    <cellStyle name="Normal 3 19 6" xfId="2113"/>
    <cellStyle name="Normal 3 19 6 2" xfId="7004"/>
    <cellStyle name="Normal 3 19 6 2 2" xfId="7005"/>
    <cellStyle name="Normal 3 19 6 3" xfId="7006"/>
    <cellStyle name="Normal 3 19 7" xfId="2114"/>
    <cellStyle name="Normal 3 19 7 2" xfId="7007"/>
    <cellStyle name="Normal 3 19 7 2 2" xfId="7008"/>
    <cellStyle name="Normal 3 19 7 3" xfId="7009"/>
    <cellStyle name="Normal 3 19 8" xfId="2115"/>
    <cellStyle name="Normal 3 19 8 2" xfId="7010"/>
    <cellStyle name="Normal 3 19 8 2 2" xfId="7011"/>
    <cellStyle name="Normal 3 19 8 3" xfId="7012"/>
    <cellStyle name="Normal 3 19 9" xfId="2116"/>
    <cellStyle name="Normal 3 19 9 2" xfId="7013"/>
    <cellStyle name="Normal 3 19 9 2 2" xfId="7014"/>
    <cellStyle name="Normal 3 19 9 3" xfId="7015"/>
    <cellStyle name="Normal 3 2" xfId="147"/>
    <cellStyle name="Normal 3 2 10" xfId="2118"/>
    <cellStyle name="Normal 3 2 10 2" xfId="7016"/>
    <cellStyle name="Normal 3 2 10 2 2" xfId="7017"/>
    <cellStyle name="Normal 3 2 10 3" xfId="7018"/>
    <cellStyle name="Normal 3 2 10 4" xfId="21859"/>
    <cellStyle name="Normal 3 2 11" xfId="2119"/>
    <cellStyle name="Normal 3 2 11 2" xfId="7019"/>
    <cellStyle name="Normal 3 2 11 2 2" xfId="7020"/>
    <cellStyle name="Normal 3 2 11 3" xfId="7021"/>
    <cellStyle name="Normal 3 2 12" xfId="2120"/>
    <cellStyle name="Normal 3 2 12 2" xfId="7022"/>
    <cellStyle name="Normal 3 2 12 2 2" xfId="7023"/>
    <cellStyle name="Normal 3 2 12 3" xfId="7024"/>
    <cellStyle name="Normal 3 2 13" xfId="2121"/>
    <cellStyle name="Normal 3 2 13 2" xfId="7025"/>
    <cellStyle name="Normal 3 2 13 2 2" xfId="7026"/>
    <cellStyle name="Normal 3 2 13 3" xfId="7027"/>
    <cellStyle name="Normal 3 2 14" xfId="2122"/>
    <cellStyle name="Normal 3 2 14 2" xfId="7028"/>
    <cellStyle name="Normal 3 2 14 2 2" xfId="7029"/>
    <cellStyle name="Normal 3 2 14 3" xfId="7030"/>
    <cellStyle name="Normal 3 2 15" xfId="2123"/>
    <cellStyle name="Normal 3 2 15 2" xfId="7031"/>
    <cellStyle name="Normal 3 2 15 2 2" xfId="7032"/>
    <cellStyle name="Normal 3 2 15 3" xfId="7033"/>
    <cellStyle name="Normal 3 2 16" xfId="2124"/>
    <cellStyle name="Normal 3 2 16 2" xfId="7034"/>
    <cellStyle name="Normal 3 2 16 2 2" xfId="7035"/>
    <cellStyle name="Normal 3 2 16 3" xfId="7036"/>
    <cellStyle name="Normal 3 2 17" xfId="2125"/>
    <cellStyle name="Normal 3 2 17 2" xfId="7037"/>
    <cellStyle name="Normal 3 2 17 2 2" xfId="7038"/>
    <cellStyle name="Normal 3 2 17 3" xfId="7039"/>
    <cellStyle name="Normal 3 2 18" xfId="2126"/>
    <cellStyle name="Normal 3 2 18 2" xfId="7040"/>
    <cellStyle name="Normal 3 2 18 2 2" xfId="7041"/>
    <cellStyle name="Normal 3 2 18 3" xfId="7042"/>
    <cellStyle name="Normal 3 2 19" xfId="2127"/>
    <cellStyle name="Normal 3 2 19 2" xfId="7043"/>
    <cellStyle name="Normal 3 2 19 2 2" xfId="7044"/>
    <cellStyle name="Normal 3 2 19 3" xfId="7045"/>
    <cellStyle name="Normal 3 2 2" xfId="156"/>
    <cellStyle name="Normal 3 2 2 10" xfId="2128"/>
    <cellStyle name="Normal 3 2 2 10 2" xfId="7046"/>
    <cellStyle name="Normal 3 2 2 10 2 2" xfId="7047"/>
    <cellStyle name="Normal 3 2 2 10 3" xfId="7048"/>
    <cellStyle name="Normal 3 2 2 10 4" xfId="21860"/>
    <cellStyle name="Normal 3 2 2 11" xfId="2129"/>
    <cellStyle name="Normal 3 2 2 11 2" xfId="7049"/>
    <cellStyle name="Normal 3 2 2 11 2 2" xfId="7050"/>
    <cellStyle name="Normal 3 2 2 11 3" xfId="7051"/>
    <cellStyle name="Normal 3 2 2 11 4" xfId="21861"/>
    <cellStyle name="Normal 3 2 2 12" xfId="2130"/>
    <cellStyle name="Normal 3 2 2 12 2" xfId="7052"/>
    <cellStyle name="Normal 3 2 2 12 2 2" xfId="7053"/>
    <cellStyle name="Normal 3 2 2 12 3" xfId="7054"/>
    <cellStyle name="Normal 3 2 2 13" xfId="2131"/>
    <cellStyle name="Normal 3 2 2 13 2" xfId="7055"/>
    <cellStyle name="Normal 3 2 2 13 2 2" xfId="7056"/>
    <cellStyle name="Normal 3 2 2 13 3" xfId="7057"/>
    <cellStyle name="Normal 3 2 2 14" xfId="2132"/>
    <cellStyle name="Normal 3 2 2 14 2" xfId="7058"/>
    <cellStyle name="Normal 3 2 2 14 2 2" xfId="7059"/>
    <cellStyle name="Normal 3 2 2 14 3" xfId="7060"/>
    <cellStyle name="Normal 3 2 2 15" xfId="2133"/>
    <cellStyle name="Normal 3 2 2 15 2" xfId="7061"/>
    <cellStyle name="Normal 3 2 2 15 2 2" xfId="7062"/>
    <cellStyle name="Normal 3 2 2 15 3" xfId="7063"/>
    <cellStyle name="Normal 3 2 2 16" xfId="2134"/>
    <cellStyle name="Normal 3 2 2 16 2" xfId="7064"/>
    <cellStyle name="Normal 3 2 2 16 2 2" xfId="7065"/>
    <cellStyle name="Normal 3 2 2 16 3" xfId="7066"/>
    <cellStyle name="Normal 3 2 2 17" xfId="2135"/>
    <cellStyle name="Normal 3 2 2 17 2" xfId="7067"/>
    <cellStyle name="Normal 3 2 2 17 2 2" xfId="7068"/>
    <cellStyle name="Normal 3 2 2 17 3" xfId="7069"/>
    <cellStyle name="Normal 3 2 2 18" xfId="2136"/>
    <cellStyle name="Normal 3 2 2 18 2" xfId="7070"/>
    <cellStyle name="Normal 3 2 2 18 2 2" xfId="7071"/>
    <cellStyle name="Normal 3 2 2 18 3" xfId="7072"/>
    <cellStyle name="Normal 3 2 2 19" xfId="2137"/>
    <cellStyle name="Normal 3 2 2 19 2" xfId="7073"/>
    <cellStyle name="Normal 3 2 2 19 2 2" xfId="7074"/>
    <cellStyle name="Normal 3 2 2 19 3" xfId="7075"/>
    <cellStyle name="Normal 3 2 2 2" xfId="160"/>
    <cellStyle name="Normal 3 2 2 2 2" xfId="414"/>
    <cellStyle name="Normal 3 2 2 2 2 2" xfId="7076"/>
    <cellStyle name="Normal 3 2 2 2 2 2 2" xfId="21863"/>
    <cellStyle name="Normal 3 2 2 2 2 2 2 2" xfId="21864"/>
    <cellStyle name="Normal 3 2 2 2 2 2 2 2 2" xfId="21865"/>
    <cellStyle name="Normal 3 2 2 2 2 2 2 3" xfId="21866"/>
    <cellStyle name="Normal 3 2 2 2 2 2 3" xfId="21867"/>
    <cellStyle name="Normal 3 2 2 2 2 2 3 2" xfId="21868"/>
    <cellStyle name="Normal 3 2 2 2 2 2 3 2 2" xfId="21869"/>
    <cellStyle name="Normal 3 2 2 2 2 2 3 3" xfId="21870"/>
    <cellStyle name="Normal 3 2 2 2 2 2 4" xfId="21871"/>
    <cellStyle name="Normal 3 2 2 2 2 2 4 2" xfId="21872"/>
    <cellStyle name="Normal 3 2 2 2 2 2 5" xfId="21873"/>
    <cellStyle name="Normal 3 2 2 2 2 2 6" xfId="21862"/>
    <cellStyle name="Normal 3 2 2 2 2 2_Lcc_inputs" xfId="46354"/>
    <cellStyle name="Normal 3 2 2 2 2 3" xfId="21874"/>
    <cellStyle name="Normal 3 2 2 2 2 3 2" xfId="21875"/>
    <cellStyle name="Normal 3 2 2 2 2 3 2 2" xfId="21876"/>
    <cellStyle name="Normal 3 2 2 2 2 3 2 3" xfId="46355"/>
    <cellStyle name="Normal 3 2 2 2 2 3 3" xfId="21877"/>
    <cellStyle name="Normal 3 2 2 2 2 3 4" xfId="46356"/>
    <cellStyle name="Normal 3 2 2 2 2 3_Lcc_inputs" xfId="46357"/>
    <cellStyle name="Normal 3 2 2 2 2 4" xfId="21878"/>
    <cellStyle name="Normal 3 2 2 2 2 4 2" xfId="21879"/>
    <cellStyle name="Normal 3 2 2 2 2 4 2 2" xfId="21880"/>
    <cellStyle name="Normal 3 2 2 2 2 4 3" xfId="21881"/>
    <cellStyle name="Normal 3 2 2 2 2 5" xfId="21882"/>
    <cellStyle name="Normal 3 2 2 2 2 5 2" xfId="21883"/>
    <cellStyle name="Normal 3 2 2 2 2 6" xfId="21884"/>
    <cellStyle name="Normal 3 2 2 2 2 7" xfId="9815"/>
    <cellStyle name="Normal 3 2 2 2 2 8" xfId="46358"/>
    <cellStyle name="Normal 3 2 2 2 2_Lcc_inputs" xfId="46359"/>
    <cellStyle name="Normal 3 2 2 2 3" xfId="7077"/>
    <cellStyle name="Normal 3 2 2 2 3 2" xfId="11094"/>
    <cellStyle name="Normal 3 2 2 2 3 2 2" xfId="21885"/>
    <cellStyle name="Normal 3 2 2 2 3 2 2 2" xfId="21886"/>
    <cellStyle name="Normal 3 2 2 2 3 2 2 3" xfId="46360"/>
    <cellStyle name="Normal 3 2 2 2 3 2 3" xfId="21887"/>
    <cellStyle name="Normal 3 2 2 2 3 2 4" xfId="46361"/>
    <cellStyle name="Normal 3 2 2 2 3 2_Lcc_inputs" xfId="46362"/>
    <cellStyle name="Normal 3 2 2 2 3 3" xfId="21888"/>
    <cellStyle name="Normal 3 2 2 2 3 3 2" xfId="21889"/>
    <cellStyle name="Normal 3 2 2 2 3 3 2 2" xfId="21890"/>
    <cellStyle name="Normal 3 2 2 2 3 3 3" xfId="21891"/>
    <cellStyle name="Normal 3 2 2 2 3 4" xfId="21892"/>
    <cellStyle name="Normal 3 2 2 2 3 4 2" xfId="21893"/>
    <cellStyle name="Normal 3 2 2 2 3 5" xfId="21894"/>
    <cellStyle name="Normal 3 2 2 2 3 6" xfId="10932"/>
    <cellStyle name="Normal 3 2 2 2 3 7" xfId="46363"/>
    <cellStyle name="Normal 3 2 2 2 3_Lcc_inputs" xfId="46364"/>
    <cellStyle name="Normal 3 2 2 2 4" xfId="11095"/>
    <cellStyle name="Normal 3 2 2 2 4 2" xfId="21895"/>
    <cellStyle name="Normal 3 2 2 2 4 2 2" xfId="21896"/>
    <cellStyle name="Normal 3 2 2 2 4 2 3" xfId="46365"/>
    <cellStyle name="Normal 3 2 2 2 4 3" xfId="21897"/>
    <cellStyle name="Normal 3 2 2 2 4 3 2" xfId="46366"/>
    <cellStyle name="Normal 3 2 2 2 4 4" xfId="46367"/>
    <cellStyle name="Normal 3 2 2 2 4 5" xfId="46368"/>
    <cellStyle name="Normal 3 2 2 2 4_Lcc_inputs" xfId="46369"/>
    <cellStyle name="Normal 3 2 2 2 5" xfId="21898"/>
    <cellStyle name="Normal 3 2 2 2 5 2" xfId="21899"/>
    <cellStyle name="Normal 3 2 2 2 5 2 2" xfId="21900"/>
    <cellStyle name="Normal 3 2 2 2 5 2 3" xfId="46370"/>
    <cellStyle name="Normal 3 2 2 2 5 3" xfId="21901"/>
    <cellStyle name="Normal 3 2 2 2 5 4" xfId="46371"/>
    <cellStyle name="Normal 3 2 2 2 5_Lcc_inputs" xfId="46372"/>
    <cellStyle name="Normal 3 2 2 2 6" xfId="21902"/>
    <cellStyle name="Normal 3 2 2 2 6 2" xfId="21903"/>
    <cellStyle name="Normal 3 2 2 2 6 3" xfId="46373"/>
    <cellStyle name="Normal 3 2 2 2 7" xfId="21904"/>
    <cellStyle name="Normal 3 2 2 2 7 2" xfId="46374"/>
    <cellStyle name="Normal 3 2 2 2 8" xfId="9814"/>
    <cellStyle name="Normal 3 2 2 2 9" xfId="46375"/>
    <cellStyle name="Normal 3 2 2 2_Lcc_inputs" xfId="46376"/>
    <cellStyle name="Normal 3 2 2 20" xfId="2138"/>
    <cellStyle name="Normal 3 2 2 20 2" xfId="7078"/>
    <cellStyle name="Normal 3 2 2 20 2 2" xfId="7079"/>
    <cellStyle name="Normal 3 2 2 20 3" xfId="7080"/>
    <cellStyle name="Normal 3 2 2 21" xfId="2139"/>
    <cellStyle name="Normal 3 2 2 21 2" xfId="7081"/>
    <cellStyle name="Normal 3 2 2 21 2 2" xfId="7082"/>
    <cellStyle name="Normal 3 2 2 21 3" xfId="7083"/>
    <cellStyle name="Normal 3 2 2 22" xfId="2140"/>
    <cellStyle name="Normal 3 2 2 22 2" xfId="7084"/>
    <cellStyle name="Normal 3 2 2 22 2 2" xfId="7085"/>
    <cellStyle name="Normal 3 2 2 22 3" xfId="7086"/>
    <cellStyle name="Normal 3 2 2 23" xfId="2141"/>
    <cellStyle name="Normal 3 2 2 23 2" xfId="7087"/>
    <cellStyle name="Normal 3 2 2 23 2 2" xfId="7088"/>
    <cellStyle name="Normal 3 2 2 23 3" xfId="7089"/>
    <cellStyle name="Normal 3 2 2 24" xfId="2142"/>
    <cellStyle name="Normal 3 2 2 24 2" xfId="7090"/>
    <cellStyle name="Normal 3 2 2 24 2 2" xfId="7091"/>
    <cellStyle name="Normal 3 2 2 24 3" xfId="7092"/>
    <cellStyle name="Normal 3 2 2 25" xfId="2143"/>
    <cellStyle name="Normal 3 2 2 25 2" xfId="7093"/>
    <cellStyle name="Normal 3 2 2 25 2 2" xfId="7094"/>
    <cellStyle name="Normal 3 2 2 25 3" xfId="7095"/>
    <cellStyle name="Normal 3 2 2 26" xfId="2144"/>
    <cellStyle name="Normal 3 2 2 26 2" xfId="7096"/>
    <cellStyle name="Normal 3 2 2 26 2 2" xfId="7097"/>
    <cellStyle name="Normal 3 2 2 26 3" xfId="7098"/>
    <cellStyle name="Normal 3 2 2 27" xfId="2145"/>
    <cellStyle name="Normal 3 2 2 27 2" xfId="7099"/>
    <cellStyle name="Normal 3 2 2 27 2 2" xfId="7100"/>
    <cellStyle name="Normal 3 2 2 27 3" xfId="7101"/>
    <cellStyle name="Normal 3 2 2 28" xfId="2146"/>
    <cellStyle name="Normal 3 2 2 28 2" xfId="7102"/>
    <cellStyle name="Normal 3 2 2 28 2 2" xfId="7103"/>
    <cellStyle name="Normal 3 2 2 28 3" xfId="7104"/>
    <cellStyle name="Normal 3 2 2 29" xfId="2147"/>
    <cellStyle name="Normal 3 2 2 29 2" xfId="7105"/>
    <cellStyle name="Normal 3 2 2 29 2 2" xfId="7106"/>
    <cellStyle name="Normal 3 2 2 29 3" xfId="7107"/>
    <cellStyle name="Normal 3 2 2 3" xfId="221"/>
    <cellStyle name="Normal 3 2 2 3 2" xfId="7108"/>
    <cellStyle name="Normal 3 2 2 3 2 2" xfId="7109"/>
    <cellStyle name="Normal 3 2 2 3 2 2 2" xfId="21906"/>
    <cellStyle name="Normal 3 2 2 3 2 2 2 2" xfId="21907"/>
    <cellStyle name="Normal 3 2 2 3 2 2 2 2 2" xfId="21908"/>
    <cellStyle name="Normal 3 2 2 3 2 2 2 3" xfId="21909"/>
    <cellStyle name="Normal 3 2 2 3 2 2 3" xfId="21910"/>
    <cellStyle name="Normal 3 2 2 3 2 2 3 2" xfId="21911"/>
    <cellStyle name="Normal 3 2 2 3 2 2 3 2 2" xfId="21912"/>
    <cellStyle name="Normal 3 2 2 3 2 2 3 3" xfId="21913"/>
    <cellStyle name="Normal 3 2 2 3 2 2 4" xfId="21914"/>
    <cellStyle name="Normal 3 2 2 3 2 2 4 2" xfId="21915"/>
    <cellStyle name="Normal 3 2 2 3 2 2 5" xfId="21916"/>
    <cellStyle name="Normal 3 2 2 3 2 2 6" xfId="21905"/>
    <cellStyle name="Normal 3 2 2 3 2 2_Lcc_inputs" xfId="46377"/>
    <cellStyle name="Normal 3 2 2 3 2 3" xfId="21917"/>
    <cellStyle name="Normal 3 2 2 3 2 3 2" xfId="21918"/>
    <cellStyle name="Normal 3 2 2 3 2 3 2 2" xfId="21919"/>
    <cellStyle name="Normal 3 2 2 3 2 3 2 3" xfId="46378"/>
    <cellStyle name="Normal 3 2 2 3 2 3 3" xfId="21920"/>
    <cellStyle name="Normal 3 2 2 3 2 3 4" xfId="46379"/>
    <cellStyle name="Normal 3 2 2 3 2 3_Lcc_inputs" xfId="46380"/>
    <cellStyle name="Normal 3 2 2 3 2 4" xfId="21921"/>
    <cellStyle name="Normal 3 2 2 3 2 4 2" xfId="21922"/>
    <cellStyle name="Normal 3 2 2 3 2 4 2 2" xfId="21923"/>
    <cellStyle name="Normal 3 2 2 3 2 4 3" xfId="21924"/>
    <cellStyle name="Normal 3 2 2 3 2 5" xfId="21925"/>
    <cellStyle name="Normal 3 2 2 3 2 5 2" xfId="21926"/>
    <cellStyle name="Normal 3 2 2 3 2 6" xfId="21927"/>
    <cellStyle name="Normal 3 2 2 3 2 7" xfId="9817"/>
    <cellStyle name="Normal 3 2 2 3 2 8" xfId="46381"/>
    <cellStyle name="Normal 3 2 2 3 2_Lcc_inputs" xfId="46382"/>
    <cellStyle name="Normal 3 2 2 3 3" xfId="7110"/>
    <cellStyle name="Normal 3 2 2 3 3 2" xfId="21929"/>
    <cellStyle name="Normal 3 2 2 3 3 2 2" xfId="21930"/>
    <cellStyle name="Normal 3 2 2 3 3 2 2 2" xfId="21931"/>
    <cellStyle name="Normal 3 2 2 3 3 2 3" xfId="21932"/>
    <cellStyle name="Normal 3 2 2 3 3 3" xfId="21933"/>
    <cellStyle name="Normal 3 2 2 3 3 3 2" xfId="21934"/>
    <cellStyle name="Normal 3 2 2 3 3 3 2 2" xfId="21935"/>
    <cellStyle name="Normal 3 2 2 3 3 3 3" xfId="21936"/>
    <cellStyle name="Normal 3 2 2 3 3 4" xfId="21937"/>
    <cellStyle name="Normal 3 2 2 3 3 4 2" xfId="21938"/>
    <cellStyle name="Normal 3 2 2 3 3 5" xfId="21939"/>
    <cellStyle name="Normal 3 2 2 3 3 6" xfId="21928"/>
    <cellStyle name="Normal 3 2 2 3 3_Lcc_inputs" xfId="46383"/>
    <cellStyle name="Normal 3 2 2 3 4" xfId="21940"/>
    <cellStyle name="Normal 3 2 2 3 4 2" xfId="21941"/>
    <cellStyle name="Normal 3 2 2 3 4 2 2" xfId="21942"/>
    <cellStyle name="Normal 3 2 2 3 4 2 3" xfId="46384"/>
    <cellStyle name="Normal 3 2 2 3 4 3" xfId="21943"/>
    <cellStyle name="Normal 3 2 2 3 4 4" xfId="46385"/>
    <cellStyle name="Normal 3 2 2 3 4_Lcc_inputs" xfId="46386"/>
    <cellStyle name="Normal 3 2 2 3 5" xfId="21944"/>
    <cellStyle name="Normal 3 2 2 3 5 2" xfId="21945"/>
    <cellStyle name="Normal 3 2 2 3 5 2 2" xfId="21946"/>
    <cellStyle name="Normal 3 2 2 3 5 3" xfId="21947"/>
    <cellStyle name="Normal 3 2 2 3 6" xfId="21948"/>
    <cellStyle name="Normal 3 2 2 3 6 2" xfId="21949"/>
    <cellStyle name="Normal 3 2 2 3 7" xfId="21950"/>
    <cellStyle name="Normal 3 2 2 3 8" xfId="9816"/>
    <cellStyle name="Normal 3 2 2 3 9" xfId="46387"/>
    <cellStyle name="Normal 3 2 2 3_Lcc_inputs" xfId="46388"/>
    <cellStyle name="Normal 3 2 2 30" xfId="2148"/>
    <cellStyle name="Normal 3 2 2 30 2" xfId="7111"/>
    <cellStyle name="Normal 3 2 2 30 2 2" xfId="7112"/>
    <cellStyle name="Normal 3 2 2 30 3" xfId="7113"/>
    <cellStyle name="Normal 3 2 2 31" xfId="2149"/>
    <cellStyle name="Normal 3 2 2 31 2" xfId="7114"/>
    <cellStyle name="Normal 3 2 2 31 2 2" xfId="7115"/>
    <cellStyle name="Normal 3 2 2 31 3" xfId="7116"/>
    <cellStyle name="Normal 3 2 2 32" xfId="2150"/>
    <cellStyle name="Normal 3 2 2 32 2" xfId="7117"/>
    <cellStyle name="Normal 3 2 2 32 2 2" xfId="7118"/>
    <cellStyle name="Normal 3 2 2 32 3" xfId="7119"/>
    <cellStyle name="Normal 3 2 2 33" xfId="2151"/>
    <cellStyle name="Normal 3 2 2 33 2" xfId="7120"/>
    <cellStyle name="Normal 3 2 2 33 2 2" xfId="7121"/>
    <cellStyle name="Normal 3 2 2 33 3" xfId="7122"/>
    <cellStyle name="Normal 3 2 2 34" xfId="7123"/>
    <cellStyle name="Normal 3 2 2 34 2" xfId="7124"/>
    <cellStyle name="Normal 3 2 2 35" xfId="7125"/>
    <cellStyle name="Normal 3 2 2 4" xfId="2152"/>
    <cellStyle name="Normal 3 2 2 4 2" xfId="7126"/>
    <cellStyle name="Normal 3 2 2 4 2 2" xfId="7127"/>
    <cellStyle name="Normal 3 2 2 4 3" xfId="7128"/>
    <cellStyle name="Normal 3 2 2 4 4" xfId="9818"/>
    <cellStyle name="Normal 3 2 2 5" xfId="2153"/>
    <cellStyle name="Normal 3 2 2 5 2" xfId="7129"/>
    <cellStyle name="Normal 3 2 2 5 2 2" xfId="7130"/>
    <cellStyle name="Normal 3 2 2 5 2 2 2" xfId="21953"/>
    <cellStyle name="Normal 3 2 2 5 2 2 2 2" xfId="21954"/>
    <cellStyle name="Normal 3 2 2 5 2 2 3" xfId="21955"/>
    <cellStyle name="Normal 3 2 2 5 2 2 4" xfId="21952"/>
    <cellStyle name="Normal 3 2 2 5 2 3" xfId="21956"/>
    <cellStyle name="Normal 3 2 2 5 2 3 2" xfId="21957"/>
    <cellStyle name="Normal 3 2 2 5 2 3 2 2" xfId="21958"/>
    <cellStyle name="Normal 3 2 2 5 2 3 3" xfId="21959"/>
    <cellStyle name="Normal 3 2 2 5 2 4" xfId="21960"/>
    <cellStyle name="Normal 3 2 2 5 2 4 2" xfId="21961"/>
    <cellStyle name="Normal 3 2 2 5 2 5" xfId="21962"/>
    <cellStyle name="Normal 3 2 2 5 2 6" xfId="21951"/>
    <cellStyle name="Normal 3 2 2 5 2_Lcc_inputs" xfId="46389"/>
    <cellStyle name="Normal 3 2 2 5 3" xfId="7131"/>
    <cellStyle name="Normal 3 2 2 5 3 2" xfId="21964"/>
    <cellStyle name="Normal 3 2 2 5 3 2 2" xfId="21965"/>
    <cellStyle name="Normal 3 2 2 5 3 2 3" xfId="46390"/>
    <cellStyle name="Normal 3 2 2 5 3 3" xfId="21966"/>
    <cellStyle name="Normal 3 2 2 5 3 4" xfId="21963"/>
    <cellStyle name="Normal 3 2 2 5 3_Lcc_inputs" xfId="46391"/>
    <cellStyle name="Normal 3 2 2 5 4" xfId="21967"/>
    <cellStyle name="Normal 3 2 2 5 4 2" xfId="21968"/>
    <cellStyle name="Normal 3 2 2 5 4 2 2" xfId="21969"/>
    <cellStyle name="Normal 3 2 2 5 4 3" xfId="21970"/>
    <cellStyle name="Normal 3 2 2 5 5" xfId="21971"/>
    <cellStyle name="Normal 3 2 2 5 5 2" xfId="21972"/>
    <cellStyle name="Normal 3 2 2 5 6" xfId="21973"/>
    <cellStyle name="Normal 3 2 2 5 7" xfId="9819"/>
    <cellStyle name="Normal 3 2 2 5 8" xfId="46392"/>
    <cellStyle name="Normal 3 2 2 5_Lcc_inputs" xfId="46393"/>
    <cellStyle name="Normal 3 2 2 6" xfId="2154"/>
    <cellStyle name="Normal 3 2 2 6 2" xfId="7132"/>
    <cellStyle name="Normal 3 2 2 6 2 2" xfId="7133"/>
    <cellStyle name="Normal 3 2 2 6 2 2 2" xfId="21976"/>
    <cellStyle name="Normal 3 2 2 6 2 2 3" xfId="21975"/>
    <cellStyle name="Normal 3 2 2 6 2 3" xfId="21977"/>
    <cellStyle name="Normal 3 2 2 6 2 4" xfId="21974"/>
    <cellStyle name="Normal 3 2 2 6 2_Lcc_inputs" xfId="46394"/>
    <cellStyle name="Normal 3 2 2 6 3" xfId="7134"/>
    <cellStyle name="Normal 3 2 2 6 3 2" xfId="21979"/>
    <cellStyle name="Normal 3 2 2 6 3 2 2" xfId="21980"/>
    <cellStyle name="Normal 3 2 2 6 3 3" xfId="21981"/>
    <cellStyle name="Normal 3 2 2 6 3 4" xfId="21978"/>
    <cellStyle name="Normal 3 2 2 6 4" xfId="21982"/>
    <cellStyle name="Normal 3 2 2 6 4 2" xfId="21983"/>
    <cellStyle name="Normal 3 2 2 6 5" xfId="21984"/>
    <cellStyle name="Normal 3 2 2 6 6" xfId="9813"/>
    <cellStyle name="Normal 3 2 2 6 7" xfId="46395"/>
    <cellStyle name="Normal 3 2 2 6_Lcc_inputs" xfId="46396"/>
    <cellStyle name="Normal 3 2 2 7" xfId="2155"/>
    <cellStyle name="Normal 3 2 2 7 2" xfId="7135"/>
    <cellStyle name="Normal 3 2 2 7 2 2" xfId="7136"/>
    <cellStyle name="Normal 3 2 2 7 2 2 2" xfId="21988"/>
    <cellStyle name="Normal 3 2 2 7 2 2 3" xfId="21987"/>
    <cellStyle name="Normal 3 2 2 7 2 3" xfId="21989"/>
    <cellStyle name="Normal 3 2 2 7 2 4" xfId="21986"/>
    <cellStyle name="Normal 3 2 2 7 2_Lcc_inputs" xfId="46397"/>
    <cellStyle name="Normal 3 2 2 7 3" xfId="7137"/>
    <cellStyle name="Normal 3 2 2 7 3 2" xfId="21991"/>
    <cellStyle name="Normal 3 2 2 7 3 2 2" xfId="21992"/>
    <cellStyle name="Normal 3 2 2 7 3 3" xfId="21993"/>
    <cellStyle name="Normal 3 2 2 7 3 4" xfId="21990"/>
    <cellStyle name="Normal 3 2 2 7 4" xfId="21994"/>
    <cellStyle name="Normal 3 2 2 7 4 2" xfId="21995"/>
    <cellStyle name="Normal 3 2 2 7 5" xfId="21996"/>
    <cellStyle name="Normal 3 2 2 7 6" xfId="21985"/>
    <cellStyle name="Normal 3 2 2 7 7" xfId="46398"/>
    <cellStyle name="Normal 3 2 2 7_Lcc_inputs" xfId="46399"/>
    <cellStyle name="Normal 3 2 2 8" xfId="2156"/>
    <cellStyle name="Normal 3 2 2 8 2" xfId="7138"/>
    <cellStyle name="Normal 3 2 2 8 2 2" xfId="7139"/>
    <cellStyle name="Normal 3 2 2 8 2 2 2" xfId="21999"/>
    <cellStyle name="Normal 3 2 2 8 2 3" xfId="21998"/>
    <cellStyle name="Normal 3 2 2 8 3" xfId="7140"/>
    <cellStyle name="Normal 3 2 2 8 3 2" xfId="22000"/>
    <cellStyle name="Normal 3 2 2 8 4" xfId="21997"/>
    <cellStyle name="Normal 3 2 2 9" xfId="2157"/>
    <cellStyle name="Normal 3 2 2 9 2" xfId="7141"/>
    <cellStyle name="Normal 3 2 2 9 2 2" xfId="7142"/>
    <cellStyle name="Normal 3 2 2 9 2 3" xfId="22002"/>
    <cellStyle name="Normal 3 2 2 9 3" xfId="7143"/>
    <cellStyle name="Normal 3 2 2 9 4" xfId="22001"/>
    <cellStyle name="Normal 3 2 2_Lcc_inputs" xfId="46400"/>
    <cellStyle name="Normal 3 2 20" xfId="2158"/>
    <cellStyle name="Normal 3 2 20 2" xfId="7144"/>
    <cellStyle name="Normal 3 2 20 2 2" xfId="7145"/>
    <cellStyle name="Normal 3 2 20 3" xfId="7146"/>
    <cellStyle name="Normal 3 2 21" xfId="2159"/>
    <cellStyle name="Normal 3 2 21 2" xfId="7147"/>
    <cellStyle name="Normal 3 2 21 2 2" xfId="7148"/>
    <cellStyle name="Normal 3 2 21 3" xfId="7149"/>
    <cellStyle name="Normal 3 2 22" xfId="2160"/>
    <cellStyle name="Normal 3 2 22 2" xfId="7150"/>
    <cellStyle name="Normal 3 2 22 2 2" xfId="7151"/>
    <cellStyle name="Normal 3 2 22 3" xfId="7152"/>
    <cellStyle name="Normal 3 2 23" xfId="2161"/>
    <cellStyle name="Normal 3 2 23 2" xfId="7153"/>
    <cellStyle name="Normal 3 2 23 2 2" xfId="7154"/>
    <cellStyle name="Normal 3 2 23 3" xfId="7155"/>
    <cellStyle name="Normal 3 2 24" xfId="2162"/>
    <cellStyle name="Normal 3 2 24 2" xfId="7156"/>
    <cellStyle name="Normal 3 2 24 2 2" xfId="7157"/>
    <cellStyle name="Normal 3 2 24 3" xfId="7158"/>
    <cellStyle name="Normal 3 2 25" xfId="2163"/>
    <cellStyle name="Normal 3 2 25 2" xfId="7159"/>
    <cellStyle name="Normal 3 2 25 2 2" xfId="7160"/>
    <cellStyle name="Normal 3 2 25 3" xfId="7161"/>
    <cellStyle name="Normal 3 2 26" xfId="2164"/>
    <cellStyle name="Normal 3 2 26 2" xfId="7162"/>
    <cellStyle name="Normal 3 2 26 2 2" xfId="7163"/>
    <cellStyle name="Normal 3 2 26 3" xfId="7164"/>
    <cellStyle name="Normal 3 2 27" xfId="2165"/>
    <cellStyle name="Normal 3 2 27 2" xfId="7165"/>
    <cellStyle name="Normal 3 2 27 2 2" xfId="7166"/>
    <cellStyle name="Normal 3 2 27 3" xfId="7167"/>
    <cellStyle name="Normal 3 2 28" xfId="2166"/>
    <cellStyle name="Normal 3 2 28 2" xfId="7168"/>
    <cellStyle name="Normal 3 2 28 2 2" xfId="7169"/>
    <cellStyle name="Normal 3 2 28 3" xfId="7170"/>
    <cellStyle name="Normal 3 2 29" xfId="2167"/>
    <cellStyle name="Normal 3 2 29 2" xfId="7171"/>
    <cellStyle name="Normal 3 2 29 2 2" xfId="7172"/>
    <cellStyle name="Normal 3 2 29 3" xfId="7173"/>
    <cellStyle name="Normal 3 2 3" xfId="159"/>
    <cellStyle name="Normal 3 2 3 2" xfId="7174"/>
    <cellStyle name="Normal 3 2 3 2 2" xfId="7175"/>
    <cellStyle name="Normal 3 2 3 2 3" xfId="9820"/>
    <cellStyle name="Normal 3 2 3 3" xfId="7176"/>
    <cellStyle name="Normal 3 2 3 4" xfId="619"/>
    <cellStyle name="Normal 3 2 30" xfId="2169"/>
    <cellStyle name="Normal 3 2 30 2" xfId="7177"/>
    <cellStyle name="Normal 3 2 30 2 2" xfId="7178"/>
    <cellStyle name="Normal 3 2 30 3" xfId="7179"/>
    <cellStyle name="Normal 3 2 31" xfId="2170"/>
    <cellStyle name="Normal 3 2 31 2" xfId="7180"/>
    <cellStyle name="Normal 3 2 31 2 2" xfId="7181"/>
    <cellStyle name="Normal 3 2 31 3" xfId="7182"/>
    <cellStyle name="Normal 3 2 32" xfId="2171"/>
    <cellStyle name="Normal 3 2 32 2" xfId="7183"/>
    <cellStyle name="Normal 3 2 32 2 2" xfId="7184"/>
    <cellStyle name="Normal 3 2 32 3" xfId="7185"/>
    <cellStyle name="Normal 3 2 33" xfId="2172"/>
    <cellStyle name="Normal 3 2 33 2" xfId="7186"/>
    <cellStyle name="Normal 3 2 33 2 2" xfId="7187"/>
    <cellStyle name="Normal 3 2 33 3" xfId="7188"/>
    <cellStyle name="Normal 3 2 34" xfId="2173"/>
    <cellStyle name="Normal 3 2 34 2" xfId="7189"/>
    <cellStyle name="Normal 3 2 34 2 2" xfId="7190"/>
    <cellStyle name="Normal 3 2 34 3" xfId="7191"/>
    <cellStyle name="Normal 3 2 35" xfId="2174"/>
    <cellStyle name="Normal 3 2 35 2" xfId="7192"/>
    <cellStyle name="Normal 3 2 35 2 2" xfId="7193"/>
    <cellStyle name="Normal 3 2 35 3" xfId="7194"/>
    <cellStyle name="Normal 3 2 36" xfId="2175"/>
    <cellStyle name="Normal 3 2 36 2" xfId="7195"/>
    <cellStyle name="Normal 3 2 36 2 2" xfId="7196"/>
    <cellStyle name="Normal 3 2 36 3" xfId="7197"/>
    <cellStyle name="Normal 3 2 37" xfId="2176"/>
    <cellStyle name="Normal 3 2 37 2" xfId="7198"/>
    <cellStyle name="Normal 3 2 37 2 2" xfId="7199"/>
    <cellStyle name="Normal 3 2 37 3" xfId="7200"/>
    <cellStyle name="Normal 3 2 38" xfId="2177"/>
    <cellStyle name="Normal 3 2 38 2" xfId="7201"/>
    <cellStyle name="Normal 3 2 38 2 2" xfId="7202"/>
    <cellStyle name="Normal 3 2 38 3" xfId="7203"/>
    <cellStyle name="Normal 3 2 39" xfId="2178"/>
    <cellStyle name="Normal 3 2 39 2" xfId="7204"/>
    <cellStyle name="Normal 3 2 39 2 2" xfId="7205"/>
    <cellStyle name="Normal 3 2 39 3" xfId="7206"/>
    <cellStyle name="Normal 3 2 4" xfId="303"/>
    <cellStyle name="Normal 3 2 4 2" xfId="7207"/>
    <cellStyle name="Normal 3 2 4 2 2" xfId="7208"/>
    <cellStyle name="Normal 3 2 4 2 2 2" xfId="22004"/>
    <cellStyle name="Normal 3 2 4 2 2 2 2" xfId="22005"/>
    <cellStyle name="Normal 3 2 4 2 2 2 2 2" xfId="22006"/>
    <cellStyle name="Normal 3 2 4 2 2 2 3" xfId="22007"/>
    <cellStyle name="Normal 3 2 4 2 2 3" xfId="22008"/>
    <cellStyle name="Normal 3 2 4 2 2 3 2" xfId="22009"/>
    <cellStyle name="Normal 3 2 4 2 2 3 2 2" xfId="22010"/>
    <cellStyle name="Normal 3 2 4 2 2 3 3" xfId="22011"/>
    <cellStyle name="Normal 3 2 4 2 2 4" xfId="22012"/>
    <cellStyle name="Normal 3 2 4 2 2 4 2" xfId="22013"/>
    <cellStyle name="Normal 3 2 4 2 2 5" xfId="22014"/>
    <cellStyle name="Normal 3 2 4 2 2 6" xfId="22003"/>
    <cellStyle name="Normal 3 2 4 2 2_Lcc_inputs" xfId="46401"/>
    <cellStyle name="Normal 3 2 4 2 3" xfId="22015"/>
    <cellStyle name="Normal 3 2 4 2 3 2" xfId="22016"/>
    <cellStyle name="Normal 3 2 4 2 3 2 2" xfId="22017"/>
    <cellStyle name="Normal 3 2 4 2 3 2 3" xfId="46402"/>
    <cellStyle name="Normal 3 2 4 2 3 3" xfId="22018"/>
    <cellStyle name="Normal 3 2 4 2 3 4" xfId="46403"/>
    <cellStyle name="Normal 3 2 4 2 3_Lcc_inputs" xfId="46404"/>
    <cellStyle name="Normal 3 2 4 2 4" xfId="22019"/>
    <cellStyle name="Normal 3 2 4 2 4 2" xfId="22020"/>
    <cellStyle name="Normal 3 2 4 2 4 2 2" xfId="22021"/>
    <cellStyle name="Normal 3 2 4 2 4 3" xfId="22022"/>
    <cellStyle name="Normal 3 2 4 2 5" xfId="22023"/>
    <cellStyle name="Normal 3 2 4 2 5 2" xfId="22024"/>
    <cellStyle name="Normal 3 2 4 2 6" xfId="22025"/>
    <cellStyle name="Normal 3 2 4 2 7" xfId="9822"/>
    <cellStyle name="Normal 3 2 4 2 8" xfId="46405"/>
    <cellStyle name="Normal 3 2 4 2_Lcc_inputs" xfId="46406"/>
    <cellStyle name="Normal 3 2 4 3" xfId="7209"/>
    <cellStyle name="Normal 3 2 4 3 2" xfId="22026"/>
    <cellStyle name="Normal 3 2 4 3 2 2" xfId="22027"/>
    <cellStyle name="Normal 3 2 4 3 2 2 2" xfId="22028"/>
    <cellStyle name="Normal 3 2 4 3 2 2 3" xfId="46407"/>
    <cellStyle name="Normal 3 2 4 3 2 3" xfId="22029"/>
    <cellStyle name="Normal 3 2 4 3 2 4" xfId="46408"/>
    <cellStyle name="Normal 3 2 4 3 2_Lcc_inputs" xfId="46409"/>
    <cellStyle name="Normal 3 2 4 3 3" xfId="22030"/>
    <cellStyle name="Normal 3 2 4 3 3 2" xfId="22031"/>
    <cellStyle name="Normal 3 2 4 3 3 2 2" xfId="22032"/>
    <cellStyle name="Normal 3 2 4 3 3 3" xfId="22033"/>
    <cellStyle name="Normal 3 2 4 3 4" xfId="22034"/>
    <cellStyle name="Normal 3 2 4 3 4 2" xfId="22035"/>
    <cellStyle name="Normal 3 2 4 3 5" xfId="22036"/>
    <cellStyle name="Normal 3 2 4 3 6" xfId="9821"/>
    <cellStyle name="Normal 3 2 4 3 7" xfId="46410"/>
    <cellStyle name="Normal 3 2 4 3_Lcc_inputs" xfId="46411"/>
    <cellStyle name="Normal 3 2 4 4" xfId="11096"/>
    <cellStyle name="Normal 3 2 4 4 2" xfId="22037"/>
    <cellStyle name="Normal 3 2 4 4 2 2" xfId="22038"/>
    <cellStyle name="Normal 3 2 4 4 2 3" xfId="46412"/>
    <cellStyle name="Normal 3 2 4 4 3" xfId="22039"/>
    <cellStyle name="Normal 3 2 4 4 3 2" xfId="46413"/>
    <cellStyle name="Normal 3 2 4 4 4" xfId="46414"/>
    <cellStyle name="Normal 3 2 4 4 5" xfId="46415"/>
    <cellStyle name="Normal 3 2 4 4_Lcc_inputs" xfId="46416"/>
    <cellStyle name="Normal 3 2 4 5" xfId="22040"/>
    <cellStyle name="Normal 3 2 4 5 2" xfId="22041"/>
    <cellStyle name="Normal 3 2 4 5 2 2" xfId="22042"/>
    <cellStyle name="Normal 3 2 4 5 2 3" xfId="46417"/>
    <cellStyle name="Normal 3 2 4 5 3" xfId="22043"/>
    <cellStyle name="Normal 3 2 4 5 4" xfId="46418"/>
    <cellStyle name="Normal 3 2 4 5_Lcc_inputs" xfId="46419"/>
    <cellStyle name="Normal 3 2 4 6" xfId="22044"/>
    <cellStyle name="Normal 3 2 4 6 2" xfId="22045"/>
    <cellStyle name="Normal 3 2 4 6 3" xfId="46420"/>
    <cellStyle name="Normal 3 2 4 7" xfId="22046"/>
    <cellStyle name="Normal 3 2 4 7 2" xfId="46421"/>
    <cellStyle name="Normal 3 2 4 8" xfId="46422"/>
    <cellStyle name="Normal 3 2 4 9" xfId="46423"/>
    <cellStyle name="Normal 3 2 4_Lcc_inputs" xfId="46424"/>
    <cellStyle name="Normal 3 2 40" xfId="2179"/>
    <cellStyle name="Normal 3 2 40 2" xfId="7210"/>
    <cellStyle name="Normal 3 2 40 2 2" xfId="7211"/>
    <cellStyle name="Normal 3 2 40 3" xfId="7212"/>
    <cellStyle name="Normal 3 2 41" xfId="2180"/>
    <cellStyle name="Normal 3 2 41 2" xfId="7213"/>
    <cellStyle name="Normal 3 2 41 2 2" xfId="7214"/>
    <cellStyle name="Normal 3 2 41 3" xfId="7215"/>
    <cellStyle name="Normal 3 2 42" xfId="2181"/>
    <cellStyle name="Normal 3 2 42 2" xfId="7216"/>
    <cellStyle name="Normal 3 2 42 2 2" xfId="7217"/>
    <cellStyle name="Normal 3 2 42 3" xfId="7218"/>
    <cellStyle name="Normal 3 2 43" xfId="2182"/>
    <cellStyle name="Normal 3 2 43 2" xfId="7219"/>
    <cellStyle name="Normal 3 2 43 2 2" xfId="7220"/>
    <cellStyle name="Normal 3 2 43 3" xfId="7221"/>
    <cellStyle name="Normal 3 2 44" xfId="2183"/>
    <cellStyle name="Normal 3 2 44 2" xfId="7222"/>
    <cellStyle name="Normal 3 2 44 2 2" xfId="7223"/>
    <cellStyle name="Normal 3 2 44 3" xfId="7224"/>
    <cellStyle name="Normal 3 2 45" xfId="2184"/>
    <cellStyle name="Normal 3 2 45 2" xfId="7225"/>
    <cellStyle name="Normal 3 2 45 2 2" xfId="7226"/>
    <cellStyle name="Normal 3 2 45 3" xfId="7227"/>
    <cellStyle name="Normal 3 2 46" xfId="2185"/>
    <cellStyle name="Normal 3 2 46 2" xfId="7228"/>
    <cellStyle name="Normal 3 2 46 2 2" xfId="7229"/>
    <cellStyle name="Normal 3 2 46 3" xfId="7230"/>
    <cellStyle name="Normal 3 2 47" xfId="2186"/>
    <cellStyle name="Normal 3 2 47 2" xfId="7231"/>
    <cellStyle name="Normal 3 2 47 2 2" xfId="7232"/>
    <cellStyle name="Normal 3 2 47 3" xfId="7233"/>
    <cellStyle name="Normal 3 2 48" xfId="2187"/>
    <cellStyle name="Normal 3 2 48 2" xfId="7234"/>
    <cellStyle name="Normal 3 2 48 2 2" xfId="7235"/>
    <cellStyle name="Normal 3 2 48 3" xfId="7236"/>
    <cellStyle name="Normal 3 2 49" xfId="2188"/>
    <cellStyle name="Normal 3 2 49 2" xfId="7237"/>
    <cellStyle name="Normal 3 2 49 2 2" xfId="7238"/>
    <cellStyle name="Normal 3 2 49 3" xfId="7239"/>
    <cellStyle name="Normal 3 2 5" xfId="176"/>
    <cellStyle name="Normal 3 2 5 2" xfId="7240"/>
    <cellStyle name="Normal 3 2 5 2 2" xfId="7241"/>
    <cellStyle name="Normal 3 2 5 2 3" xfId="9823"/>
    <cellStyle name="Normal 3 2 5 3" xfId="7242"/>
    <cellStyle name="Normal 3 2 50" xfId="2189"/>
    <cellStyle name="Normal 3 2 50 2" xfId="7243"/>
    <cellStyle name="Normal 3 2 50 2 2" xfId="7244"/>
    <cellStyle name="Normal 3 2 50 3" xfId="7245"/>
    <cellStyle name="Normal 3 2 51" xfId="2190"/>
    <cellStyle name="Normal 3 2 51 2" xfId="7246"/>
    <cellStyle name="Normal 3 2 51 2 2" xfId="7247"/>
    <cellStyle name="Normal 3 2 51 3" xfId="7248"/>
    <cellStyle name="Normal 3 2 52" xfId="2191"/>
    <cellStyle name="Normal 3 2 52 2" xfId="7249"/>
    <cellStyle name="Normal 3 2 52 2 2" xfId="7250"/>
    <cellStyle name="Normal 3 2 52 3" xfId="7251"/>
    <cellStyle name="Normal 3 2 53" xfId="2192"/>
    <cellStyle name="Normal 3 2 53 2" xfId="7252"/>
    <cellStyle name="Normal 3 2 53 2 2" xfId="7253"/>
    <cellStyle name="Normal 3 2 53 3" xfId="7254"/>
    <cellStyle name="Normal 3 2 54" xfId="2193"/>
    <cellStyle name="Normal 3 2 54 2" xfId="7255"/>
    <cellStyle name="Normal 3 2 54 2 2" xfId="7256"/>
    <cellStyle name="Normal 3 2 54 3" xfId="7257"/>
    <cellStyle name="Normal 3 2 55" xfId="2194"/>
    <cellStyle name="Normal 3 2 55 2" xfId="7258"/>
    <cellStyle name="Normal 3 2 55 2 2" xfId="7259"/>
    <cellStyle name="Normal 3 2 55 3" xfId="7260"/>
    <cellStyle name="Normal 3 2 56" xfId="2117"/>
    <cellStyle name="Normal 3 2 56 2" xfId="7261"/>
    <cellStyle name="Normal 3 2 57" xfId="7262"/>
    <cellStyle name="Normal 3 2 57 2" xfId="7263"/>
    <cellStyle name="Normal 3 2 58" xfId="7264"/>
    <cellStyle name="Normal 3 2 59" xfId="55084"/>
    <cellStyle name="Normal 3 2 6" xfId="2195"/>
    <cellStyle name="Normal 3 2 6 2" xfId="7265"/>
    <cellStyle name="Normal 3 2 6 2 2" xfId="7266"/>
    <cellStyle name="Normal 3 2 6 2 2 2" xfId="22048"/>
    <cellStyle name="Normal 3 2 6 2 2 2 2" xfId="22049"/>
    <cellStyle name="Normal 3 2 6 2 2 2 3" xfId="46425"/>
    <cellStyle name="Normal 3 2 6 2 2 3" xfId="22050"/>
    <cellStyle name="Normal 3 2 6 2 2 4" xfId="22047"/>
    <cellStyle name="Normal 3 2 6 2 2_Lcc_inputs" xfId="46426"/>
    <cellStyle name="Normal 3 2 6 2 3" xfId="22051"/>
    <cellStyle name="Normal 3 2 6 2 3 2" xfId="22052"/>
    <cellStyle name="Normal 3 2 6 2 3 2 2" xfId="22053"/>
    <cellStyle name="Normal 3 2 6 2 3 3" xfId="22054"/>
    <cellStyle name="Normal 3 2 6 2 4" xfId="22055"/>
    <cellStyle name="Normal 3 2 6 2 4 2" xfId="22056"/>
    <cellStyle name="Normal 3 2 6 2 5" xfId="22057"/>
    <cellStyle name="Normal 3 2 6 2 6" xfId="9824"/>
    <cellStyle name="Normal 3 2 6 2 7" xfId="46427"/>
    <cellStyle name="Normal 3 2 6 2_Lcc_inputs" xfId="46428"/>
    <cellStyle name="Normal 3 2 6 3" xfId="7267"/>
    <cellStyle name="Normal 3 2 6 3 2" xfId="22058"/>
    <cellStyle name="Normal 3 2 6 3 2 2" xfId="22059"/>
    <cellStyle name="Normal 3 2 6 3 2 3" xfId="46429"/>
    <cellStyle name="Normal 3 2 6 3 3" xfId="22060"/>
    <cellStyle name="Normal 3 2 6 3 3 2" xfId="46430"/>
    <cellStyle name="Normal 3 2 6 3 4" xfId="11097"/>
    <cellStyle name="Normal 3 2 6 3 5" xfId="46431"/>
    <cellStyle name="Normal 3 2 6 3_Lcc_inputs" xfId="46432"/>
    <cellStyle name="Normal 3 2 6 4" xfId="22061"/>
    <cellStyle name="Normal 3 2 6 4 2" xfId="22062"/>
    <cellStyle name="Normal 3 2 6 4 2 2" xfId="22063"/>
    <cellStyle name="Normal 3 2 6 4 2 3" xfId="46433"/>
    <cellStyle name="Normal 3 2 6 4 3" xfId="22064"/>
    <cellStyle name="Normal 3 2 6 4 4" xfId="46434"/>
    <cellStyle name="Normal 3 2 6 4_Lcc_inputs" xfId="46435"/>
    <cellStyle name="Normal 3 2 6 5" xfId="22065"/>
    <cellStyle name="Normal 3 2 6 5 2" xfId="22066"/>
    <cellStyle name="Normal 3 2 6 5 3" xfId="46436"/>
    <cellStyle name="Normal 3 2 6 6" xfId="22067"/>
    <cellStyle name="Normal 3 2 6 6 2" xfId="46437"/>
    <cellStyle name="Normal 3 2 6 7" xfId="46438"/>
    <cellStyle name="Normal 3 2 6 8" xfId="46439"/>
    <cellStyle name="Normal 3 2 6_Lcc_inputs" xfId="46440"/>
    <cellStyle name="Normal 3 2 60" xfId="55166"/>
    <cellStyle name="Normal 3 2 61" xfId="55157"/>
    <cellStyle name="Normal 3 2 62" xfId="55167"/>
    <cellStyle name="Normal 3 2 63" xfId="55159"/>
    <cellStyle name="Normal 3 2 64" xfId="55168"/>
    <cellStyle name="Normal 3 2 65" xfId="55158"/>
    <cellStyle name="Normal 3 2 7" xfId="2196"/>
    <cellStyle name="Normal 3 2 7 2" xfId="7268"/>
    <cellStyle name="Normal 3 2 7 2 2" xfId="7269"/>
    <cellStyle name="Normal 3 2 7 2 2 2" xfId="22069"/>
    <cellStyle name="Normal 3 2 7 2 2 3" xfId="22068"/>
    <cellStyle name="Normal 3 2 7 2 3" xfId="22070"/>
    <cellStyle name="Normal 3 2 7 2 4" xfId="11098"/>
    <cellStyle name="Normal 3 2 7 2_Lcc_inputs" xfId="46441"/>
    <cellStyle name="Normal 3 2 7 3" xfId="7270"/>
    <cellStyle name="Normal 3 2 7 3 2" xfId="22072"/>
    <cellStyle name="Normal 3 2 7 3 2 2" xfId="22073"/>
    <cellStyle name="Normal 3 2 7 3 3" xfId="22074"/>
    <cellStyle name="Normal 3 2 7 3 4" xfId="22071"/>
    <cellStyle name="Normal 3 2 7 4" xfId="22075"/>
    <cellStyle name="Normal 3 2 7 4 2" xfId="22076"/>
    <cellStyle name="Normal 3 2 7 5" xfId="22077"/>
    <cellStyle name="Normal 3 2 7 6" xfId="46442"/>
    <cellStyle name="Normal 3 2 7 7" xfId="46443"/>
    <cellStyle name="Normal 3 2 7_Lcc_inputs" xfId="46444"/>
    <cellStyle name="Normal 3 2 8" xfId="2197"/>
    <cellStyle name="Normal 3 2 8 2" xfId="7271"/>
    <cellStyle name="Normal 3 2 8 2 2" xfId="7272"/>
    <cellStyle name="Normal 3 2 8 2 2 2" xfId="22079"/>
    <cellStyle name="Normal 3 2 8 2 3" xfId="22078"/>
    <cellStyle name="Normal 3 2 8 3" xfId="7273"/>
    <cellStyle name="Normal 3 2 8 3 2" xfId="22080"/>
    <cellStyle name="Normal 3 2 8 4" xfId="9812"/>
    <cellStyle name="Normal 3 2 8 5" xfId="46445"/>
    <cellStyle name="Normal 3 2 8_Lcc_inputs" xfId="46446"/>
    <cellStyle name="Normal 3 2 9" xfId="2198"/>
    <cellStyle name="Normal 3 2 9 2" xfId="7274"/>
    <cellStyle name="Normal 3 2 9 2 2" xfId="7275"/>
    <cellStyle name="Normal 3 2 9 2 3" xfId="22082"/>
    <cellStyle name="Normal 3 2 9 3" xfId="7276"/>
    <cellStyle name="Normal 3 2 9 3 2" xfId="22083"/>
    <cellStyle name="Normal 3 2 9 4" xfId="22081"/>
    <cellStyle name="Normal 3 2_Lcc_inputs" xfId="46447"/>
    <cellStyle name="Normal 3 20" xfId="2199"/>
    <cellStyle name="Normal 3 20 10" xfId="2200"/>
    <cellStyle name="Normal 3 20 10 2" xfId="7277"/>
    <cellStyle name="Normal 3 20 10 2 2" xfId="7278"/>
    <cellStyle name="Normal 3 20 10 3" xfId="7279"/>
    <cellStyle name="Normal 3 20 11" xfId="2201"/>
    <cellStyle name="Normal 3 20 11 2" xfId="7280"/>
    <cellStyle name="Normal 3 20 11 2 2" xfId="7281"/>
    <cellStyle name="Normal 3 20 11 3" xfId="7282"/>
    <cellStyle name="Normal 3 20 12" xfId="2202"/>
    <cellStyle name="Normal 3 20 12 2" xfId="7283"/>
    <cellStyle name="Normal 3 20 12 2 2" xfId="7284"/>
    <cellStyle name="Normal 3 20 12 3" xfId="7285"/>
    <cellStyle name="Normal 3 20 13" xfId="2203"/>
    <cellStyle name="Normal 3 20 13 2" xfId="7286"/>
    <cellStyle name="Normal 3 20 13 2 2" xfId="7287"/>
    <cellStyle name="Normal 3 20 13 3" xfId="7288"/>
    <cellStyle name="Normal 3 20 14" xfId="2204"/>
    <cellStyle name="Normal 3 20 14 2" xfId="7289"/>
    <cellStyle name="Normal 3 20 14 2 2" xfId="7290"/>
    <cellStyle name="Normal 3 20 14 3" xfId="7291"/>
    <cellStyle name="Normal 3 20 15" xfId="2205"/>
    <cellStyle name="Normal 3 20 15 2" xfId="7292"/>
    <cellStyle name="Normal 3 20 15 2 2" xfId="7293"/>
    <cellStyle name="Normal 3 20 15 3" xfId="7294"/>
    <cellStyle name="Normal 3 20 16" xfId="2206"/>
    <cellStyle name="Normal 3 20 16 2" xfId="7295"/>
    <cellStyle name="Normal 3 20 16 2 2" xfId="7296"/>
    <cellStyle name="Normal 3 20 16 3" xfId="7297"/>
    <cellStyle name="Normal 3 20 17" xfId="2207"/>
    <cellStyle name="Normal 3 20 17 2" xfId="7298"/>
    <cellStyle name="Normal 3 20 17 2 2" xfId="7299"/>
    <cellStyle name="Normal 3 20 17 3" xfId="7300"/>
    <cellStyle name="Normal 3 20 18" xfId="2208"/>
    <cellStyle name="Normal 3 20 18 2" xfId="7301"/>
    <cellStyle name="Normal 3 20 18 2 2" xfId="7302"/>
    <cellStyle name="Normal 3 20 18 3" xfId="7303"/>
    <cellStyle name="Normal 3 20 19" xfId="2209"/>
    <cellStyle name="Normal 3 20 19 2" xfId="7304"/>
    <cellStyle name="Normal 3 20 19 2 2" xfId="7305"/>
    <cellStyle name="Normal 3 20 19 3" xfId="7306"/>
    <cellStyle name="Normal 3 20 2" xfId="2210"/>
    <cellStyle name="Normal 3 20 2 2" xfId="7307"/>
    <cellStyle name="Normal 3 20 2 2 2" xfId="7308"/>
    <cellStyle name="Normal 3 20 2 3" xfId="7309"/>
    <cellStyle name="Normal 3 20 20" xfId="2211"/>
    <cellStyle name="Normal 3 20 20 2" xfId="7310"/>
    <cellStyle name="Normal 3 20 20 2 2" xfId="7311"/>
    <cellStyle name="Normal 3 20 20 3" xfId="7312"/>
    <cellStyle name="Normal 3 20 21" xfId="2212"/>
    <cellStyle name="Normal 3 20 21 2" xfId="7313"/>
    <cellStyle name="Normal 3 20 21 2 2" xfId="7314"/>
    <cellStyle name="Normal 3 20 21 3" xfId="7315"/>
    <cellStyle name="Normal 3 20 22" xfId="2213"/>
    <cellStyle name="Normal 3 20 22 2" xfId="7316"/>
    <cellStyle name="Normal 3 20 22 2 2" xfId="7317"/>
    <cellStyle name="Normal 3 20 22 3" xfId="7318"/>
    <cellStyle name="Normal 3 20 23" xfId="2214"/>
    <cellStyle name="Normal 3 20 23 2" xfId="7319"/>
    <cellStyle name="Normal 3 20 23 2 2" xfId="7320"/>
    <cellStyle name="Normal 3 20 23 3" xfId="7321"/>
    <cellStyle name="Normal 3 20 24" xfId="7322"/>
    <cellStyle name="Normal 3 20 24 2" xfId="7323"/>
    <cellStyle name="Normal 3 20 25" xfId="7324"/>
    <cellStyle name="Normal 3 20 3" xfId="2215"/>
    <cellStyle name="Normal 3 20 3 2" xfId="7325"/>
    <cellStyle name="Normal 3 20 3 2 2" xfId="7326"/>
    <cellStyle name="Normal 3 20 3 3" xfId="7327"/>
    <cellStyle name="Normal 3 20 4" xfId="2216"/>
    <cellStyle name="Normal 3 20 4 2" xfId="7328"/>
    <cellStyle name="Normal 3 20 4 2 2" xfId="7329"/>
    <cellStyle name="Normal 3 20 4 3" xfId="7330"/>
    <cellStyle name="Normal 3 20 5" xfId="2217"/>
    <cellStyle name="Normal 3 20 5 2" xfId="7331"/>
    <cellStyle name="Normal 3 20 5 2 2" xfId="7332"/>
    <cellStyle name="Normal 3 20 5 3" xfId="7333"/>
    <cellStyle name="Normal 3 20 6" xfId="2218"/>
    <cellStyle name="Normal 3 20 6 2" xfId="7334"/>
    <cellStyle name="Normal 3 20 6 2 2" xfId="7335"/>
    <cellStyle name="Normal 3 20 6 3" xfId="7336"/>
    <cellStyle name="Normal 3 20 7" xfId="2219"/>
    <cellStyle name="Normal 3 20 7 2" xfId="7337"/>
    <cellStyle name="Normal 3 20 7 2 2" xfId="7338"/>
    <cellStyle name="Normal 3 20 7 3" xfId="7339"/>
    <cellStyle name="Normal 3 20 8" xfId="2220"/>
    <cellStyle name="Normal 3 20 8 2" xfId="7340"/>
    <cellStyle name="Normal 3 20 8 2 2" xfId="7341"/>
    <cellStyle name="Normal 3 20 8 3" xfId="7342"/>
    <cellStyle name="Normal 3 20 9" xfId="2221"/>
    <cellStyle name="Normal 3 20 9 2" xfId="7343"/>
    <cellStyle name="Normal 3 20 9 2 2" xfId="7344"/>
    <cellStyle name="Normal 3 20 9 3" xfId="7345"/>
    <cellStyle name="Normal 3 21" xfId="2222"/>
    <cellStyle name="Normal 3 21 10" xfId="2223"/>
    <cellStyle name="Normal 3 21 10 2" xfId="7346"/>
    <cellStyle name="Normal 3 21 10 2 2" xfId="7347"/>
    <cellStyle name="Normal 3 21 10 3" xfId="7348"/>
    <cellStyle name="Normal 3 21 11" xfId="2224"/>
    <cellStyle name="Normal 3 21 11 2" xfId="7349"/>
    <cellStyle name="Normal 3 21 11 2 2" xfId="7350"/>
    <cellStyle name="Normal 3 21 11 3" xfId="7351"/>
    <cellStyle name="Normal 3 21 12" xfId="2225"/>
    <cellStyle name="Normal 3 21 12 2" xfId="7352"/>
    <cellStyle name="Normal 3 21 12 2 2" xfId="7353"/>
    <cellStyle name="Normal 3 21 12 3" xfId="7354"/>
    <cellStyle name="Normal 3 21 13" xfId="2226"/>
    <cellStyle name="Normal 3 21 13 2" xfId="7355"/>
    <cellStyle name="Normal 3 21 13 2 2" xfId="7356"/>
    <cellStyle name="Normal 3 21 13 3" xfId="7357"/>
    <cellStyle name="Normal 3 21 14" xfId="2227"/>
    <cellStyle name="Normal 3 21 14 2" xfId="7358"/>
    <cellStyle name="Normal 3 21 14 2 2" xfId="7359"/>
    <cellStyle name="Normal 3 21 14 3" xfId="7360"/>
    <cellStyle name="Normal 3 21 15" xfId="2228"/>
    <cellStyle name="Normal 3 21 15 2" xfId="7361"/>
    <cellStyle name="Normal 3 21 15 2 2" xfId="7362"/>
    <cellStyle name="Normal 3 21 15 3" xfId="7363"/>
    <cellStyle name="Normal 3 21 16" xfId="2229"/>
    <cellStyle name="Normal 3 21 16 2" xfId="7364"/>
    <cellStyle name="Normal 3 21 16 2 2" xfId="7365"/>
    <cellStyle name="Normal 3 21 16 3" xfId="7366"/>
    <cellStyle name="Normal 3 21 17" xfId="2230"/>
    <cellStyle name="Normal 3 21 17 2" xfId="7367"/>
    <cellStyle name="Normal 3 21 17 2 2" xfId="7368"/>
    <cellStyle name="Normal 3 21 17 3" xfId="7369"/>
    <cellStyle name="Normal 3 21 18" xfId="2231"/>
    <cellStyle name="Normal 3 21 18 2" xfId="7370"/>
    <cellStyle name="Normal 3 21 18 2 2" xfId="7371"/>
    <cellStyle name="Normal 3 21 18 3" xfId="7372"/>
    <cellStyle name="Normal 3 21 19" xfId="2232"/>
    <cellStyle name="Normal 3 21 19 2" xfId="7373"/>
    <cellStyle name="Normal 3 21 19 2 2" xfId="7374"/>
    <cellStyle name="Normal 3 21 19 3" xfId="7375"/>
    <cellStyle name="Normal 3 21 2" xfId="2233"/>
    <cellStyle name="Normal 3 21 2 2" xfId="7376"/>
    <cellStyle name="Normal 3 21 2 2 2" xfId="7377"/>
    <cellStyle name="Normal 3 21 2 3" xfId="7378"/>
    <cellStyle name="Normal 3 21 20" xfId="2234"/>
    <cellStyle name="Normal 3 21 20 2" xfId="7379"/>
    <cellStyle name="Normal 3 21 20 2 2" xfId="7380"/>
    <cellStyle name="Normal 3 21 20 3" xfId="7381"/>
    <cellStyle name="Normal 3 21 21" xfId="2235"/>
    <cellStyle name="Normal 3 21 21 2" xfId="7382"/>
    <cellStyle name="Normal 3 21 21 2 2" xfId="7383"/>
    <cellStyle name="Normal 3 21 21 3" xfId="7384"/>
    <cellStyle name="Normal 3 21 22" xfId="2236"/>
    <cellStyle name="Normal 3 21 22 2" xfId="7385"/>
    <cellStyle name="Normal 3 21 22 2 2" xfId="7386"/>
    <cellStyle name="Normal 3 21 22 3" xfId="7387"/>
    <cellStyle name="Normal 3 21 23" xfId="2237"/>
    <cellStyle name="Normal 3 21 23 2" xfId="7388"/>
    <cellStyle name="Normal 3 21 23 2 2" xfId="7389"/>
    <cellStyle name="Normal 3 21 23 3" xfId="7390"/>
    <cellStyle name="Normal 3 21 24" xfId="7391"/>
    <cellStyle name="Normal 3 21 24 2" xfId="7392"/>
    <cellStyle name="Normal 3 21 25" xfId="7393"/>
    <cellStyle name="Normal 3 21 3" xfId="2238"/>
    <cellStyle name="Normal 3 21 3 2" xfId="7394"/>
    <cellStyle name="Normal 3 21 3 2 2" xfId="7395"/>
    <cellStyle name="Normal 3 21 3 3" xfId="7396"/>
    <cellStyle name="Normal 3 21 4" xfId="2239"/>
    <cellStyle name="Normal 3 21 4 2" xfId="7397"/>
    <cellStyle name="Normal 3 21 4 2 2" xfId="7398"/>
    <cellStyle name="Normal 3 21 4 3" xfId="7399"/>
    <cellStyle name="Normal 3 21 5" xfId="2240"/>
    <cellStyle name="Normal 3 21 5 2" xfId="7400"/>
    <cellStyle name="Normal 3 21 5 2 2" xfId="7401"/>
    <cellStyle name="Normal 3 21 5 3" xfId="7402"/>
    <cellStyle name="Normal 3 21 6" xfId="2241"/>
    <cellStyle name="Normal 3 21 6 2" xfId="7403"/>
    <cellStyle name="Normal 3 21 6 2 2" xfId="7404"/>
    <cellStyle name="Normal 3 21 6 3" xfId="7405"/>
    <cellStyle name="Normal 3 21 7" xfId="2242"/>
    <cellStyle name="Normal 3 21 7 2" xfId="7406"/>
    <cellStyle name="Normal 3 21 7 2 2" xfId="7407"/>
    <cellStyle name="Normal 3 21 7 3" xfId="7408"/>
    <cellStyle name="Normal 3 21 8" xfId="2243"/>
    <cellStyle name="Normal 3 21 8 2" xfId="7409"/>
    <cellStyle name="Normal 3 21 8 2 2" xfId="7410"/>
    <cellStyle name="Normal 3 21 8 3" xfId="7411"/>
    <cellStyle name="Normal 3 21 9" xfId="2244"/>
    <cellStyle name="Normal 3 21 9 2" xfId="7412"/>
    <cellStyle name="Normal 3 21 9 2 2" xfId="7413"/>
    <cellStyle name="Normal 3 21 9 3" xfId="7414"/>
    <cellStyle name="Normal 3 22" xfId="2245"/>
    <cellStyle name="Normal 3 22 10" xfId="2246"/>
    <cellStyle name="Normal 3 22 10 2" xfId="7415"/>
    <cellStyle name="Normal 3 22 10 2 2" xfId="7416"/>
    <cellStyle name="Normal 3 22 10 3" xfId="7417"/>
    <cellStyle name="Normal 3 22 11" xfId="2247"/>
    <cellStyle name="Normal 3 22 11 2" xfId="7418"/>
    <cellStyle name="Normal 3 22 11 2 2" xfId="7419"/>
    <cellStyle name="Normal 3 22 11 3" xfId="7420"/>
    <cellStyle name="Normal 3 22 12" xfId="2248"/>
    <cellStyle name="Normal 3 22 12 2" xfId="7421"/>
    <cellStyle name="Normal 3 22 12 2 2" xfId="7422"/>
    <cellStyle name="Normal 3 22 12 3" xfId="7423"/>
    <cellStyle name="Normal 3 22 13" xfId="2249"/>
    <cellStyle name="Normal 3 22 13 2" xfId="7424"/>
    <cellStyle name="Normal 3 22 13 2 2" xfId="7425"/>
    <cellStyle name="Normal 3 22 13 3" xfId="7426"/>
    <cellStyle name="Normal 3 22 14" xfId="2250"/>
    <cellStyle name="Normal 3 22 14 2" xfId="7427"/>
    <cellStyle name="Normal 3 22 14 2 2" xfId="7428"/>
    <cellStyle name="Normal 3 22 14 3" xfId="7429"/>
    <cellStyle name="Normal 3 22 15" xfId="2251"/>
    <cellStyle name="Normal 3 22 15 2" xfId="7430"/>
    <cellStyle name="Normal 3 22 15 2 2" xfId="7431"/>
    <cellStyle name="Normal 3 22 15 3" xfId="7432"/>
    <cellStyle name="Normal 3 22 16" xfId="2252"/>
    <cellStyle name="Normal 3 22 16 2" xfId="7433"/>
    <cellStyle name="Normal 3 22 16 2 2" xfId="7434"/>
    <cellStyle name="Normal 3 22 16 3" xfId="7435"/>
    <cellStyle name="Normal 3 22 17" xfId="2253"/>
    <cellStyle name="Normal 3 22 17 2" xfId="7436"/>
    <cellStyle name="Normal 3 22 17 2 2" xfId="7437"/>
    <cellStyle name="Normal 3 22 17 3" xfId="7438"/>
    <cellStyle name="Normal 3 22 18" xfId="2254"/>
    <cellStyle name="Normal 3 22 18 2" xfId="7439"/>
    <cellStyle name="Normal 3 22 18 2 2" xfId="7440"/>
    <cellStyle name="Normal 3 22 18 3" xfId="7441"/>
    <cellStyle name="Normal 3 22 19" xfId="2255"/>
    <cellStyle name="Normal 3 22 19 2" xfId="7442"/>
    <cellStyle name="Normal 3 22 19 2 2" xfId="7443"/>
    <cellStyle name="Normal 3 22 19 3" xfId="7444"/>
    <cellStyle name="Normal 3 22 2" xfId="2256"/>
    <cellStyle name="Normal 3 22 2 2" xfId="7445"/>
    <cellStyle name="Normal 3 22 2 2 2" xfId="7446"/>
    <cellStyle name="Normal 3 22 2 3" xfId="7447"/>
    <cellStyle name="Normal 3 22 20" xfId="2257"/>
    <cellStyle name="Normal 3 22 20 2" xfId="7448"/>
    <cellStyle name="Normal 3 22 20 2 2" xfId="7449"/>
    <cellStyle name="Normal 3 22 20 3" xfId="7450"/>
    <cellStyle name="Normal 3 22 21" xfId="2258"/>
    <cellStyle name="Normal 3 22 21 2" xfId="7451"/>
    <cellStyle name="Normal 3 22 21 2 2" xfId="7452"/>
    <cellStyle name="Normal 3 22 21 3" xfId="7453"/>
    <cellStyle name="Normal 3 22 22" xfId="2259"/>
    <cellStyle name="Normal 3 22 22 2" xfId="7454"/>
    <cellStyle name="Normal 3 22 22 2 2" xfId="7455"/>
    <cellStyle name="Normal 3 22 22 3" xfId="7456"/>
    <cellStyle name="Normal 3 22 23" xfId="2260"/>
    <cellStyle name="Normal 3 22 23 2" xfId="7457"/>
    <cellStyle name="Normal 3 22 23 2 2" xfId="7458"/>
    <cellStyle name="Normal 3 22 23 3" xfId="7459"/>
    <cellStyle name="Normal 3 22 24" xfId="7460"/>
    <cellStyle name="Normal 3 22 24 2" xfId="7461"/>
    <cellStyle name="Normal 3 22 25" xfId="7462"/>
    <cellStyle name="Normal 3 22 3" xfId="2261"/>
    <cellStyle name="Normal 3 22 3 2" xfId="7463"/>
    <cellStyle name="Normal 3 22 3 2 2" xfId="7464"/>
    <cellStyle name="Normal 3 22 3 3" xfId="7465"/>
    <cellStyle name="Normal 3 22 4" xfId="2262"/>
    <cellStyle name="Normal 3 22 4 2" xfId="7466"/>
    <cellStyle name="Normal 3 22 4 2 2" xfId="7467"/>
    <cellStyle name="Normal 3 22 4 3" xfId="7468"/>
    <cellStyle name="Normal 3 22 5" xfId="2263"/>
    <cellStyle name="Normal 3 22 5 2" xfId="7469"/>
    <cellStyle name="Normal 3 22 5 2 2" xfId="7470"/>
    <cellStyle name="Normal 3 22 5 3" xfId="7471"/>
    <cellStyle name="Normal 3 22 6" xfId="2264"/>
    <cellStyle name="Normal 3 22 6 2" xfId="7472"/>
    <cellStyle name="Normal 3 22 6 2 2" xfId="7473"/>
    <cellStyle name="Normal 3 22 6 3" xfId="7474"/>
    <cellStyle name="Normal 3 22 7" xfId="2265"/>
    <cellStyle name="Normal 3 22 7 2" xfId="7475"/>
    <cellStyle name="Normal 3 22 7 2 2" xfId="7476"/>
    <cellStyle name="Normal 3 22 7 3" xfId="7477"/>
    <cellStyle name="Normal 3 22 8" xfId="2266"/>
    <cellStyle name="Normal 3 22 8 2" xfId="7478"/>
    <cellStyle name="Normal 3 22 8 2 2" xfId="7479"/>
    <cellStyle name="Normal 3 22 8 3" xfId="7480"/>
    <cellStyle name="Normal 3 22 9" xfId="2267"/>
    <cellStyle name="Normal 3 22 9 2" xfId="7481"/>
    <cellStyle name="Normal 3 22 9 2 2" xfId="7482"/>
    <cellStyle name="Normal 3 22 9 3" xfId="7483"/>
    <cellStyle name="Normal 3 23" xfId="2268"/>
    <cellStyle name="Normal 3 23 10" xfId="2269"/>
    <cellStyle name="Normal 3 23 10 2" xfId="7484"/>
    <cellStyle name="Normal 3 23 10 2 2" xfId="7485"/>
    <cellStyle name="Normal 3 23 10 3" xfId="7486"/>
    <cellStyle name="Normal 3 23 11" xfId="2270"/>
    <cellStyle name="Normal 3 23 11 2" xfId="7487"/>
    <cellStyle name="Normal 3 23 11 2 2" xfId="7488"/>
    <cellStyle name="Normal 3 23 11 3" xfId="7489"/>
    <cellStyle name="Normal 3 23 12" xfId="2271"/>
    <cellStyle name="Normal 3 23 12 2" xfId="7490"/>
    <cellStyle name="Normal 3 23 12 2 2" xfId="7491"/>
    <cellStyle name="Normal 3 23 12 3" xfId="7492"/>
    <cellStyle name="Normal 3 23 13" xfId="2272"/>
    <cellStyle name="Normal 3 23 13 2" xfId="7493"/>
    <cellStyle name="Normal 3 23 13 2 2" xfId="7494"/>
    <cellStyle name="Normal 3 23 13 3" xfId="7495"/>
    <cellStyle name="Normal 3 23 14" xfId="2273"/>
    <cellStyle name="Normal 3 23 14 2" xfId="7496"/>
    <cellStyle name="Normal 3 23 14 2 2" xfId="7497"/>
    <cellStyle name="Normal 3 23 14 3" xfId="7498"/>
    <cellStyle name="Normal 3 23 15" xfId="2274"/>
    <cellStyle name="Normal 3 23 15 2" xfId="7499"/>
    <cellStyle name="Normal 3 23 15 2 2" xfId="7500"/>
    <cellStyle name="Normal 3 23 15 3" xfId="7501"/>
    <cellStyle name="Normal 3 23 16" xfId="2275"/>
    <cellStyle name="Normal 3 23 16 2" xfId="7502"/>
    <cellStyle name="Normal 3 23 16 2 2" xfId="7503"/>
    <cellStyle name="Normal 3 23 16 3" xfId="7504"/>
    <cellStyle name="Normal 3 23 17" xfId="2276"/>
    <cellStyle name="Normal 3 23 17 2" xfId="7505"/>
    <cellStyle name="Normal 3 23 17 2 2" xfId="7506"/>
    <cellStyle name="Normal 3 23 17 3" xfId="7507"/>
    <cellStyle name="Normal 3 23 18" xfId="2277"/>
    <cellStyle name="Normal 3 23 18 2" xfId="7508"/>
    <cellStyle name="Normal 3 23 18 2 2" xfId="7509"/>
    <cellStyle name="Normal 3 23 18 3" xfId="7510"/>
    <cellStyle name="Normal 3 23 19" xfId="2278"/>
    <cellStyle name="Normal 3 23 19 2" xfId="7511"/>
    <cellStyle name="Normal 3 23 19 2 2" xfId="7512"/>
    <cellStyle name="Normal 3 23 19 3" xfId="7513"/>
    <cellStyle name="Normal 3 23 2" xfId="2279"/>
    <cellStyle name="Normal 3 23 2 2" xfId="7514"/>
    <cellStyle name="Normal 3 23 2 2 2" xfId="7515"/>
    <cellStyle name="Normal 3 23 2 3" xfId="7516"/>
    <cellStyle name="Normal 3 23 20" xfId="2280"/>
    <cellStyle name="Normal 3 23 20 2" xfId="7517"/>
    <cellStyle name="Normal 3 23 20 2 2" xfId="7518"/>
    <cellStyle name="Normal 3 23 20 3" xfId="7519"/>
    <cellStyle name="Normal 3 23 21" xfId="2281"/>
    <cellStyle name="Normal 3 23 21 2" xfId="7520"/>
    <cellStyle name="Normal 3 23 21 2 2" xfId="7521"/>
    <cellStyle name="Normal 3 23 21 3" xfId="7522"/>
    <cellStyle name="Normal 3 23 22" xfId="2282"/>
    <cellStyle name="Normal 3 23 22 2" xfId="7523"/>
    <cellStyle name="Normal 3 23 22 2 2" xfId="7524"/>
    <cellStyle name="Normal 3 23 22 3" xfId="7525"/>
    <cellStyle name="Normal 3 23 23" xfId="2283"/>
    <cellStyle name="Normal 3 23 23 2" xfId="7526"/>
    <cellStyle name="Normal 3 23 23 2 2" xfId="7527"/>
    <cellStyle name="Normal 3 23 23 3" xfId="7528"/>
    <cellStyle name="Normal 3 23 24" xfId="7529"/>
    <cellStyle name="Normal 3 23 24 2" xfId="7530"/>
    <cellStyle name="Normal 3 23 25" xfId="7531"/>
    <cellStyle name="Normal 3 23 3" xfId="2284"/>
    <cellStyle name="Normal 3 23 3 2" xfId="7532"/>
    <cellStyle name="Normal 3 23 3 2 2" xfId="7533"/>
    <cellStyle name="Normal 3 23 3 3" xfId="7534"/>
    <cellStyle name="Normal 3 23 4" xfId="2285"/>
    <cellStyle name="Normal 3 23 4 2" xfId="7535"/>
    <cellStyle name="Normal 3 23 4 2 2" xfId="7536"/>
    <cellStyle name="Normal 3 23 4 3" xfId="7537"/>
    <cellStyle name="Normal 3 23 5" xfId="2286"/>
    <cellStyle name="Normal 3 23 5 2" xfId="7538"/>
    <cellStyle name="Normal 3 23 5 2 2" xfId="7539"/>
    <cellStyle name="Normal 3 23 5 3" xfId="7540"/>
    <cellStyle name="Normal 3 23 6" xfId="2287"/>
    <cellStyle name="Normal 3 23 6 2" xfId="7541"/>
    <cellStyle name="Normal 3 23 6 2 2" xfId="7542"/>
    <cellStyle name="Normal 3 23 6 3" xfId="7543"/>
    <cellStyle name="Normal 3 23 7" xfId="2288"/>
    <cellStyle name="Normal 3 23 7 2" xfId="7544"/>
    <cellStyle name="Normal 3 23 7 2 2" xfId="7545"/>
    <cellStyle name="Normal 3 23 7 3" xfId="7546"/>
    <cellStyle name="Normal 3 23 8" xfId="2289"/>
    <cellStyle name="Normal 3 23 8 2" xfId="7547"/>
    <cellStyle name="Normal 3 23 8 2 2" xfId="7548"/>
    <cellStyle name="Normal 3 23 8 3" xfId="7549"/>
    <cellStyle name="Normal 3 23 9" xfId="2290"/>
    <cellStyle name="Normal 3 23 9 2" xfId="7550"/>
    <cellStyle name="Normal 3 23 9 2 2" xfId="7551"/>
    <cellStyle name="Normal 3 23 9 3" xfId="7552"/>
    <cellStyle name="Normal 3 24" xfId="2291"/>
    <cellStyle name="Normal 3 24 10" xfId="2292"/>
    <cellStyle name="Normal 3 24 10 2" xfId="7553"/>
    <cellStyle name="Normal 3 24 10 2 2" xfId="7554"/>
    <cellStyle name="Normal 3 24 10 3" xfId="7555"/>
    <cellStyle name="Normal 3 24 11" xfId="2293"/>
    <cellStyle name="Normal 3 24 11 2" xfId="7556"/>
    <cellStyle name="Normal 3 24 11 2 2" xfId="7557"/>
    <cellStyle name="Normal 3 24 11 3" xfId="7558"/>
    <cellStyle name="Normal 3 24 12" xfId="2294"/>
    <cellStyle name="Normal 3 24 12 2" xfId="7559"/>
    <cellStyle name="Normal 3 24 12 2 2" xfId="7560"/>
    <cellStyle name="Normal 3 24 12 3" xfId="7561"/>
    <cellStyle name="Normal 3 24 13" xfId="2295"/>
    <cellStyle name="Normal 3 24 13 2" xfId="7562"/>
    <cellStyle name="Normal 3 24 13 2 2" xfId="7563"/>
    <cellStyle name="Normal 3 24 13 3" xfId="7564"/>
    <cellStyle name="Normal 3 24 14" xfId="2296"/>
    <cellStyle name="Normal 3 24 14 2" xfId="7565"/>
    <cellStyle name="Normal 3 24 14 2 2" xfId="7566"/>
    <cellStyle name="Normal 3 24 14 3" xfId="7567"/>
    <cellStyle name="Normal 3 24 15" xfId="2297"/>
    <cellStyle name="Normal 3 24 15 2" xfId="7568"/>
    <cellStyle name="Normal 3 24 15 2 2" xfId="7569"/>
    <cellStyle name="Normal 3 24 15 3" xfId="7570"/>
    <cellStyle name="Normal 3 24 16" xfId="2298"/>
    <cellStyle name="Normal 3 24 16 2" xfId="7571"/>
    <cellStyle name="Normal 3 24 16 2 2" xfId="7572"/>
    <cellStyle name="Normal 3 24 16 3" xfId="7573"/>
    <cellStyle name="Normal 3 24 17" xfId="2299"/>
    <cellStyle name="Normal 3 24 17 2" xfId="7574"/>
    <cellStyle name="Normal 3 24 17 2 2" xfId="7575"/>
    <cellStyle name="Normal 3 24 17 3" xfId="7576"/>
    <cellStyle name="Normal 3 24 18" xfId="2300"/>
    <cellStyle name="Normal 3 24 18 2" xfId="7577"/>
    <cellStyle name="Normal 3 24 18 2 2" xfId="7578"/>
    <cellStyle name="Normal 3 24 18 3" xfId="7579"/>
    <cellStyle name="Normal 3 24 19" xfId="2301"/>
    <cellStyle name="Normal 3 24 19 2" xfId="7580"/>
    <cellStyle name="Normal 3 24 19 2 2" xfId="7581"/>
    <cellStyle name="Normal 3 24 19 3" xfId="7582"/>
    <cellStyle name="Normal 3 24 2" xfId="2302"/>
    <cellStyle name="Normal 3 24 2 2" xfId="7583"/>
    <cellStyle name="Normal 3 24 2 2 2" xfId="7584"/>
    <cellStyle name="Normal 3 24 2 3" xfId="7585"/>
    <cellStyle name="Normal 3 24 20" xfId="2303"/>
    <cellStyle name="Normal 3 24 20 2" xfId="7586"/>
    <cellStyle name="Normal 3 24 20 2 2" xfId="7587"/>
    <cellStyle name="Normal 3 24 20 3" xfId="7588"/>
    <cellStyle name="Normal 3 24 21" xfId="2304"/>
    <cellStyle name="Normal 3 24 21 2" xfId="7589"/>
    <cellStyle name="Normal 3 24 21 2 2" xfId="7590"/>
    <cellStyle name="Normal 3 24 21 3" xfId="7591"/>
    <cellStyle name="Normal 3 24 22" xfId="2305"/>
    <cellStyle name="Normal 3 24 22 2" xfId="7592"/>
    <cellStyle name="Normal 3 24 22 2 2" xfId="7593"/>
    <cellStyle name="Normal 3 24 22 3" xfId="7594"/>
    <cellStyle name="Normal 3 24 23" xfId="2306"/>
    <cellStyle name="Normal 3 24 23 2" xfId="7595"/>
    <cellStyle name="Normal 3 24 23 2 2" xfId="7596"/>
    <cellStyle name="Normal 3 24 23 3" xfId="7597"/>
    <cellStyle name="Normal 3 24 24" xfId="7598"/>
    <cellStyle name="Normal 3 24 24 2" xfId="7599"/>
    <cellStyle name="Normal 3 24 25" xfId="7600"/>
    <cellStyle name="Normal 3 24 3" xfId="2307"/>
    <cellStyle name="Normal 3 24 3 2" xfId="7601"/>
    <cellStyle name="Normal 3 24 3 2 2" xfId="7602"/>
    <cellStyle name="Normal 3 24 3 3" xfId="7603"/>
    <cellStyle name="Normal 3 24 4" xfId="2308"/>
    <cellStyle name="Normal 3 24 4 2" xfId="7604"/>
    <cellStyle name="Normal 3 24 4 2 2" xfId="7605"/>
    <cellStyle name="Normal 3 24 4 3" xfId="7606"/>
    <cellStyle name="Normal 3 24 5" xfId="2309"/>
    <cellStyle name="Normal 3 24 5 2" xfId="7607"/>
    <cellStyle name="Normal 3 24 5 2 2" xfId="7608"/>
    <cellStyle name="Normal 3 24 5 3" xfId="7609"/>
    <cellStyle name="Normal 3 24 6" xfId="2310"/>
    <cellStyle name="Normal 3 24 6 2" xfId="7610"/>
    <cellStyle name="Normal 3 24 6 2 2" xfId="7611"/>
    <cellStyle name="Normal 3 24 6 3" xfId="7612"/>
    <cellStyle name="Normal 3 24 7" xfId="2311"/>
    <cellStyle name="Normal 3 24 7 2" xfId="7613"/>
    <cellStyle name="Normal 3 24 7 2 2" xfId="7614"/>
    <cellStyle name="Normal 3 24 7 3" xfId="7615"/>
    <cellStyle name="Normal 3 24 8" xfId="2312"/>
    <cellStyle name="Normal 3 24 8 2" xfId="7616"/>
    <cellStyle name="Normal 3 24 8 2 2" xfId="7617"/>
    <cellStyle name="Normal 3 24 8 3" xfId="7618"/>
    <cellStyle name="Normal 3 24 9" xfId="2313"/>
    <cellStyle name="Normal 3 24 9 2" xfId="7619"/>
    <cellStyle name="Normal 3 24 9 2 2" xfId="7620"/>
    <cellStyle name="Normal 3 24 9 3" xfId="7621"/>
    <cellStyle name="Normal 3 25" xfId="2314"/>
    <cellStyle name="Normal 3 25 10" xfId="2315"/>
    <cellStyle name="Normal 3 25 10 2" xfId="7622"/>
    <cellStyle name="Normal 3 25 10 2 2" xfId="7623"/>
    <cellStyle name="Normal 3 25 10 3" xfId="7624"/>
    <cellStyle name="Normal 3 25 11" xfId="2316"/>
    <cellStyle name="Normal 3 25 11 2" xfId="7625"/>
    <cellStyle name="Normal 3 25 11 2 2" xfId="7626"/>
    <cellStyle name="Normal 3 25 11 3" xfId="7627"/>
    <cellStyle name="Normal 3 25 12" xfId="2317"/>
    <cellStyle name="Normal 3 25 12 2" xfId="7628"/>
    <cellStyle name="Normal 3 25 12 2 2" xfId="7629"/>
    <cellStyle name="Normal 3 25 12 3" xfId="7630"/>
    <cellStyle name="Normal 3 25 13" xfId="2318"/>
    <cellStyle name="Normal 3 25 13 2" xfId="7631"/>
    <cellStyle name="Normal 3 25 13 2 2" xfId="7632"/>
    <cellStyle name="Normal 3 25 13 3" xfId="7633"/>
    <cellStyle name="Normal 3 25 14" xfId="2319"/>
    <cellStyle name="Normal 3 25 14 2" xfId="7634"/>
    <cellStyle name="Normal 3 25 14 2 2" xfId="7635"/>
    <cellStyle name="Normal 3 25 14 3" xfId="7636"/>
    <cellStyle name="Normal 3 25 15" xfId="2320"/>
    <cellStyle name="Normal 3 25 15 2" xfId="7637"/>
    <cellStyle name="Normal 3 25 15 2 2" xfId="7638"/>
    <cellStyle name="Normal 3 25 15 3" xfId="7639"/>
    <cellStyle name="Normal 3 25 16" xfId="2321"/>
    <cellStyle name="Normal 3 25 16 2" xfId="7640"/>
    <cellStyle name="Normal 3 25 16 2 2" xfId="7641"/>
    <cellStyle name="Normal 3 25 16 3" xfId="7642"/>
    <cellStyle name="Normal 3 25 17" xfId="2322"/>
    <cellStyle name="Normal 3 25 17 2" xfId="7643"/>
    <cellStyle name="Normal 3 25 17 2 2" xfId="7644"/>
    <cellStyle name="Normal 3 25 17 3" xfId="7645"/>
    <cellStyle name="Normal 3 25 18" xfId="2323"/>
    <cellStyle name="Normal 3 25 18 2" xfId="7646"/>
    <cellStyle name="Normal 3 25 18 2 2" xfId="7647"/>
    <cellStyle name="Normal 3 25 18 3" xfId="7648"/>
    <cellStyle name="Normal 3 25 19" xfId="2324"/>
    <cellStyle name="Normal 3 25 19 2" xfId="7649"/>
    <cellStyle name="Normal 3 25 19 2 2" xfId="7650"/>
    <cellStyle name="Normal 3 25 19 3" xfId="7651"/>
    <cellStyle name="Normal 3 25 2" xfId="2325"/>
    <cellStyle name="Normal 3 25 2 2" xfId="7652"/>
    <cellStyle name="Normal 3 25 2 2 2" xfId="7653"/>
    <cellStyle name="Normal 3 25 2 3" xfId="7654"/>
    <cellStyle name="Normal 3 25 20" xfId="2326"/>
    <cellStyle name="Normal 3 25 20 2" xfId="7655"/>
    <cellStyle name="Normal 3 25 20 2 2" xfId="7656"/>
    <cellStyle name="Normal 3 25 20 3" xfId="7657"/>
    <cellStyle name="Normal 3 25 21" xfId="2327"/>
    <cellStyle name="Normal 3 25 21 2" xfId="7658"/>
    <cellStyle name="Normal 3 25 21 2 2" xfId="7659"/>
    <cellStyle name="Normal 3 25 21 3" xfId="7660"/>
    <cellStyle name="Normal 3 25 22" xfId="2328"/>
    <cellStyle name="Normal 3 25 22 2" xfId="7661"/>
    <cellStyle name="Normal 3 25 22 2 2" xfId="7662"/>
    <cellStyle name="Normal 3 25 22 3" xfId="7663"/>
    <cellStyle name="Normal 3 25 23" xfId="2329"/>
    <cellStyle name="Normal 3 25 23 2" xfId="7664"/>
    <cellStyle name="Normal 3 25 23 2 2" xfId="7665"/>
    <cellStyle name="Normal 3 25 23 3" xfId="7666"/>
    <cellStyle name="Normal 3 25 24" xfId="7667"/>
    <cellStyle name="Normal 3 25 24 2" xfId="7668"/>
    <cellStyle name="Normal 3 25 25" xfId="7669"/>
    <cellStyle name="Normal 3 25 3" xfId="2330"/>
    <cellStyle name="Normal 3 25 3 2" xfId="7670"/>
    <cellStyle name="Normal 3 25 3 2 2" xfId="7671"/>
    <cellStyle name="Normal 3 25 3 3" xfId="7672"/>
    <cellStyle name="Normal 3 25 4" xfId="2331"/>
    <cellStyle name="Normal 3 25 4 2" xfId="7673"/>
    <cellStyle name="Normal 3 25 4 2 2" xfId="7674"/>
    <cellStyle name="Normal 3 25 4 3" xfId="7675"/>
    <cellStyle name="Normal 3 25 5" xfId="2332"/>
    <cellStyle name="Normal 3 25 5 2" xfId="7676"/>
    <cellStyle name="Normal 3 25 5 2 2" xfId="7677"/>
    <cellStyle name="Normal 3 25 5 3" xfId="7678"/>
    <cellStyle name="Normal 3 25 6" xfId="2333"/>
    <cellStyle name="Normal 3 25 6 2" xfId="7679"/>
    <cellStyle name="Normal 3 25 6 2 2" xfId="7680"/>
    <cellStyle name="Normal 3 25 6 3" xfId="7681"/>
    <cellStyle name="Normal 3 25 7" xfId="2334"/>
    <cellStyle name="Normal 3 25 7 2" xfId="7682"/>
    <cellStyle name="Normal 3 25 7 2 2" xfId="7683"/>
    <cellStyle name="Normal 3 25 7 3" xfId="7684"/>
    <cellStyle name="Normal 3 25 8" xfId="2335"/>
    <cellStyle name="Normal 3 25 8 2" xfId="7685"/>
    <cellStyle name="Normal 3 25 8 2 2" xfId="7686"/>
    <cellStyle name="Normal 3 25 8 3" xfId="7687"/>
    <cellStyle name="Normal 3 25 9" xfId="2336"/>
    <cellStyle name="Normal 3 25 9 2" xfId="7688"/>
    <cellStyle name="Normal 3 25 9 2 2" xfId="7689"/>
    <cellStyle name="Normal 3 25 9 3" xfId="7690"/>
    <cellStyle name="Normal 3 26" xfId="2337"/>
    <cellStyle name="Normal 3 26 10" xfId="2338"/>
    <cellStyle name="Normal 3 26 10 2" xfId="7691"/>
    <cellStyle name="Normal 3 26 10 2 2" xfId="7692"/>
    <cellStyle name="Normal 3 26 10 3" xfId="7693"/>
    <cellStyle name="Normal 3 26 11" xfId="2339"/>
    <cellStyle name="Normal 3 26 11 2" xfId="7694"/>
    <cellStyle name="Normal 3 26 11 2 2" xfId="7695"/>
    <cellStyle name="Normal 3 26 11 3" xfId="7696"/>
    <cellStyle name="Normal 3 26 12" xfId="2340"/>
    <cellStyle name="Normal 3 26 12 2" xfId="7697"/>
    <cellStyle name="Normal 3 26 12 2 2" xfId="7698"/>
    <cellStyle name="Normal 3 26 12 3" xfId="7699"/>
    <cellStyle name="Normal 3 26 13" xfId="2341"/>
    <cellStyle name="Normal 3 26 13 2" xfId="7700"/>
    <cellStyle name="Normal 3 26 13 2 2" xfId="7701"/>
    <cellStyle name="Normal 3 26 13 3" xfId="7702"/>
    <cellStyle name="Normal 3 26 14" xfId="2342"/>
    <cellStyle name="Normal 3 26 14 2" xfId="7703"/>
    <cellStyle name="Normal 3 26 14 2 2" xfId="7704"/>
    <cellStyle name="Normal 3 26 14 3" xfId="7705"/>
    <cellStyle name="Normal 3 26 15" xfId="2343"/>
    <cellStyle name="Normal 3 26 15 2" xfId="7706"/>
    <cellStyle name="Normal 3 26 15 2 2" xfId="7707"/>
    <cellStyle name="Normal 3 26 15 3" xfId="7708"/>
    <cellStyle name="Normal 3 26 16" xfId="2344"/>
    <cellStyle name="Normal 3 26 16 2" xfId="7709"/>
    <cellStyle name="Normal 3 26 16 2 2" xfId="7710"/>
    <cellStyle name="Normal 3 26 16 3" xfId="7711"/>
    <cellStyle name="Normal 3 26 17" xfId="2345"/>
    <cellStyle name="Normal 3 26 17 2" xfId="7712"/>
    <cellStyle name="Normal 3 26 17 2 2" xfId="7713"/>
    <cellStyle name="Normal 3 26 17 3" xfId="7714"/>
    <cellStyle name="Normal 3 26 18" xfId="2346"/>
    <cellStyle name="Normal 3 26 18 2" xfId="7715"/>
    <cellStyle name="Normal 3 26 18 2 2" xfId="7716"/>
    <cellStyle name="Normal 3 26 18 3" xfId="7717"/>
    <cellStyle name="Normal 3 26 19" xfId="2347"/>
    <cellStyle name="Normal 3 26 19 2" xfId="7718"/>
    <cellStyle name="Normal 3 26 19 2 2" xfId="7719"/>
    <cellStyle name="Normal 3 26 19 3" xfId="7720"/>
    <cellStyle name="Normal 3 26 2" xfId="2348"/>
    <cellStyle name="Normal 3 26 2 2" xfId="7721"/>
    <cellStyle name="Normal 3 26 2 2 2" xfId="7722"/>
    <cellStyle name="Normal 3 26 2 3" xfId="7723"/>
    <cellStyle name="Normal 3 26 20" xfId="2349"/>
    <cellStyle name="Normal 3 26 20 2" xfId="7724"/>
    <cellStyle name="Normal 3 26 20 2 2" xfId="7725"/>
    <cellStyle name="Normal 3 26 20 3" xfId="7726"/>
    <cellStyle name="Normal 3 26 21" xfId="2350"/>
    <cellStyle name="Normal 3 26 21 2" xfId="7727"/>
    <cellStyle name="Normal 3 26 21 2 2" xfId="7728"/>
    <cellStyle name="Normal 3 26 21 3" xfId="7729"/>
    <cellStyle name="Normal 3 26 22" xfId="2351"/>
    <cellStyle name="Normal 3 26 22 2" xfId="7730"/>
    <cellStyle name="Normal 3 26 22 2 2" xfId="7731"/>
    <cellStyle name="Normal 3 26 22 3" xfId="7732"/>
    <cellStyle name="Normal 3 26 23" xfId="2352"/>
    <cellStyle name="Normal 3 26 23 2" xfId="7733"/>
    <cellStyle name="Normal 3 26 23 2 2" xfId="7734"/>
    <cellStyle name="Normal 3 26 23 3" xfId="7735"/>
    <cellStyle name="Normal 3 26 24" xfId="7736"/>
    <cellStyle name="Normal 3 26 24 2" xfId="7737"/>
    <cellStyle name="Normal 3 26 25" xfId="7738"/>
    <cellStyle name="Normal 3 26 3" xfId="2353"/>
    <cellStyle name="Normal 3 26 3 2" xfId="7739"/>
    <cellStyle name="Normal 3 26 3 2 2" xfId="7740"/>
    <cellStyle name="Normal 3 26 3 3" xfId="7741"/>
    <cellStyle name="Normal 3 26 4" xfId="2354"/>
    <cellStyle name="Normal 3 26 4 2" xfId="7742"/>
    <cellStyle name="Normal 3 26 4 2 2" xfId="7743"/>
    <cellStyle name="Normal 3 26 4 3" xfId="7744"/>
    <cellStyle name="Normal 3 26 5" xfId="2355"/>
    <cellStyle name="Normal 3 26 5 2" xfId="7745"/>
    <cellStyle name="Normal 3 26 5 2 2" xfId="7746"/>
    <cellStyle name="Normal 3 26 5 3" xfId="7747"/>
    <cellStyle name="Normal 3 26 6" xfId="2356"/>
    <cellStyle name="Normal 3 26 6 2" xfId="7748"/>
    <cellStyle name="Normal 3 26 6 2 2" xfId="7749"/>
    <cellStyle name="Normal 3 26 6 3" xfId="7750"/>
    <cellStyle name="Normal 3 26 7" xfId="2357"/>
    <cellStyle name="Normal 3 26 7 2" xfId="7751"/>
    <cellStyle name="Normal 3 26 7 2 2" xfId="7752"/>
    <cellStyle name="Normal 3 26 7 3" xfId="7753"/>
    <cellStyle name="Normal 3 26 8" xfId="2358"/>
    <cellStyle name="Normal 3 26 8 2" xfId="7754"/>
    <cellStyle name="Normal 3 26 8 2 2" xfId="7755"/>
    <cellStyle name="Normal 3 26 8 3" xfId="7756"/>
    <cellStyle name="Normal 3 26 9" xfId="2359"/>
    <cellStyle name="Normal 3 26 9 2" xfId="7757"/>
    <cellStyle name="Normal 3 26 9 2 2" xfId="7758"/>
    <cellStyle name="Normal 3 26 9 3" xfId="7759"/>
    <cellStyle name="Normal 3 27" xfId="2360"/>
    <cellStyle name="Normal 3 27 10" xfId="2361"/>
    <cellStyle name="Normal 3 27 10 2" xfId="7760"/>
    <cellStyle name="Normal 3 27 10 2 2" xfId="7761"/>
    <cellStyle name="Normal 3 27 10 3" xfId="7762"/>
    <cellStyle name="Normal 3 27 11" xfId="2362"/>
    <cellStyle name="Normal 3 27 11 2" xfId="7763"/>
    <cellStyle name="Normal 3 27 11 2 2" xfId="7764"/>
    <cellStyle name="Normal 3 27 11 3" xfId="7765"/>
    <cellStyle name="Normal 3 27 12" xfId="2363"/>
    <cellStyle name="Normal 3 27 12 2" xfId="7766"/>
    <cellStyle name="Normal 3 27 12 2 2" xfId="7767"/>
    <cellStyle name="Normal 3 27 12 3" xfId="7768"/>
    <cellStyle name="Normal 3 27 13" xfId="2364"/>
    <cellStyle name="Normal 3 27 13 2" xfId="7769"/>
    <cellStyle name="Normal 3 27 13 2 2" xfId="7770"/>
    <cellStyle name="Normal 3 27 13 3" xfId="7771"/>
    <cellStyle name="Normal 3 27 14" xfId="2365"/>
    <cellStyle name="Normal 3 27 14 2" xfId="7772"/>
    <cellStyle name="Normal 3 27 14 2 2" xfId="7773"/>
    <cellStyle name="Normal 3 27 14 3" xfId="7774"/>
    <cellStyle name="Normal 3 27 15" xfId="2366"/>
    <cellStyle name="Normal 3 27 15 2" xfId="7775"/>
    <cellStyle name="Normal 3 27 15 2 2" xfId="7776"/>
    <cellStyle name="Normal 3 27 15 3" xfId="7777"/>
    <cellStyle name="Normal 3 27 16" xfId="2367"/>
    <cellStyle name="Normal 3 27 16 2" xfId="7778"/>
    <cellStyle name="Normal 3 27 16 2 2" xfId="7779"/>
    <cellStyle name="Normal 3 27 16 3" xfId="7780"/>
    <cellStyle name="Normal 3 27 17" xfId="2368"/>
    <cellStyle name="Normal 3 27 17 2" xfId="7781"/>
    <cellStyle name="Normal 3 27 17 2 2" xfId="7782"/>
    <cellStyle name="Normal 3 27 17 3" xfId="7783"/>
    <cellStyle name="Normal 3 27 18" xfId="2369"/>
    <cellStyle name="Normal 3 27 18 2" xfId="7784"/>
    <cellStyle name="Normal 3 27 18 2 2" xfId="7785"/>
    <cellStyle name="Normal 3 27 18 3" xfId="7786"/>
    <cellStyle name="Normal 3 27 19" xfId="2370"/>
    <cellStyle name="Normal 3 27 19 2" xfId="7787"/>
    <cellStyle name="Normal 3 27 19 2 2" xfId="7788"/>
    <cellStyle name="Normal 3 27 19 3" xfId="7789"/>
    <cellStyle name="Normal 3 27 2" xfId="2371"/>
    <cellStyle name="Normal 3 27 2 2" xfId="7790"/>
    <cellStyle name="Normal 3 27 2 2 2" xfId="7791"/>
    <cellStyle name="Normal 3 27 2 3" xfId="7792"/>
    <cellStyle name="Normal 3 27 20" xfId="2372"/>
    <cellStyle name="Normal 3 27 20 2" xfId="7793"/>
    <cellStyle name="Normal 3 27 20 2 2" xfId="7794"/>
    <cellStyle name="Normal 3 27 20 3" xfId="7795"/>
    <cellStyle name="Normal 3 27 21" xfId="2373"/>
    <cellStyle name="Normal 3 27 21 2" xfId="7796"/>
    <cellStyle name="Normal 3 27 21 2 2" xfId="7797"/>
    <cellStyle name="Normal 3 27 21 3" xfId="7798"/>
    <cellStyle name="Normal 3 27 22" xfId="2374"/>
    <cellStyle name="Normal 3 27 22 2" xfId="7799"/>
    <cellStyle name="Normal 3 27 22 2 2" xfId="7800"/>
    <cellStyle name="Normal 3 27 22 3" xfId="7801"/>
    <cellStyle name="Normal 3 27 23" xfId="2375"/>
    <cellStyle name="Normal 3 27 23 2" xfId="7802"/>
    <cellStyle name="Normal 3 27 23 2 2" xfId="7803"/>
    <cellStyle name="Normal 3 27 23 3" xfId="7804"/>
    <cellStyle name="Normal 3 27 24" xfId="7805"/>
    <cellStyle name="Normal 3 27 24 2" xfId="7806"/>
    <cellStyle name="Normal 3 27 25" xfId="7807"/>
    <cellStyle name="Normal 3 27 3" xfId="2376"/>
    <cellStyle name="Normal 3 27 3 2" xfId="7808"/>
    <cellStyle name="Normal 3 27 3 2 2" xfId="7809"/>
    <cellStyle name="Normal 3 27 3 3" xfId="7810"/>
    <cellStyle name="Normal 3 27 4" xfId="2377"/>
    <cellStyle name="Normal 3 27 4 2" xfId="7811"/>
    <cellStyle name="Normal 3 27 4 2 2" xfId="7812"/>
    <cellStyle name="Normal 3 27 4 3" xfId="7813"/>
    <cellStyle name="Normal 3 27 5" xfId="2378"/>
    <cellStyle name="Normal 3 27 5 2" xfId="7814"/>
    <cellStyle name="Normal 3 27 5 2 2" xfId="7815"/>
    <cellStyle name="Normal 3 27 5 3" xfId="7816"/>
    <cellStyle name="Normal 3 27 6" xfId="2379"/>
    <cellStyle name="Normal 3 27 6 2" xfId="7817"/>
    <cellStyle name="Normal 3 27 6 2 2" xfId="7818"/>
    <cellStyle name="Normal 3 27 6 3" xfId="7819"/>
    <cellStyle name="Normal 3 27 7" xfId="2380"/>
    <cellStyle name="Normal 3 27 7 2" xfId="7820"/>
    <cellStyle name="Normal 3 27 7 2 2" xfId="7821"/>
    <cellStyle name="Normal 3 27 7 3" xfId="7822"/>
    <cellStyle name="Normal 3 27 8" xfId="2381"/>
    <cellStyle name="Normal 3 27 8 2" xfId="7823"/>
    <cellStyle name="Normal 3 27 8 2 2" xfId="7824"/>
    <cellStyle name="Normal 3 27 8 3" xfId="7825"/>
    <cellStyle name="Normal 3 27 9" xfId="2382"/>
    <cellStyle name="Normal 3 27 9 2" xfId="7826"/>
    <cellStyle name="Normal 3 27 9 2 2" xfId="7827"/>
    <cellStyle name="Normal 3 27 9 3" xfId="7828"/>
    <cellStyle name="Normal 3 28" xfId="2383"/>
    <cellStyle name="Normal 3 28 10" xfId="2384"/>
    <cellStyle name="Normal 3 28 10 2" xfId="7829"/>
    <cellStyle name="Normal 3 28 10 2 2" xfId="7830"/>
    <cellStyle name="Normal 3 28 10 3" xfId="7831"/>
    <cellStyle name="Normal 3 28 11" xfId="2385"/>
    <cellStyle name="Normal 3 28 11 2" xfId="7832"/>
    <cellStyle name="Normal 3 28 11 2 2" xfId="7833"/>
    <cellStyle name="Normal 3 28 11 3" xfId="7834"/>
    <cellStyle name="Normal 3 28 12" xfId="2386"/>
    <cellStyle name="Normal 3 28 12 2" xfId="7835"/>
    <cellStyle name="Normal 3 28 12 2 2" xfId="7836"/>
    <cellStyle name="Normal 3 28 12 3" xfId="7837"/>
    <cellStyle name="Normal 3 28 13" xfId="2387"/>
    <cellStyle name="Normal 3 28 13 2" xfId="7838"/>
    <cellStyle name="Normal 3 28 13 2 2" xfId="7839"/>
    <cellStyle name="Normal 3 28 13 3" xfId="7840"/>
    <cellStyle name="Normal 3 28 14" xfId="2388"/>
    <cellStyle name="Normal 3 28 14 2" xfId="7841"/>
    <cellStyle name="Normal 3 28 14 2 2" xfId="7842"/>
    <cellStyle name="Normal 3 28 14 3" xfId="7843"/>
    <cellStyle name="Normal 3 28 15" xfId="2389"/>
    <cellStyle name="Normal 3 28 15 2" xfId="7844"/>
    <cellStyle name="Normal 3 28 15 2 2" xfId="7845"/>
    <cellStyle name="Normal 3 28 15 3" xfId="7846"/>
    <cellStyle name="Normal 3 28 16" xfId="2390"/>
    <cellStyle name="Normal 3 28 16 2" xfId="7847"/>
    <cellStyle name="Normal 3 28 16 2 2" xfId="7848"/>
    <cellStyle name="Normal 3 28 16 3" xfId="7849"/>
    <cellStyle name="Normal 3 28 17" xfId="2391"/>
    <cellStyle name="Normal 3 28 17 2" xfId="7850"/>
    <cellStyle name="Normal 3 28 17 2 2" xfId="7851"/>
    <cellStyle name="Normal 3 28 17 3" xfId="7852"/>
    <cellStyle name="Normal 3 28 18" xfId="2392"/>
    <cellStyle name="Normal 3 28 18 2" xfId="7853"/>
    <cellStyle name="Normal 3 28 18 2 2" xfId="7854"/>
    <cellStyle name="Normal 3 28 18 3" xfId="7855"/>
    <cellStyle name="Normal 3 28 19" xfId="2393"/>
    <cellStyle name="Normal 3 28 19 2" xfId="7856"/>
    <cellStyle name="Normal 3 28 19 2 2" xfId="7857"/>
    <cellStyle name="Normal 3 28 19 3" xfId="7858"/>
    <cellStyle name="Normal 3 28 2" xfId="2394"/>
    <cellStyle name="Normal 3 28 2 2" xfId="7859"/>
    <cellStyle name="Normal 3 28 2 2 2" xfId="7860"/>
    <cellStyle name="Normal 3 28 2 3" xfId="7861"/>
    <cellStyle name="Normal 3 28 20" xfId="2395"/>
    <cellStyle name="Normal 3 28 20 2" xfId="7862"/>
    <cellStyle name="Normal 3 28 20 2 2" xfId="7863"/>
    <cellStyle name="Normal 3 28 20 3" xfId="7864"/>
    <cellStyle name="Normal 3 28 21" xfId="2396"/>
    <cellStyle name="Normal 3 28 21 2" xfId="7865"/>
    <cellStyle name="Normal 3 28 21 2 2" xfId="7866"/>
    <cellStyle name="Normal 3 28 21 3" xfId="7867"/>
    <cellStyle name="Normal 3 28 22" xfId="2397"/>
    <cellStyle name="Normal 3 28 22 2" xfId="7868"/>
    <cellStyle name="Normal 3 28 22 2 2" xfId="7869"/>
    <cellStyle name="Normal 3 28 22 3" xfId="7870"/>
    <cellStyle name="Normal 3 28 23" xfId="2398"/>
    <cellStyle name="Normal 3 28 23 2" xfId="7871"/>
    <cellStyle name="Normal 3 28 23 2 2" xfId="7872"/>
    <cellStyle name="Normal 3 28 23 3" xfId="7873"/>
    <cellStyle name="Normal 3 28 24" xfId="7874"/>
    <cellStyle name="Normal 3 28 24 2" xfId="7875"/>
    <cellStyle name="Normal 3 28 25" xfId="7876"/>
    <cellStyle name="Normal 3 28 3" xfId="2399"/>
    <cellStyle name="Normal 3 28 3 2" xfId="7877"/>
    <cellStyle name="Normal 3 28 3 2 2" xfId="7878"/>
    <cellStyle name="Normal 3 28 3 3" xfId="7879"/>
    <cellStyle name="Normal 3 28 4" xfId="2400"/>
    <cellStyle name="Normal 3 28 4 2" xfId="7880"/>
    <cellStyle name="Normal 3 28 4 2 2" xfId="7881"/>
    <cellStyle name="Normal 3 28 4 3" xfId="7882"/>
    <cellStyle name="Normal 3 28 5" xfId="2401"/>
    <cellStyle name="Normal 3 28 5 2" xfId="7883"/>
    <cellStyle name="Normal 3 28 5 2 2" xfId="7884"/>
    <cellStyle name="Normal 3 28 5 3" xfId="7885"/>
    <cellStyle name="Normal 3 28 6" xfId="2402"/>
    <cellStyle name="Normal 3 28 6 2" xfId="7886"/>
    <cellStyle name="Normal 3 28 6 2 2" xfId="7887"/>
    <cellStyle name="Normal 3 28 6 3" xfId="7888"/>
    <cellStyle name="Normal 3 28 7" xfId="2403"/>
    <cellStyle name="Normal 3 28 7 2" xfId="7889"/>
    <cellStyle name="Normal 3 28 7 2 2" xfId="7890"/>
    <cellStyle name="Normal 3 28 7 3" xfId="7891"/>
    <cellStyle name="Normal 3 28 8" xfId="2404"/>
    <cellStyle name="Normal 3 28 8 2" xfId="7892"/>
    <cellStyle name="Normal 3 28 8 2 2" xfId="7893"/>
    <cellStyle name="Normal 3 28 8 3" xfId="7894"/>
    <cellStyle name="Normal 3 28 9" xfId="2405"/>
    <cellStyle name="Normal 3 28 9 2" xfId="7895"/>
    <cellStyle name="Normal 3 28 9 2 2" xfId="7896"/>
    <cellStyle name="Normal 3 28 9 3" xfId="7897"/>
    <cellStyle name="Normal 3 29" xfId="2406"/>
    <cellStyle name="Normal 3 29 10" xfId="2407"/>
    <cellStyle name="Normal 3 29 10 2" xfId="7898"/>
    <cellStyle name="Normal 3 29 10 2 2" xfId="7899"/>
    <cellStyle name="Normal 3 29 10 3" xfId="7900"/>
    <cellStyle name="Normal 3 29 11" xfId="2408"/>
    <cellStyle name="Normal 3 29 11 2" xfId="7901"/>
    <cellStyle name="Normal 3 29 11 2 2" xfId="7902"/>
    <cellStyle name="Normal 3 29 11 3" xfId="7903"/>
    <cellStyle name="Normal 3 29 12" xfId="2409"/>
    <cellStyle name="Normal 3 29 12 2" xfId="7904"/>
    <cellStyle name="Normal 3 29 12 2 2" xfId="7905"/>
    <cellStyle name="Normal 3 29 12 3" xfId="7906"/>
    <cellStyle name="Normal 3 29 13" xfId="2410"/>
    <cellStyle name="Normal 3 29 13 2" xfId="7907"/>
    <cellStyle name="Normal 3 29 13 2 2" xfId="7908"/>
    <cellStyle name="Normal 3 29 13 3" xfId="7909"/>
    <cellStyle name="Normal 3 29 14" xfId="2411"/>
    <cellStyle name="Normal 3 29 14 2" xfId="7910"/>
    <cellStyle name="Normal 3 29 14 2 2" xfId="7911"/>
    <cellStyle name="Normal 3 29 14 3" xfId="7912"/>
    <cellStyle name="Normal 3 29 15" xfId="2412"/>
    <cellStyle name="Normal 3 29 15 2" xfId="7913"/>
    <cellStyle name="Normal 3 29 15 2 2" xfId="7914"/>
    <cellStyle name="Normal 3 29 15 3" xfId="7915"/>
    <cellStyle name="Normal 3 29 16" xfId="2413"/>
    <cellStyle name="Normal 3 29 16 2" xfId="7916"/>
    <cellStyle name="Normal 3 29 16 2 2" xfId="7917"/>
    <cellStyle name="Normal 3 29 16 3" xfId="7918"/>
    <cellStyle name="Normal 3 29 17" xfId="2414"/>
    <cellStyle name="Normal 3 29 17 2" xfId="7919"/>
    <cellStyle name="Normal 3 29 17 2 2" xfId="7920"/>
    <cellStyle name="Normal 3 29 17 3" xfId="7921"/>
    <cellStyle name="Normal 3 29 18" xfId="2415"/>
    <cellStyle name="Normal 3 29 18 2" xfId="7922"/>
    <cellStyle name="Normal 3 29 18 2 2" xfId="7923"/>
    <cellStyle name="Normal 3 29 18 3" xfId="7924"/>
    <cellStyle name="Normal 3 29 19" xfId="2416"/>
    <cellStyle name="Normal 3 29 19 2" xfId="7925"/>
    <cellStyle name="Normal 3 29 19 2 2" xfId="7926"/>
    <cellStyle name="Normal 3 29 19 3" xfId="7927"/>
    <cellStyle name="Normal 3 29 2" xfId="2417"/>
    <cellStyle name="Normal 3 29 2 2" xfId="7928"/>
    <cellStyle name="Normal 3 29 2 2 2" xfId="7929"/>
    <cellStyle name="Normal 3 29 2 3" xfId="7930"/>
    <cellStyle name="Normal 3 29 20" xfId="2418"/>
    <cellStyle name="Normal 3 29 20 2" xfId="7931"/>
    <cellStyle name="Normal 3 29 20 2 2" xfId="7932"/>
    <cellStyle name="Normal 3 29 20 3" xfId="7933"/>
    <cellStyle name="Normal 3 29 21" xfId="2419"/>
    <cellStyle name="Normal 3 29 21 2" xfId="7934"/>
    <cellStyle name="Normal 3 29 21 2 2" xfId="7935"/>
    <cellStyle name="Normal 3 29 21 3" xfId="7936"/>
    <cellStyle name="Normal 3 29 22" xfId="2420"/>
    <cellStyle name="Normal 3 29 22 2" xfId="7937"/>
    <cellStyle name="Normal 3 29 22 2 2" xfId="7938"/>
    <cellStyle name="Normal 3 29 22 3" xfId="7939"/>
    <cellStyle name="Normal 3 29 23" xfId="2421"/>
    <cellStyle name="Normal 3 29 23 2" xfId="7940"/>
    <cellStyle name="Normal 3 29 23 2 2" xfId="7941"/>
    <cellStyle name="Normal 3 29 23 3" xfId="7942"/>
    <cellStyle name="Normal 3 29 24" xfId="7943"/>
    <cellStyle name="Normal 3 29 24 2" xfId="7944"/>
    <cellStyle name="Normal 3 29 25" xfId="7945"/>
    <cellStyle name="Normal 3 29 3" xfId="2422"/>
    <cellStyle name="Normal 3 29 3 2" xfId="7946"/>
    <cellStyle name="Normal 3 29 3 2 2" xfId="7947"/>
    <cellStyle name="Normal 3 29 3 3" xfId="7948"/>
    <cellStyle name="Normal 3 29 4" xfId="2423"/>
    <cellStyle name="Normal 3 29 4 2" xfId="7949"/>
    <cellStyle name="Normal 3 29 4 2 2" xfId="7950"/>
    <cellStyle name="Normal 3 29 4 3" xfId="7951"/>
    <cellStyle name="Normal 3 29 5" xfId="2424"/>
    <cellStyle name="Normal 3 29 5 2" xfId="7952"/>
    <cellStyle name="Normal 3 29 5 2 2" xfId="7953"/>
    <cellStyle name="Normal 3 29 5 3" xfId="7954"/>
    <cellStyle name="Normal 3 29 6" xfId="2425"/>
    <cellStyle name="Normal 3 29 6 2" xfId="7955"/>
    <cellStyle name="Normal 3 29 6 2 2" xfId="7956"/>
    <cellStyle name="Normal 3 29 6 3" xfId="7957"/>
    <cellStyle name="Normal 3 29 7" xfId="2426"/>
    <cellStyle name="Normal 3 29 7 2" xfId="7958"/>
    <cellStyle name="Normal 3 29 7 2 2" xfId="7959"/>
    <cellStyle name="Normal 3 29 7 3" xfId="7960"/>
    <cellStyle name="Normal 3 29 8" xfId="2427"/>
    <cellStyle name="Normal 3 29 8 2" xfId="7961"/>
    <cellStyle name="Normal 3 29 8 2 2" xfId="7962"/>
    <cellStyle name="Normal 3 29 8 3" xfId="7963"/>
    <cellStyle name="Normal 3 29 9" xfId="2428"/>
    <cellStyle name="Normal 3 29 9 2" xfId="7964"/>
    <cellStyle name="Normal 3 29 9 2 2" xfId="7965"/>
    <cellStyle name="Normal 3 29 9 3" xfId="7966"/>
    <cellStyle name="Normal 3 3" xfId="152"/>
    <cellStyle name="Normal 3 3 10" xfId="2429"/>
    <cellStyle name="Normal 3 3 10 2" xfId="7967"/>
    <cellStyle name="Normal 3 3 10 2 2" xfId="7968"/>
    <cellStyle name="Normal 3 3 10 3" xfId="7969"/>
    <cellStyle name="Normal 3 3 11" xfId="2430"/>
    <cellStyle name="Normal 3 3 11 2" xfId="7970"/>
    <cellStyle name="Normal 3 3 11 2 2" xfId="7971"/>
    <cellStyle name="Normal 3 3 11 3" xfId="7972"/>
    <cellStyle name="Normal 3 3 12" xfId="2431"/>
    <cellStyle name="Normal 3 3 12 2" xfId="7973"/>
    <cellStyle name="Normal 3 3 12 2 2" xfId="7974"/>
    <cellStyle name="Normal 3 3 12 3" xfId="7975"/>
    <cellStyle name="Normal 3 3 13" xfId="2432"/>
    <cellStyle name="Normal 3 3 13 2" xfId="7976"/>
    <cellStyle name="Normal 3 3 13 2 2" xfId="7977"/>
    <cellStyle name="Normal 3 3 13 3" xfId="7978"/>
    <cellStyle name="Normal 3 3 14" xfId="2433"/>
    <cellStyle name="Normal 3 3 14 2" xfId="7979"/>
    <cellStyle name="Normal 3 3 14 2 2" xfId="7980"/>
    <cellStyle name="Normal 3 3 14 3" xfId="7981"/>
    <cellStyle name="Normal 3 3 15" xfId="2434"/>
    <cellStyle name="Normal 3 3 15 2" xfId="7982"/>
    <cellStyle name="Normal 3 3 15 2 2" xfId="7983"/>
    <cellStyle name="Normal 3 3 15 3" xfId="7984"/>
    <cellStyle name="Normal 3 3 16" xfId="2435"/>
    <cellStyle name="Normal 3 3 16 2" xfId="7985"/>
    <cellStyle name="Normal 3 3 16 2 2" xfId="7986"/>
    <cellStyle name="Normal 3 3 16 3" xfId="7987"/>
    <cellStyle name="Normal 3 3 17" xfId="2436"/>
    <cellStyle name="Normal 3 3 17 2" xfId="7988"/>
    <cellStyle name="Normal 3 3 17 2 2" xfId="7989"/>
    <cellStyle name="Normal 3 3 17 3" xfId="7990"/>
    <cellStyle name="Normal 3 3 18" xfId="2437"/>
    <cellStyle name="Normal 3 3 18 2" xfId="7991"/>
    <cellStyle name="Normal 3 3 18 2 2" xfId="7992"/>
    <cellStyle name="Normal 3 3 18 3" xfId="7993"/>
    <cellStyle name="Normal 3 3 19" xfId="2438"/>
    <cellStyle name="Normal 3 3 19 2" xfId="7994"/>
    <cellStyle name="Normal 3 3 19 2 2" xfId="7995"/>
    <cellStyle name="Normal 3 3 19 3" xfId="7996"/>
    <cellStyle name="Normal 3 3 2" xfId="296"/>
    <cellStyle name="Normal 3 3 2 2" xfId="2439"/>
    <cellStyle name="Normal 3 3 2 2 2" xfId="7997"/>
    <cellStyle name="Normal 3 3 2 2 2 2" xfId="22086"/>
    <cellStyle name="Normal 3 3 2 2 2 2 2" xfId="22087"/>
    <cellStyle name="Normal 3 3 2 2 2 3" xfId="22088"/>
    <cellStyle name="Normal 3 3 2 2 2 4" xfId="22085"/>
    <cellStyle name="Normal 3 3 2 2 3" xfId="22089"/>
    <cellStyle name="Normal 3 3 2 2 3 2" xfId="22090"/>
    <cellStyle name="Normal 3 3 2 2 3 2 2" xfId="22091"/>
    <cellStyle name="Normal 3 3 2 2 3 3" xfId="22092"/>
    <cellStyle name="Normal 3 3 2 2 4" xfId="22093"/>
    <cellStyle name="Normal 3 3 2 2 4 2" xfId="22094"/>
    <cellStyle name="Normal 3 3 2 2 5" xfId="22095"/>
    <cellStyle name="Normal 3 3 2 2 6" xfId="22084"/>
    <cellStyle name="Normal 3 3 2 2_Lcc_inputs" xfId="46448"/>
    <cellStyle name="Normal 3 3 2 3" xfId="7998"/>
    <cellStyle name="Normal 3 3 2 3 2" xfId="22097"/>
    <cellStyle name="Normal 3 3 2 3 3" xfId="22096"/>
    <cellStyle name="Normal 3 3 2 4" xfId="22098"/>
    <cellStyle name="Normal 3 3 2 5" xfId="9826"/>
    <cellStyle name="Normal 3 3 2 6" xfId="620"/>
    <cellStyle name="Normal 3 3 2 7" xfId="55265"/>
    <cellStyle name="Normal 3 3 2 8" xfId="55250"/>
    <cellStyle name="Normal 3 3 2 9" xfId="55335"/>
    <cellStyle name="Normal 3 3 20" xfId="2440"/>
    <cellStyle name="Normal 3 3 20 2" xfId="7999"/>
    <cellStyle name="Normal 3 3 20 2 2" xfId="8000"/>
    <cellStyle name="Normal 3 3 20 3" xfId="8001"/>
    <cellStyle name="Normal 3 3 21" xfId="2441"/>
    <cellStyle name="Normal 3 3 21 2" xfId="8002"/>
    <cellStyle name="Normal 3 3 21 2 2" xfId="8003"/>
    <cellStyle name="Normal 3 3 21 3" xfId="8004"/>
    <cellStyle name="Normal 3 3 22" xfId="2442"/>
    <cellStyle name="Normal 3 3 22 2" xfId="8005"/>
    <cellStyle name="Normal 3 3 22 2 2" xfId="8006"/>
    <cellStyle name="Normal 3 3 22 3" xfId="8007"/>
    <cellStyle name="Normal 3 3 23" xfId="2443"/>
    <cellStyle name="Normal 3 3 23 2" xfId="8008"/>
    <cellStyle name="Normal 3 3 23 2 2" xfId="8009"/>
    <cellStyle name="Normal 3 3 23 3" xfId="8010"/>
    <cellStyle name="Normal 3 3 24" xfId="8011"/>
    <cellStyle name="Normal 3 3 24 2" xfId="8012"/>
    <cellStyle name="Normal 3 3 25" xfId="8013"/>
    <cellStyle name="Normal 3 3 3" xfId="335"/>
    <cellStyle name="Normal 3 3 3 2" xfId="8014"/>
    <cellStyle name="Normal 3 3 3 2 2" xfId="8015"/>
    <cellStyle name="Normal 3 3 3 3" xfId="8016"/>
    <cellStyle name="Normal 3 3 3 4" xfId="9827"/>
    <cellStyle name="Normal 3 3 3 5" xfId="2444"/>
    <cellStyle name="Normal 3 3 4" xfId="222"/>
    <cellStyle name="Normal 3 3 4 2" xfId="8017"/>
    <cellStyle name="Normal 3 3 4 2 2" xfId="8018"/>
    <cellStyle name="Normal 3 3 4 2 2 2" xfId="22100"/>
    <cellStyle name="Normal 3 3 4 2 2 3" xfId="22099"/>
    <cellStyle name="Normal 3 3 4 2 3" xfId="22101"/>
    <cellStyle name="Normal 3 3 4 2 3 2" xfId="46449"/>
    <cellStyle name="Normal 3 3 4 2 4" xfId="11100"/>
    <cellStyle name="Normal 3 3 4 2 5" xfId="46450"/>
    <cellStyle name="Normal 3 3 4 2_Lcc_inputs" xfId="46451"/>
    <cellStyle name="Normal 3 3 4 3" xfId="8019"/>
    <cellStyle name="Normal 3 3 4 3 2" xfId="22102"/>
    <cellStyle name="Normal 3 3 4 3 2 2" xfId="22103"/>
    <cellStyle name="Normal 3 3 4 3 2 3" xfId="46452"/>
    <cellStyle name="Normal 3 3 4 3 3" xfId="22104"/>
    <cellStyle name="Normal 3 3 4 3 4" xfId="11099"/>
    <cellStyle name="Normal 3 3 4 3_Lcc_inputs" xfId="46453"/>
    <cellStyle name="Normal 3 3 4 4" xfId="22105"/>
    <cellStyle name="Normal 3 3 4 4 2" xfId="22106"/>
    <cellStyle name="Normal 3 3 4 4 3" xfId="46454"/>
    <cellStyle name="Normal 3 3 4 5" xfId="22107"/>
    <cellStyle name="Normal 3 3 4 5 2" xfId="46455"/>
    <cellStyle name="Normal 3 3 4 6" xfId="9825"/>
    <cellStyle name="Normal 3 3 4 7" xfId="46456"/>
    <cellStyle name="Normal 3 3 4_Lcc_inputs" xfId="46457"/>
    <cellStyle name="Normal 3 3 5" xfId="2445"/>
    <cellStyle name="Normal 3 3 5 2" xfId="8020"/>
    <cellStyle name="Normal 3 3 5 2 2" xfId="8021"/>
    <cellStyle name="Normal 3 3 5 2 2 2" xfId="22109"/>
    <cellStyle name="Normal 3 3 5 2 3" xfId="22108"/>
    <cellStyle name="Normal 3 3 5 3" xfId="8022"/>
    <cellStyle name="Normal 3 3 5 3 2" xfId="22110"/>
    <cellStyle name="Normal 3 3 5 4" xfId="11101"/>
    <cellStyle name="Normal 3 3 5 5" xfId="46458"/>
    <cellStyle name="Normal 3 3 5_Lcc_inputs" xfId="46459"/>
    <cellStyle name="Normal 3 3 6" xfId="2446"/>
    <cellStyle name="Normal 3 3 6 2" xfId="8023"/>
    <cellStyle name="Normal 3 3 6 2 2" xfId="8024"/>
    <cellStyle name="Normal 3 3 6 2 3" xfId="22111"/>
    <cellStyle name="Normal 3 3 6 3" xfId="8025"/>
    <cellStyle name="Normal 3 3 6 3 2" xfId="22112"/>
    <cellStyle name="Normal 3 3 6 4" xfId="11003"/>
    <cellStyle name="Normal 3 3 6 5" xfId="46460"/>
    <cellStyle name="Normal 3 3 6_Lcc_inputs" xfId="46461"/>
    <cellStyle name="Normal 3 3 7" xfId="2447"/>
    <cellStyle name="Normal 3 3 7 2" xfId="8026"/>
    <cellStyle name="Normal 3 3 7 2 2" xfId="8027"/>
    <cellStyle name="Normal 3 3 7 3" xfId="8028"/>
    <cellStyle name="Normal 3 3 7 4" xfId="22113"/>
    <cellStyle name="Normal 3 3 8" xfId="2448"/>
    <cellStyle name="Normal 3 3 8 2" xfId="8029"/>
    <cellStyle name="Normal 3 3 8 2 2" xfId="8030"/>
    <cellStyle name="Normal 3 3 8 3" xfId="8031"/>
    <cellStyle name="Normal 3 3 9" xfId="2449"/>
    <cellStyle name="Normal 3 3 9 2" xfId="8032"/>
    <cellStyle name="Normal 3 3 9 2 2" xfId="8033"/>
    <cellStyle name="Normal 3 3 9 3" xfId="8034"/>
    <cellStyle name="Normal 3 3_Lcc_inputs" xfId="46462"/>
    <cellStyle name="Normal 3 30" xfId="2450"/>
    <cellStyle name="Normal 3 30 10" xfId="2451"/>
    <cellStyle name="Normal 3 30 10 2" xfId="8035"/>
    <cellStyle name="Normal 3 30 10 2 2" xfId="8036"/>
    <cellStyle name="Normal 3 30 10 3" xfId="8037"/>
    <cellStyle name="Normal 3 30 11" xfId="2452"/>
    <cellStyle name="Normal 3 30 11 2" xfId="8038"/>
    <cellStyle name="Normal 3 30 11 2 2" xfId="8039"/>
    <cellStyle name="Normal 3 30 11 3" xfId="8040"/>
    <cellStyle name="Normal 3 30 12" xfId="2453"/>
    <cellStyle name="Normal 3 30 12 2" xfId="8041"/>
    <cellStyle name="Normal 3 30 12 2 2" xfId="8042"/>
    <cellStyle name="Normal 3 30 12 3" xfId="8043"/>
    <cellStyle name="Normal 3 30 13" xfId="2454"/>
    <cellStyle name="Normal 3 30 13 2" xfId="8044"/>
    <cellStyle name="Normal 3 30 13 2 2" xfId="8045"/>
    <cellStyle name="Normal 3 30 13 3" xfId="8046"/>
    <cellStyle name="Normal 3 30 14" xfId="2455"/>
    <cellStyle name="Normal 3 30 14 2" xfId="8047"/>
    <cellStyle name="Normal 3 30 14 2 2" xfId="8048"/>
    <cellStyle name="Normal 3 30 14 3" xfId="8049"/>
    <cellStyle name="Normal 3 30 15" xfId="2456"/>
    <cellStyle name="Normal 3 30 15 2" xfId="8050"/>
    <cellStyle name="Normal 3 30 15 2 2" xfId="8051"/>
    <cellStyle name="Normal 3 30 15 3" xfId="8052"/>
    <cellStyle name="Normal 3 30 16" xfId="2457"/>
    <cellStyle name="Normal 3 30 16 2" xfId="8053"/>
    <cellStyle name="Normal 3 30 16 2 2" xfId="8054"/>
    <cellStyle name="Normal 3 30 16 3" xfId="8055"/>
    <cellStyle name="Normal 3 30 17" xfId="2458"/>
    <cellStyle name="Normal 3 30 17 2" xfId="8056"/>
    <cellStyle name="Normal 3 30 17 2 2" xfId="8057"/>
    <cellStyle name="Normal 3 30 17 3" xfId="8058"/>
    <cellStyle name="Normal 3 30 18" xfId="2459"/>
    <cellStyle name="Normal 3 30 18 2" xfId="8059"/>
    <cellStyle name="Normal 3 30 18 2 2" xfId="8060"/>
    <cellStyle name="Normal 3 30 18 3" xfId="8061"/>
    <cellStyle name="Normal 3 30 19" xfId="2460"/>
    <cellStyle name="Normal 3 30 19 2" xfId="8062"/>
    <cellStyle name="Normal 3 30 19 2 2" xfId="8063"/>
    <cellStyle name="Normal 3 30 19 3" xfId="8064"/>
    <cellStyle name="Normal 3 30 2" xfId="2461"/>
    <cellStyle name="Normal 3 30 2 2" xfId="8065"/>
    <cellStyle name="Normal 3 30 2 2 2" xfId="8066"/>
    <cellStyle name="Normal 3 30 2 3" xfId="8067"/>
    <cellStyle name="Normal 3 30 20" xfId="2462"/>
    <cellStyle name="Normal 3 30 20 2" xfId="8068"/>
    <cellStyle name="Normal 3 30 20 2 2" xfId="8069"/>
    <cellStyle name="Normal 3 30 20 3" xfId="8070"/>
    <cellStyle name="Normal 3 30 21" xfId="2463"/>
    <cellStyle name="Normal 3 30 21 2" xfId="8071"/>
    <cellStyle name="Normal 3 30 21 2 2" xfId="8072"/>
    <cellStyle name="Normal 3 30 21 3" xfId="8073"/>
    <cellStyle name="Normal 3 30 22" xfId="2464"/>
    <cellStyle name="Normal 3 30 22 2" xfId="8074"/>
    <cellStyle name="Normal 3 30 22 2 2" xfId="8075"/>
    <cellStyle name="Normal 3 30 22 3" xfId="8076"/>
    <cellStyle name="Normal 3 30 23" xfId="2465"/>
    <cellStyle name="Normal 3 30 23 2" xfId="8077"/>
    <cellStyle name="Normal 3 30 23 2 2" xfId="8078"/>
    <cellStyle name="Normal 3 30 23 3" xfId="8079"/>
    <cellStyle name="Normal 3 30 24" xfId="8080"/>
    <cellStyle name="Normal 3 30 24 2" xfId="8081"/>
    <cellStyle name="Normal 3 30 25" xfId="8082"/>
    <cellStyle name="Normal 3 30 3" xfId="2466"/>
    <cellStyle name="Normal 3 30 3 2" xfId="8083"/>
    <cellStyle name="Normal 3 30 3 2 2" xfId="8084"/>
    <cellStyle name="Normal 3 30 3 3" xfId="8085"/>
    <cellStyle name="Normal 3 30 4" xfId="2467"/>
    <cellStyle name="Normal 3 30 4 2" xfId="8086"/>
    <cellStyle name="Normal 3 30 4 2 2" xfId="8087"/>
    <cellStyle name="Normal 3 30 4 3" xfId="8088"/>
    <cellStyle name="Normal 3 30 5" xfId="2468"/>
    <cellStyle name="Normal 3 30 5 2" xfId="8089"/>
    <cellStyle name="Normal 3 30 5 2 2" xfId="8090"/>
    <cellStyle name="Normal 3 30 5 3" xfId="8091"/>
    <cellStyle name="Normal 3 30 6" xfId="2469"/>
    <cellStyle name="Normal 3 30 6 2" xfId="8092"/>
    <cellStyle name="Normal 3 30 6 2 2" xfId="8093"/>
    <cellStyle name="Normal 3 30 6 3" xfId="8094"/>
    <cellStyle name="Normal 3 30 7" xfId="2470"/>
    <cellStyle name="Normal 3 30 7 2" xfId="8095"/>
    <cellStyle name="Normal 3 30 7 2 2" xfId="8096"/>
    <cellStyle name="Normal 3 30 7 3" xfId="8097"/>
    <cellStyle name="Normal 3 30 8" xfId="2471"/>
    <cellStyle name="Normal 3 30 8 2" xfId="8098"/>
    <cellStyle name="Normal 3 30 8 2 2" xfId="8099"/>
    <cellStyle name="Normal 3 30 8 3" xfId="8100"/>
    <cellStyle name="Normal 3 30 9" xfId="2472"/>
    <cellStyle name="Normal 3 30 9 2" xfId="8101"/>
    <cellStyle name="Normal 3 30 9 2 2" xfId="8102"/>
    <cellStyle name="Normal 3 30 9 3" xfId="8103"/>
    <cellStyle name="Normal 3 31" xfId="2473"/>
    <cellStyle name="Normal 3 31 10" xfId="2474"/>
    <cellStyle name="Normal 3 31 10 2" xfId="8104"/>
    <cellStyle name="Normal 3 31 10 2 2" xfId="8105"/>
    <cellStyle name="Normal 3 31 10 3" xfId="8106"/>
    <cellStyle name="Normal 3 31 11" xfId="2475"/>
    <cellStyle name="Normal 3 31 11 2" xfId="8107"/>
    <cellStyle name="Normal 3 31 11 2 2" xfId="8108"/>
    <cellStyle name="Normal 3 31 11 3" xfId="8109"/>
    <cellStyle name="Normal 3 31 12" xfId="2476"/>
    <cellStyle name="Normal 3 31 12 2" xfId="8110"/>
    <cellStyle name="Normal 3 31 12 2 2" xfId="8111"/>
    <cellStyle name="Normal 3 31 12 3" xfId="8112"/>
    <cellStyle name="Normal 3 31 13" xfId="2477"/>
    <cellStyle name="Normal 3 31 13 2" xfId="8113"/>
    <cellStyle name="Normal 3 31 13 2 2" xfId="8114"/>
    <cellStyle name="Normal 3 31 13 3" xfId="8115"/>
    <cellStyle name="Normal 3 31 14" xfId="2478"/>
    <cellStyle name="Normal 3 31 14 2" xfId="8116"/>
    <cellStyle name="Normal 3 31 14 2 2" xfId="8117"/>
    <cellStyle name="Normal 3 31 14 3" xfId="8118"/>
    <cellStyle name="Normal 3 31 15" xfId="2479"/>
    <cellStyle name="Normal 3 31 15 2" xfId="8119"/>
    <cellStyle name="Normal 3 31 15 2 2" xfId="8120"/>
    <cellStyle name="Normal 3 31 15 3" xfId="8121"/>
    <cellStyle name="Normal 3 31 16" xfId="2480"/>
    <cellStyle name="Normal 3 31 16 2" xfId="8122"/>
    <cellStyle name="Normal 3 31 16 2 2" xfId="8123"/>
    <cellStyle name="Normal 3 31 16 3" xfId="8124"/>
    <cellStyle name="Normal 3 31 17" xfId="2481"/>
    <cellStyle name="Normal 3 31 17 2" xfId="8125"/>
    <cellStyle name="Normal 3 31 17 2 2" xfId="8126"/>
    <cellStyle name="Normal 3 31 17 3" xfId="8127"/>
    <cellStyle name="Normal 3 31 18" xfId="2482"/>
    <cellStyle name="Normal 3 31 18 2" xfId="8128"/>
    <cellStyle name="Normal 3 31 18 2 2" xfId="8129"/>
    <cellStyle name="Normal 3 31 18 3" xfId="8130"/>
    <cellStyle name="Normal 3 31 19" xfId="2483"/>
    <cellStyle name="Normal 3 31 19 2" xfId="8131"/>
    <cellStyle name="Normal 3 31 19 2 2" xfId="8132"/>
    <cellStyle name="Normal 3 31 19 3" xfId="8133"/>
    <cellStyle name="Normal 3 31 2" xfId="2484"/>
    <cellStyle name="Normal 3 31 2 2" xfId="8134"/>
    <cellStyle name="Normal 3 31 2 2 2" xfId="8135"/>
    <cellStyle name="Normal 3 31 2 3" xfId="8136"/>
    <cellStyle name="Normal 3 31 20" xfId="2485"/>
    <cellStyle name="Normal 3 31 20 2" xfId="8137"/>
    <cellStyle name="Normal 3 31 20 2 2" xfId="8138"/>
    <cellStyle name="Normal 3 31 20 3" xfId="8139"/>
    <cellStyle name="Normal 3 31 21" xfId="2486"/>
    <cellStyle name="Normal 3 31 21 2" xfId="8140"/>
    <cellStyle name="Normal 3 31 21 2 2" xfId="8141"/>
    <cellStyle name="Normal 3 31 21 3" xfId="8142"/>
    <cellStyle name="Normal 3 31 22" xfId="2487"/>
    <cellStyle name="Normal 3 31 22 2" xfId="8143"/>
    <cellStyle name="Normal 3 31 22 2 2" xfId="8144"/>
    <cellStyle name="Normal 3 31 22 3" xfId="8145"/>
    <cellStyle name="Normal 3 31 23" xfId="2488"/>
    <cellStyle name="Normal 3 31 23 2" xfId="8146"/>
    <cellStyle name="Normal 3 31 23 2 2" xfId="8147"/>
    <cellStyle name="Normal 3 31 23 3" xfId="8148"/>
    <cellStyle name="Normal 3 31 24" xfId="8149"/>
    <cellStyle name="Normal 3 31 24 2" xfId="8150"/>
    <cellStyle name="Normal 3 31 25" xfId="8151"/>
    <cellStyle name="Normal 3 31 3" xfId="2489"/>
    <cellStyle name="Normal 3 31 3 2" xfId="8152"/>
    <cellStyle name="Normal 3 31 3 2 2" xfId="8153"/>
    <cellStyle name="Normal 3 31 3 3" xfId="8154"/>
    <cellStyle name="Normal 3 31 4" xfId="2490"/>
    <cellStyle name="Normal 3 31 4 2" xfId="8155"/>
    <cellStyle name="Normal 3 31 4 2 2" xfId="8156"/>
    <cellStyle name="Normal 3 31 4 3" xfId="8157"/>
    <cellStyle name="Normal 3 31 5" xfId="2491"/>
    <cellStyle name="Normal 3 31 5 2" xfId="8158"/>
    <cellStyle name="Normal 3 31 5 2 2" xfId="8159"/>
    <cellStyle name="Normal 3 31 5 3" xfId="8160"/>
    <cellStyle name="Normal 3 31 6" xfId="2492"/>
    <cellStyle name="Normal 3 31 6 2" xfId="8161"/>
    <cellStyle name="Normal 3 31 6 2 2" xfId="8162"/>
    <cellStyle name="Normal 3 31 6 3" xfId="8163"/>
    <cellStyle name="Normal 3 31 7" xfId="2493"/>
    <cellStyle name="Normal 3 31 7 2" xfId="8164"/>
    <cellStyle name="Normal 3 31 7 2 2" xfId="8165"/>
    <cellStyle name="Normal 3 31 7 3" xfId="8166"/>
    <cellStyle name="Normal 3 31 8" xfId="2494"/>
    <cellStyle name="Normal 3 31 8 2" xfId="8167"/>
    <cellStyle name="Normal 3 31 8 2 2" xfId="8168"/>
    <cellStyle name="Normal 3 31 8 3" xfId="8169"/>
    <cellStyle name="Normal 3 31 9" xfId="2495"/>
    <cellStyle name="Normal 3 31 9 2" xfId="8170"/>
    <cellStyle name="Normal 3 31 9 2 2" xfId="8171"/>
    <cellStyle name="Normal 3 31 9 3" xfId="8172"/>
    <cellStyle name="Normal 3 32" xfId="2496"/>
    <cellStyle name="Normal 3 32 10" xfId="2497"/>
    <cellStyle name="Normal 3 32 10 2" xfId="8173"/>
    <cellStyle name="Normal 3 32 10 2 2" xfId="8174"/>
    <cellStyle name="Normal 3 32 10 3" xfId="8175"/>
    <cellStyle name="Normal 3 32 11" xfId="2498"/>
    <cellStyle name="Normal 3 32 11 2" xfId="8176"/>
    <cellStyle name="Normal 3 32 11 2 2" xfId="8177"/>
    <cellStyle name="Normal 3 32 11 3" xfId="8178"/>
    <cellStyle name="Normal 3 32 12" xfId="2499"/>
    <cellStyle name="Normal 3 32 12 2" xfId="8179"/>
    <cellStyle name="Normal 3 32 12 2 2" xfId="8180"/>
    <cellStyle name="Normal 3 32 12 3" xfId="8181"/>
    <cellStyle name="Normal 3 32 13" xfId="2500"/>
    <cellStyle name="Normal 3 32 13 2" xfId="8182"/>
    <cellStyle name="Normal 3 32 13 2 2" xfId="8183"/>
    <cellStyle name="Normal 3 32 13 3" xfId="8184"/>
    <cellStyle name="Normal 3 32 14" xfId="2501"/>
    <cellStyle name="Normal 3 32 14 2" xfId="8185"/>
    <cellStyle name="Normal 3 32 14 2 2" xfId="8186"/>
    <cellStyle name="Normal 3 32 14 3" xfId="8187"/>
    <cellStyle name="Normal 3 32 15" xfId="2502"/>
    <cellStyle name="Normal 3 32 15 2" xfId="8188"/>
    <cellStyle name="Normal 3 32 15 2 2" xfId="8189"/>
    <cellStyle name="Normal 3 32 15 3" xfId="8190"/>
    <cellStyle name="Normal 3 32 16" xfId="2503"/>
    <cellStyle name="Normal 3 32 16 2" xfId="8191"/>
    <cellStyle name="Normal 3 32 16 2 2" xfId="8192"/>
    <cellStyle name="Normal 3 32 16 3" xfId="8193"/>
    <cellStyle name="Normal 3 32 17" xfId="2504"/>
    <cellStyle name="Normal 3 32 17 2" xfId="8194"/>
    <cellStyle name="Normal 3 32 17 2 2" xfId="8195"/>
    <cellStyle name="Normal 3 32 17 3" xfId="8196"/>
    <cellStyle name="Normal 3 32 18" xfId="2505"/>
    <cellStyle name="Normal 3 32 18 2" xfId="8197"/>
    <cellStyle name="Normal 3 32 18 2 2" xfId="8198"/>
    <cellStyle name="Normal 3 32 18 3" xfId="8199"/>
    <cellStyle name="Normal 3 32 19" xfId="2506"/>
    <cellStyle name="Normal 3 32 19 2" xfId="8200"/>
    <cellStyle name="Normal 3 32 19 2 2" xfId="8201"/>
    <cellStyle name="Normal 3 32 19 3" xfId="8202"/>
    <cellStyle name="Normal 3 32 2" xfId="2507"/>
    <cellStyle name="Normal 3 32 2 2" xfId="8203"/>
    <cellStyle name="Normal 3 32 2 2 2" xfId="8204"/>
    <cellStyle name="Normal 3 32 2 3" xfId="8205"/>
    <cellStyle name="Normal 3 32 20" xfId="2508"/>
    <cellStyle name="Normal 3 32 20 2" xfId="8206"/>
    <cellStyle name="Normal 3 32 20 2 2" xfId="8207"/>
    <cellStyle name="Normal 3 32 20 3" xfId="8208"/>
    <cellStyle name="Normal 3 32 21" xfId="2509"/>
    <cellStyle name="Normal 3 32 21 2" xfId="8209"/>
    <cellStyle name="Normal 3 32 21 2 2" xfId="8210"/>
    <cellStyle name="Normal 3 32 21 3" xfId="8211"/>
    <cellStyle name="Normal 3 32 22" xfId="2510"/>
    <cellStyle name="Normal 3 32 22 2" xfId="8212"/>
    <cellStyle name="Normal 3 32 22 2 2" xfId="8213"/>
    <cellStyle name="Normal 3 32 22 3" xfId="8214"/>
    <cellStyle name="Normal 3 32 23" xfId="2511"/>
    <cellStyle name="Normal 3 32 23 2" xfId="8215"/>
    <cellStyle name="Normal 3 32 23 2 2" xfId="8216"/>
    <cellStyle name="Normal 3 32 23 3" xfId="8217"/>
    <cellStyle name="Normal 3 32 24" xfId="8218"/>
    <cellStyle name="Normal 3 32 24 2" xfId="8219"/>
    <cellStyle name="Normal 3 32 25" xfId="8220"/>
    <cellStyle name="Normal 3 32 3" xfId="2512"/>
    <cellStyle name="Normal 3 32 3 2" xfId="8221"/>
    <cellStyle name="Normal 3 32 3 2 2" xfId="8222"/>
    <cellStyle name="Normal 3 32 3 3" xfId="8223"/>
    <cellStyle name="Normal 3 32 4" xfId="2513"/>
    <cellStyle name="Normal 3 32 4 2" xfId="8224"/>
    <cellStyle name="Normal 3 32 4 2 2" xfId="8225"/>
    <cellStyle name="Normal 3 32 4 3" xfId="8226"/>
    <cellStyle name="Normal 3 32 5" xfId="2514"/>
    <cellStyle name="Normal 3 32 5 2" xfId="8227"/>
    <cellStyle name="Normal 3 32 5 2 2" xfId="8228"/>
    <cellStyle name="Normal 3 32 5 3" xfId="8229"/>
    <cellStyle name="Normal 3 32 6" xfId="2515"/>
    <cellStyle name="Normal 3 32 6 2" xfId="8230"/>
    <cellStyle name="Normal 3 32 6 2 2" xfId="8231"/>
    <cellStyle name="Normal 3 32 6 3" xfId="8232"/>
    <cellStyle name="Normal 3 32 7" xfId="2516"/>
    <cellStyle name="Normal 3 32 7 2" xfId="8233"/>
    <cellStyle name="Normal 3 32 7 2 2" xfId="8234"/>
    <cellStyle name="Normal 3 32 7 3" xfId="8235"/>
    <cellStyle name="Normal 3 32 8" xfId="2517"/>
    <cellStyle name="Normal 3 32 8 2" xfId="8236"/>
    <cellStyle name="Normal 3 32 8 2 2" xfId="8237"/>
    <cellStyle name="Normal 3 32 8 3" xfId="8238"/>
    <cellStyle name="Normal 3 32 9" xfId="2518"/>
    <cellStyle name="Normal 3 32 9 2" xfId="8239"/>
    <cellStyle name="Normal 3 32 9 2 2" xfId="8240"/>
    <cellStyle name="Normal 3 32 9 3" xfId="8241"/>
    <cellStyle name="Normal 3 33" xfId="2519"/>
    <cellStyle name="Normal 3 33 10" xfId="2520"/>
    <cellStyle name="Normal 3 33 10 2" xfId="8242"/>
    <cellStyle name="Normal 3 33 10 2 2" xfId="8243"/>
    <cellStyle name="Normal 3 33 10 3" xfId="8244"/>
    <cellStyle name="Normal 3 33 11" xfId="2521"/>
    <cellStyle name="Normal 3 33 11 2" xfId="8245"/>
    <cellStyle name="Normal 3 33 11 2 2" xfId="8246"/>
    <cellStyle name="Normal 3 33 11 3" xfId="8247"/>
    <cellStyle name="Normal 3 33 12" xfId="2522"/>
    <cellStyle name="Normal 3 33 12 2" xfId="8248"/>
    <cellStyle name="Normal 3 33 12 2 2" xfId="8249"/>
    <cellStyle name="Normal 3 33 12 3" xfId="8250"/>
    <cellStyle name="Normal 3 33 13" xfId="2523"/>
    <cellStyle name="Normal 3 33 13 2" xfId="8251"/>
    <cellStyle name="Normal 3 33 13 2 2" xfId="8252"/>
    <cellStyle name="Normal 3 33 13 3" xfId="8253"/>
    <cellStyle name="Normal 3 33 14" xfId="2524"/>
    <cellStyle name="Normal 3 33 14 2" xfId="8254"/>
    <cellStyle name="Normal 3 33 14 2 2" xfId="8255"/>
    <cellStyle name="Normal 3 33 14 3" xfId="8256"/>
    <cellStyle name="Normal 3 33 15" xfId="2525"/>
    <cellStyle name="Normal 3 33 15 2" xfId="8257"/>
    <cellStyle name="Normal 3 33 15 2 2" xfId="8258"/>
    <cellStyle name="Normal 3 33 15 3" xfId="8259"/>
    <cellStyle name="Normal 3 33 16" xfId="2526"/>
    <cellStyle name="Normal 3 33 16 2" xfId="8260"/>
    <cellStyle name="Normal 3 33 16 2 2" xfId="8261"/>
    <cellStyle name="Normal 3 33 16 3" xfId="8262"/>
    <cellStyle name="Normal 3 33 17" xfId="2527"/>
    <cellStyle name="Normal 3 33 17 2" xfId="8263"/>
    <cellStyle name="Normal 3 33 17 2 2" xfId="8264"/>
    <cellStyle name="Normal 3 33 17 3" xfId="8265"/>
    <cellStyle name="Normal 3 33 18" xfId="2528"/>
    <cellStyle name="Normal 3 33 18 2" xfId="8266"/>
    <cellStyle name="Normal 3 33 18 2 2" xfId="8267"/>
    <cellStyle name="Normal 3 33 18 3" xfId="8268"/>
    <cellStyle name="Normal 3 33 19" xfId="2529"/>
    <cellStyle name="Normal 3 33 19 2" xfId="8269"/>
    <cellStyle name="Normal 3 33 19 2 2" xfId="8270"/>
    <cellStyle name="Normal 3 33 19 3" xfId="8271"/>
    <cellStyle name="Normal 3 33 2" xfId="2530"/>
    <cellStyle name="Normal 3 33 2 2" xfId="8272"/>
    <cellStyle name="Normal 3 33 2 2 2" xfId="8273"/>
    <cellStyle name="Normal 3 33 2 3" xfId="8274"/>
    <cellStyle name="Normal 3 33 20" xfId="2531"/>
    <cellStyle name="Normal 3 33 20 2" xfId="8275"/>
    <cellStyle name="Normal 3 33 20 2 2" xfId="8276"/>
    <cellStyle name="Normal 3 33 20 3" xfId="8277"/>
    <cellStyle name="Normal 3 33 21" xfId="2532"/>
    <cellStyle name="Normal 3 33 21 2" xfId="8278"/>
    <cellStyle name="Normal 3 33 21 2 2" xfId="8279"/>
    <cellStyle name="Normal 3 33 21 3" xfId="8280"/>
    <cellStyle name="Normal 3 33 22" xfId="2533"/>
    <cellStyle name="Normal 3 33 22 2" xfId="8281"/>
    <cellStyle name="Normal 3 33 22 2 2" xfId="8282"/>
    <cellStyle name="Normal 3 33 22 3" xfId="8283"/>
    <cellStyle name="Normal 3 33 23" xfId="2534"/>
    <cellStyle name="Normal 3 33 23 2" xfId="8284"/>
    <cellStyle name="Normal 3 33 23 2 2" xfId="8285"/>
    <cellStyle name="Normal 3 33 23 3" xfId="8286"/>
    <cellStyle name="Normal 3 33 24" xfId="8287"/>
    <cellStyle name="Normal 3 33 24 2" xfId="8288"/>
    <cellStyle name="Normal 3 33 25" xfId="8289"/>
    <cellStyle name="Normal 3 33 3" xfId="2535"/>
    <cellStyle name="Normal 3 33 3 2" xfId="8290"/>
    <cellStyle name="Normal 3 33 3 2 2" xfId="8291"/>
    <cellStyle name="Normal 3 33 3 3" xfId="8292"/>
    <cellStyle name="Normal 3 33 4" xfId="2536"/>
    <cellStyle name="Normal 3 33 4 2" xfId="8293"/>
    <cellStyle name="Normal 3 33 4 2 2" xfId="8294"/>
    <cellStyle name="Normal 3 33 4 3" xfId="8295"/>
    <cellStyle name="Normal 3 33 5" xfId="2537"/>
    <cellStyle name="Normal 3 33 5 2" xfId="8296"/>
    <cellStyle name="Normal 3 33 5 2 2" xfId="8297"/>
    <cellStyle name="Normal 3 33 5 3" xfId="8298"/>
    <cellStyle name="Normal 3 33 6" xfId="2538"/>
    <cellStyle name="Normal 3 33 6 2" xfId="8299"/>
    <cellStyle name="Normal 3 33 6 2 2" xfId="8300"/>
    <cellStyle name="Normal 3 33 6 3" xfId="8301"/>
    <cellStyle name="Normal 3 33 7" xfId="2539"/>
    <cellStyle name="Normal 3 33 7 2" xfId="8302"/>
    <cellStyle name="Normal 3 33 7 2 2" xfId="8303"/>
    <cellStyle name="Normal 3 33 7 3" xfId="8304"/>
    <cellStyle name="Normal 3 33 8" xfId="2540"/>
    <cellStyle name="Normal 3 33 8 2" xfId="8305"/>
    <cellStyle name="Normal 3 33 8 2 2" xfId="8306"/>
    <cellStyle name="Normal 3 33 8 3" xfId="8307"/>
    <cellStyle name="Normal 3 33 9" xfId="2541"/>
    <cellStyle name="Normal 3 33 9 2" xfId="8308"/>
    <cellStyle name="Normal 3 33 9 2 2" xfId="8309"/>
    <cellStyle name="Normal 3 33 9 3" xfId="8310"/>
    <cellStyle name="Normal 3 34" xfId="2542"/>
    <cellStyle name="Normal 3 34 2" xfId="8311"/>
    <cellStyle name="Normal 3 34 2 2" xfId="8312"/>
    <cellStyle name="Normal 3 34 3" xfId="8313"/>
    <cellStyle name="Normal 3 35" xfId="2543"/>
    <cellStyle name="Normal 3 35 2" xfId="8314"/>
    <cellStyle name="Normal 3 35 2 2" xfId="8315"/>
    <cellStyle name="Normal 3 35 3" xfId="8316"/>
    <cellStyle name="Normal 3 36" xfId="2544"/>
    <cellStyle name="Normal 3 36 2" xfId="8317"/>
    <cellStyle name="Normal 3 36 2 2" xfId="8318"/>
    <cellStyle name="Normal 3 36 3" xfId="8319"/>
    <cellStyle name="Normal 3 37" xfId="2545"/>
    <cellStyle name="Normal 3 37 2" xfId="8320"/>
    <cellStyle name="Normal 3 37 2 2" xfId="8321"/>
    <cellStyle name="Normal 3 37 3" xfId="8322"/>
    <cellStyle name="Normal 3 38" xfId="2546"/>
    <cellStyle name="Normal 3 38 2" xfId="8323"/>
    <cellStyle name="Normal 3 38 2 2" xfId="8324"/>
    <cellStyle name="Normal 3 38 3" xfId="8325"/>
    <cellStyle name="Normal 3 39" xfId="2547"/>
    <cellStyle name="Normal 3 39 2" xfId="8326"/>
    <cellStyle name="Normal 3 39 2 2" xfId="8327"/>
    <cellStyle name="Normal 3 39 3" xfId="8328"/>
    <cellStyle name="Normal 3 4" xfId="279"/>
    <cellStyle name="Normal 3 4 10" xfId="2549"/>
    <cellStyle name="Normal 3 4 10 2" xfId="8329"/>
    <cellStyle name="Normal 3 4 10 2 2" xfId="8330"/>
    <cellStyle name="Normal 3 4 10 2 2 2" xfId="22116"/>
    <cellStyle name="Normal 3 4 10 2 3" xfId="22115"/>
    <cellStyle name="Normal 3 4 10 3" xfId="8331"/>
    <cellStyle name="Normal 3 4 10 3 2" xfId="22117"/>
    <cellStyle name="Normal 3 4 10 4" xfId="22114"/>
    <cellStyle name="Normal 3 4 11" xfId="2550"/>
    <cellStyle name="Normal 3 4 11 2" xfId="8332"/>
    <cellStyle name="Normal 3 4 11 2 2" xfId="8333"/>
    <cellStyle name="Normal 3 4 11 3" xfId="8334"/>
    <cellStyle name="Normal 3 4 11 3 2" xfId="22119"/>
    <cellStyle name="Normal 3 4 11 4" xfId="22118"/>
    <cellStyle name="Normal 3 4 12" xfId="2551"/>
    <cellStyle name="Normal 3 4 12 2" xfId="8335"/>
    <cellStyle name="Normal 3 4 12 2 2" xfId="8336"/>
    <cellStyle name="Normal 3 4 12 3" xfId="8337"/>
    <cellStyle name="Normal 3 4 12 4" xfId="22120"/>
    <cellStyle name="Normal 3 4 13" xfId="2552"/>
    <cellStyle name="Normal 3 4 13 2" xfId="8338"/>
    <cellStyle name="Normal 3 4 13 2 2" xfId="8339"/>
    <cellStyle name="Normal 3 4 13 3" xfId="8340"/>
    <cellStyle name="Normal 3 4 14" xfId="2553"/>
    <cellStyle name="Normal 3 4 14 2" xfId="8341"/>
    <cellStyle name="Normal 3 4 14 2 2" xfId="8342"/>
    <cellStyle name="Normal 3 4 14 3" xfId="8343"/>
    <cellStyle name="Normal 3 4 15" xfId="2554"/>
    <cellStyle name="Normal 3 4 15 2" xfId="8344"/>
    <cellStyle name="Normal 3 4 15 2 2" xfId="8345"/>
    <cellStyle name="Normal 3 4 15 3" xfId="8346"/>
    <cellStyle name="Normal 3 4 16" xfId="2555"/>
    <cellStyle name="Normal 3 4 16 2" xfId="8347"/>
    <cellStyle name="Normal 3 4 16 2 2" xfId="8348"/>
    <cellStyle name="Normal 3 4 16 3" xfId="8349"/>
    <cellStyle name="Normal 3 4 17" xfId="2556"/>
    <cellStyle name="Normal 3 4 17 2" xfId="8350"/>
    <cellStyle name="Normal 3 4 17 2 2" xfId="8351"/>
    <cellStyle name="Normal 3 4 17 3" xfId="8352"/>
    <cellStyle name="Normal 3 4 18" xfId="2557"/>
    <cellStyle name="Normal 3 4 18 2" xfId="8353"/>
    <cellStyle name="Normal 3 4 18 2 2" xfId="8354"/>
    <cellStyle name="Normal 3 4 18 3" xfId="8355"/>
    <cellStyle name="Normal 3 4 19" xfId="2558"/>
    <cellStyle name="Normal 3 4 19 2" xfId="8356"/>
    <cellStyle name="Normal 3 4 19 2 2" xfId="8357"/>
    <cellStyle name="Normal 3 4 19 3" xfId="8358"/>
    <cellStyle name="Normal 3 4 2" xfId="621"/>
    <cellStyle name="Normal 3 4 2 2" xfId="8359"/>
    <cellStyle name="Normal 3 4 2 2 2" xfId="8360"/>
    <cellStyle name="Normal 3 4 2 3" xfId="8361"/>
    <cellStyle name="Normal 3 4 2 3 2" xfId="22121"/>
    <cellStyle name="Normal 3 4 2 3 2 2" xfId="22122"/>
    <cellStyle name="Normal 3 4 2 3 2 2 2" xfId="22123"/>
    <cellStyle name="Normal 3 4 2 3 2 2 2 2" xfId="22124"/>
    <cellStyle name="Normal 3 4 2 3 2 2 3" xfId="22125"/>
    <cellStyle name="Normal 3 4 2 3 2 3" xfId="22126"/>
    <cellStyle name="Normal 3 4 2 3 2 3 2" xfId="22127"/>
    <cellStyle name="Normal 3 4 2 3 2 3 2 2" xfId="22128"/>
    <cellStyle name="Normal 3 4 2 3 2 3 3" xfId="22129"/>
    <cellStyle name="Normal 3 4 2 3 2 4" xfId="22130"/>
    <cellStyle name="Normal 3 4 2 3 2 4 2" xfId="22131"/>
    <cellStyle name="Normal 3 4 2 3 2 5" xfId="22132"/>
    <cellStyle name="Normal 3 4 2 3 2_Lcc_inputs" xfId="46463"/>
    <cellStyle name="Normal 3 4 2 3 3" xfId="22133"/>
    <cellStyle name="Normal 3 4 2 3 3 2" xfId="22134"/>
    <cellStyle name="Normal 3 4 2 3 3 2 2" xfId="22135"/>
    <cellStyle name="Normal 3 4 2 3 3 2 3" xfId="46464"/>
    <cellStyle name="Normal 3 4 2 3 3 3" xfId="22136"/>
    <cellStyle name="Normal 3 4 2 3 3 4" xfId="46465"/>
    <cellStyle name="Normal 3 4 2 3 3_Lcc_inputs" xfId="46466"/>
    <cellStyle name="Normal 3 4 2 3 4" xfId="22137"/>
    <cellStyle name="Normal 3 4 2 3 4 2" xfId="22138"/>
    <cellStyle name="Normal 3 4 2 3 4 2 2" xfId="22139"/>
    <cellStyle name="Normal 3 4 2 3 4 3" xfId="22140"/>
    <cellStyle name="Normal 3 4 2 3 5" xfId="22141"/>
    <cellStyle name="Normal 3 4 2 3 5 2" xfId="22142"/>
    <cellStyle name="Normal 3 4 2 3 6" xfId="22143"/>
    <cellStyle name="Normal 3 4 2 3 7" xfId="9829"/>
    <cellStyle name="Normal 3 4 2 3 8" xfId="46467"/>
    <cellStyle name="Normal 3 4 2 3_Lcc_inputs" xfId="46468"/>
    <cellStyle name="Normal 3 4 2 4" xfId="22144"/>
    <cellStyle name="Normal 3 4 2 4 2" xfId="22145"/>
    <cellStyle name="Normal 3 4 2 4 2 2" xfId="22146"/>
    <cellStyle name="Normal 3 4 2 4 2 2 2" xfId="22147"/>
    <cellStyle name="Normal 3 4 2 4 2 3" xfId="22148"/>
    <cellStyle name="Normal 3 4 2 4 3" xfId="22149"/>
    <cellStyle name="Normal 3 4 2 4 3 2" xfId="22150"/>
    <cellStyle name="Normal 3 4 2 4 3 2 2" xfId="22151"/>
    <cellStyle name="Normal 3 4 2 4 3 3" xfId="22152"/>
    <cellStyle name="Normal 3 4 2 4 4" xfId="22153"/>
    <cellStyle name="Normal 3 4 2 4 4 2" xfId="22154"/>
    <cellStyle name="Normal 3 4 2 4 5" xfId="22155"/>
    <cellStyle name="Normal 3 4 2 4_Lcc_inputs" xfId="46469"/>
    <cellStyle name="Normal 3 4 2 5" xfId="22156"/>
    <cellStyle name="Normal 3 4 2 5 2" xfId="22157"/>
    <cellStyle name="Normal 3 4 2 5 2 2" xfId="22158"/>
    <cellStyle name="Normal 3 4 2 5 2 2 2" xfId="22159"/>
    <cellStyle name="Normal 3 4 2 5 2 3" xfId="22160"/>
    <cellStyle name="Normal 3 4 2 5 3" xfId="22161"/>
    <cellStyle name="Normal 3 4 2 5 3 2" xfId="22162"/>
    <cellStyle name="Normal 3 4 2 5 4" xfId="22163"/>
    <cellStyle name="Normal 3 4 2 5_Lcc_inputs" xfId="46470"/>
    <cellStyle name="Normal 3 4 2 6" xfId="22164"/>
    <cellStyle name="Normal 3 4 2 6 2" xfId="22165"/>
    <cellStyle name="Normal 3 4 2 6 3" xfId="46471"/>
    <cellStyle name="Normal 3 4 2 7" xfId="22166"/>
    <cellStyle name="Normal 3 4 2 7 2" xfId="46472"/>
    <cellStyle name="Normal 3 4 2 8" xfId="9828"/>
    <cellStyle name="Normal 3 4 2 9" xfId="46473"/>
    <cellStyle name="Normal 3 4 2_Lcc_inputs" xfId="46474"/>
    <cellStyle name="Normal 3 4 20" xfId="2559"/>
    <cellStyle name="Normal 3 4 20 2" xfId="8362"/>
    <cellStyle name="Normal 3 4 20 2 2" xfId="8363"/>
    <cellStyle name="Normal 3 4 20 3" xfId="8364"/>
    <cellStyle name="Normal 3 4 21" xfId="2560"/>
    <cellStyle name="Normal 3 4 21 2" xfId="8365"/>
    <cellStyle name="Normal 3 4 21 2 2" xfId="8366"/>
    <cellStyle name="Normal 3 4 21 3" xfId="8367"/>
    <cellStyle name="Normal 3 4 22" xfId="2561"/>
    <cellStyle name="Normal 3 4 22 2" xfId="8368"/>
    <cellStyle name="Normal 3 4 22 2 2" xfId="8369"/>
    <cellStyle name="Normal 3 4 22 3" xfId="8370"/>
    <cellStyle name="Normal 3 4 23" xfId="2562"/>
    <cellStyle name="Normal 3 4 23 2" xfId="8371"/>
    <cellStyle name="Normal 3 4 23 2 2" xfId="8372"/>
    <cellStyle name="Normal 3 4 23 3" xfId="8373"/>
    <cellStyle name="Normal 3 4 24" xfId="2548"/>
    <cellStyle name="Normal 3 4 24 2" xfId="8375"/>
    <cellStyle name="Normal 3 4 24 3" xfId="8374"/>
    <cellStyle name="Normal 3 4 25" xfId="8376"/>
    <cellStyle name="Normal 3 4 26" xfId="55087"/>
    <cellStyle name="Normal 3 4 27" xfId="55169"/>
    <cellStyle name="Normal 3 4 28" xfId="55116"/>
    <cellStyle name="Normal 3 4 29" xfId="55170"/>
    <cellStyle name="Normal 3 4 3" xfId="2563"/>
    <cellStyle name="Normal 3 4 3 2" xfId="8377"/>
    <cellStyle name="Normal 3 4 3 2 2" xfId="8378"/>
    <cellStyle name="Normal 3 4 3 2 2 2" xfId="22168"/>
    <cellStyle name="Normal 3 4 3 2 2 2 2" xfId="22169"/>
    <cellStyle name="Normal 3 4 3 2 2 2 2 2" xfId="22170"/>
    <cellStyle name="Normal 3 4 3 2 2 2 3" xfId="22171"/>
    <cellStyle name="Normal 3 4 3 2 2 3" xfId="22172"/>
    <cellStyle name="Normal 3 4 3 2 2 3 2" xfId="22173"/>
    <cellStyle name="Normal 3 4 3 2 2 3 2 2" xfId="22174"/>
    <cellStyle name="Normal 3 4 3 2 2 3 3" xfId="22175"/>
    <cellStyle name="Normal 3 4 3 2 2 4" xfId="22176"/>
    <cellStyle name="Normal 3 4 3 2 2 4 2" xfId="22177"/>
    <cellStyle name="Normal 3 4 3 2 2 5" xfId="22178"/>
    <cellStyle name="Normal 3 4 3 2 2 6" xfId="22167"/>
    <cellStyle name="Normal 3 4 3 2 2_Lcc_inputs" xfId="46475"/>
    <cellStyle name="Normal 3 4 3 2 3" xfId="22179"/>
    <cellStyle name="Normal 3 4 3 2 3 2" xfId="22180"/>
    <cellStyle name="Normal 3 4 3 2 3 2 2" xfId="22181"/>
    <cellStyle name="Normal 3 4 3 2 3 2 3" xfId="46476"/>
    <cellStyle name="Normal 3 4 3 2 3 3" xfId="22182"/>
    <cellStyle name="Normal 3 4 3 2 3 4" xfId="46477"/>
    <cellStyle name="Normal 3 4 3 2 3_Lcc_inputs" xfId="46478"/>
    <cellStyle name="Normal 3 4 3 2 4" xfId="22183"/>
    <cellStyle name="Normal 3 4 3 2 4 2" xfId="22184"/>
    <cellStyle name="Normal 3 4 3 2 4 2 2" xfId="22185"/>
    <cellStyle name="Normal 3 4 3 2 4 3" xfId="22186"/>
    <cellStyle name="Normal 3 4 3 2 5" xfId="22187"/>
    <cellStyle name="Normal 3 4 3 2 5 2" xfId="22188"/>
    <cellStyle name="Normal 3 4 3 2 6" xfId="22189"/>
    <cellStyle name="Normal 3 4 3 2 7" xfId="9831"/>
    <cellStyle name="Normal 3 4 3 2 8" xfId="46479"/>
    <cellStyle name="Normal 3 4 3 2_Lcc_inputs" xfId="46480"/>
    <cellStyle name="Normal 3 4 3 3" xfId="8379"/>
    <cellStyle name="Normal 3 4 3 3 2" xfId="22191"/>
    <cellStyle name="Normal 3 4 3 3 2 2" xfId="22192"/>
    <cellStyle name="Normal 3 4 3 3 2 2 2" xfId="22193"/>
    <cellStyle name="Normal 3 4 3 3 2 3" xfId="22194"/>
    <cellStyle name="Normal 3 4 3 3 3" xfId="22195"/>
    <cellStyle name="Normal 3 4 3 3 3 2" xfId="22196"/>
    <cellStyle name="Normal 3 4 3 3 3 2 2" xfId="22197"/>
    <cellStyle name="Normal 3 4 3 3 3 3" xfId="22198"/>
    <cellStyle name="Normal 3 4 3 3 4" xfId="22199"/>
    <cellStyle name="Normal 3 4 3 3 4 2" xfId="22200"/>
    <cellStyle name="Normal 3 4 3 3 5" xfId="22201"/>
    <cellStyle name="Normal 3 4 3 3 6" xfId="22190"/>
    <cellStyle name="Normal 3 4 3 3_Lcc_inputs" xfId="46481"/>
    <cellStyle name="Normal 3 4 3 4" xfId="22202"/>
    <cellStyle name="Normal 3 4 3 4 2" xfId="22203"/>
    <cellStyle name="Normal 3 4 3 4 2 2" xfId="22204"/>
    <cellStyle name="Normal 3 4 3 4 2 3" xfId="46482"/>
    <cellStyle name="Normal 3 4 3 4 3" xfId="22205"/>
    <cellStyle name="Normal 3 4 3 4 4" xfId="46483"/>
    <cellStyle name="Normal 3 4 3 4_Lcc_inputs" xfId="46484"/>
    <cellStyle name="Normal 3 4 3 5" xfId="22206"/>
    <cellStyle name="Normal 3 4 3 5 2" xfId="22207"/>
    <cellStyle name="Normal 3 4 3 5 2 2" xfId="22208"/>
    <cellStyle name="Normal 3 4 3 5 3" xfId="22209"/>
    <cellStyle name="Normal 3 4 3 6" xfId="22210"/>
    <cellStyle name="Normal 3 4 3 6 2" xfId="22211"/>
    <cellStyle name="Normal 3 4 3 7" xfId="22212"/>
    <cellStyle name="Normal 3 4 3 8" xfId="9830"/>
    <cellStyle name="Normal 3 4 3 9" xfId="46485"/>
    <cellStyle name="Normal 3 4 3_Lcc_inputs" xfId="46486"/>
    <cellStyle name="Normal 3 4 30" xfId="55109"/>
    <cellStyle name="Normal 3 4 31" xfId="55171"/>
    <cellStyle name="Normal 3 4 32" xfId="55136"/>
    <cellStyle name="Normal 3 4 4" xfId="2564"/>
    <cellStyle name="Normal 3 4 4 2" xfId="8380"/>
    <cellStyle name="Normal 3 4 4 2 2" xfId="8381"/>
    <cellStyle name="Normal 3 4 4 2 2 2" xfId="22214"/>
    <cellStyle name="Normal 3 4 4 2 2 2 2" xfId="22215"/>
    <cellStyle name="Normal 3 4 4 2 2 2 2 2" xfId="22216"/>
    <cellStyle name="Normal 3 4 4 2 2 2 3" xfId="22217"/>
    <cellStyle name="Normal 3 4 4 2 2 3" xfId="22218"/>
    <cellStyle name="Normal 3 4 4 2 2 3 2" xfId="22219"/>
    <cellStyle name="Normal 3 4 4 2 2 3 2 2" xfId="22220"/>
    <cellStyle name="Normal 3 4 4 2 2 3 3" xfId="22221"/>
    <cellStyle name="Normal 3 4 4 2 2 4" xfId="22222"/>
    <cellStyle name="Normal 3 4 4 2 2 4 2" xfId="22223"/>
    <cellStyle name="Normal 3 4 4 2 2 5" xfId="22224"/>
    <cellStyle name="Normal 3 4 4 2 2 6" xfId="22213"/>
    <cellStyle name="Normal 3 4 4 2 2_Lcc_inputs" xfId="46487"/>
    <cellStyle name="Normal 3 4 4 2 3" xfId="22225"/>
    <cellStyle name="Normal 3 4 4 2 3 2" xfId="22226"/>
    <cellStyle name="Normal 3 4 4 2 3 2 2" xfId="22227"/>
    <cellStyle name="Normal 3 4 4 2 3 2 3" xfId="46488"/>
    <cellStyle name="Normal 3 4 4 2 3 3" xfId="22228"/>
    <cellStyle name="Normal 3 4 4 2 3 4" xfId="46489"/>
    <cellStyle name="Normal 3 4 4 2 3_Lcc_inputs" xfId="46490"/>
    <cellStyle name="Normal 3 4 4 2 4" xfId="22229"/>
    <cellStyle name="Normal 3 4 4 2 4 2" xfId="22230"/>
    <cellStyle name="Normal 3 4 4 2 4 2 2" xfId="22231"/>
    <cellStyle name="Normal 3 4 4 2 4 3" xfId="22232"/>
    <cellStyle name="Normal 3 4 4 2 5" xfId="22233"/>
    <cellStyle name="Normal 3 4 4 2 5 2" xfId="22234"/>
    <cellStyle name="Normal 3 4 4 2 6" xfId="22235"/>
    <cellStyle name="Normal 3 4 4 2 7" xfId="9833"/>
    <cellStyle name="Normal 3 4 4 2 8" xfId="46491"/>
    <cellStyle name="Normal 3 4 4 2_Lcc_inputs" xfId="46492"/>
    <cellStyle name="Normal 3 4 4 3" xfId="8382"/>
    <cellStyle name="Normal 3 4 4 3 2" xfId="22237"/>
    <cellStyle name="Normal 3 4 4 3 2 2" xfId="22238"/>
    <cellStyle name="Normal 3 4 4 3 2 2 2" xfId="22239"/>
    <cellStyle name="Normal 3 4 4 3 2 3" xfId="22240"/>
    <cellStyle name="Normal 3 4 4 3 3" xfId="22241"/>
    <cellStyle name="Normal 3 4 4 3 3 2" xfId="22242"/>
    <cellStyle name="Normal 3 4 4 3 3 2 2" xfId="22243"/>
    <cellStyle name="Normal 3 4 4 3 3 3" xfId="22244"/>
    <cellStyle name="Normal 3 4 4 3 4" xfId="22245"/>
    <cellStyle name="Normal 3 4 4 3 4 2" xfId="22246"/>
    <cellStyle name="Normal 3 4 4 3 5" xfId="22247"/>
    <cellStyle name="Normal 3 4 4 3 6" xfId="22236"/>
    <cellStyle name="Normal 3 4 4 3_Lcc_inputs" xfId="46493"/>
    <cellStyle name="Normal 3 4 4 4" xfId="22248"/>
    <cellStyle name="Normal 3 4 4 4 2" xfId="22249"/>
    <cellStyle name="Normal 3 4 4 4 2 2" xfId="22250"/>
    <cellStyle name="Normal 3 4 4 4 2 3" xfId="46494"/>
    <cellStyle name="Normal 3 4 4 4 3" xfId="22251"/>
    <cellStyle name="Normal 3 4 4 4 4" xfId="46495"/>
    <cellStyle name="Normal 3 4 4 4_Lcc_inputs" xfId="46496"/>
    <cellStyle name="Normal 3 4 4 5" xfId="22252"/>
    <cellStyle name="Normal 3 4 4 5 2" xfId="22253"/>
    <cellStyle name="Normal 3 4 4 5 2 2" xfId="22254"/>
    <cellStyle name="Normal 3 4 4 5 3" xfId="22255"/>
    <cellStyle name="Normal 3 4 4 6" xfId="22256"/>
    <cellStyle name="Normal 3 4 4 6 2" xfId="22257"/>
    <cellStyle name="Normal 3 4 4 7" xfId="22258"/>
    <cellStyle name="Normal 3 4 4 8" xfId="9832"/>
    <cellStyle name="Normal 3 4 4 9" xfId="46497"/>
    <cellStyle name="Normal 3 4 4_Lcc_inputs" xfId="46498"/>
    <cellStyle name="Normal 3 4 5" xfId="2565"/>
    <cellStyle name="Normal 3 4 5 2" xfId="8383"/>
    <cellStyle name="Normal 3 4 5 2 2" xfId="8384"/>
    <cellStyle name="Normal 3 4 5 2 2 2" xfId="22261"/>
    <cellStyle name="Normal 3 4 5 2 2 2 2" xfId="22262"/>
    <cellStyle name="Normal 3 4 5 2 2 3" xfId="22263"/>
    <cellStyle name="Normal 3 4 5 2 2 4" xfId="22260"/>
    <cellStyle name="Normal 3 4 5 2 3" xfId="22264"/>
    <cellStyle name="Normal 3 4 5 2 3 2" xfId="22265"/>
    <cellStyle name="Normal 3 4 5 2 3 2 2" xfId="22266"/>
    <cellStyle name="Normal 3 4 5 2 3 3" xfId="22267"/>
    <cellStyle name="Normal 3 4 5 2 4" xfId="22268"/>
    <cellStyle name="Normal 3 4 5 2 4 2" xfId="22269"/>
    <cellStyle name="Normal 3 4 5 2 5" xfId="22270"/>
    <cellStyle name="Normal 3 4 5 2 6" xfId="22259"/>
    <cellStyle name="Normal 3 4 5 2_Lcc_inputs" xfId="46499"/>
    <cellStyle name="Normal 3 4 5 3" xfId="8385"/>
    <cellStyle name="Normal 3 4 5 3 2" xfId="22272"/>
    <cellStyle name="Normal 3 4 5 3 2 2" xfId="22273"/>
    <cellStyle name="Normal 3 4 5 3 2 3" xfId="46500"/>
    <cellStyle name="Normal 3 4 5 3 3" xfId="22274"/>
    <cellStyle name="Normal 3 4 5 3 4" xfId="22271"/>
    <cellStyle name="Normal 3 4 5 3_Lcc_inputs" xfId="46501"/>
    <cellStyle name="Normal 3 4 5 4" xfId="22275"/>
    <cellStyle name="Normal 3 4 5 4 2" xfId="22276"/>
    <cellStyle name="Normal 3 4 5 4 2 2" xfId="22277"/>
    <cellStyle name="Normal 3 4 5 4 3" xfId="22278"/>
    <cellStyle name="Normal 3 4 5 5" xfId="22279"/>
    <cellStyle name="Normal 3 4 5 5 2" xfId="22280"/>
    <cellStyle name="Normal 3 4 5 6" xfId="22281"/>
    <cellStyle name="Normal 3 4 5 7" xfId="9834"/>
    <cellStyle name="Normal 3 4 5 8" xfId="46502"/>
    <cellStyle name="Normal 3 4 5_Lcc_inputs" xfId="46503"/>
    <cellStyle name="Normal 3 4 6" xfId="2566"/>
    <cellStyle name="Normal 3 4 6 2" xfId="8386"/>
    <cellStyle name="Normal 3 4 6 2 2" xfId="8387"/>
    <cellStyle name="Normal 3 4 6 2 2 2" xfId="22284"/>
    <cellStyle name="Normal 3 4 6 2 2 3" xfId="22283"/>
    <cellStyle name="Normal 3 4 6 2 3" xfId="22285"/>
    <cellStyle name="Normal 3 4 6 2 4" xfId="22282"/>
    <cellStyle name="Normal 3 4 6 2_Lcc_inputs" xfId="46504"/>
    <cellStyle name="Normal 3 4 6 3" xfId="8388"/>
    <cellStyle name="Normal 3 4 6 3 2" xfId="22287"/>
    <cellStyle name="Normal 3 4 6 3 2 2" xfId="22288"/>
    <cellStyle name="Normal 3 4 6 3 3" xfId="22289"/>
    <cellStyle name="Normal 3 4 6 3 4" xfId="22286"/>
    <cellStyle name="Normal 3 4 6 4" xfId="22290"/>
    <cellStyle name="Normal 3 4 6 4 2" xfId="22291"/>
    <cellStyle name="Normal 3 4 6 5" xfId="22292"/>
    <cellStyle name="Normal 3 4 6 6" xfId="10864"/>
    <cellStyle name="Normal 3 4 6 7" xfId="46505"/>
    <cellStyle name="Normal 3 4 6_Lcc_inputs" xfId="46506"/>
    <cellStyle name="Normal 3 4 7" xfId="2567"/>
    <cellStyle name="Normal 3 4 7 2" xfId="8389"/>
    <cellStyle name="Normal 3 4 7 2 2" xfId="8390"/>
    <cellStyle name="Normal 3 4 7 2 2 2" xfId="22295"/>
    <cellStyle name="Normal 3 4 7 2 2 3" xfId="22294"/>
    <cellStyle name="Normal 3 4 7 2 3" xfId="22296"/>
    <cellStyle name="Normal 3 4 7 2 4" xfId="22293"/>
    <cellStyle name="Normal 3 4 7 2_Lcc_inputs" xfId="46507"/>
    <cellStyle name="Normal 3 4 7 3" xfId="8391"/>
    <cellStyle name="Normal 3 4 7 3 2" xfId="22298"/>
    <cellStyle name="Normal 3 4 7 3 2 2" xfId="22299"/>
    <cellStyle name="Normal 3 4 7 3 3" xfId="22300"/>
    <cellStyle name="Normal 3 4 7 3 4" xfId="22297"/>
    <cellStyle name="Normal 3 4 7 4" xfId="22301"/>
    <cellStyle name="Normal 3 4 7 4 2" xfId="22302"/>
    <cellStyle name="Normal 3 4 7 5" xfId="22303"/>
    <cellStyle name="Normal 3 4 7 6" xfId="11102"/>
    <cellStyle name="Normal 3 4 7 7" xfId="46508"/>
    <cellStyle name="Normal 3 4 7_Lcc_inputs" xfId="46509"/>
    <cellStyle name="Normal 3 4 8" xfId="2568"/>
    <cellStyle name="Normal 3 4 8 2" xfId="8392"/>
    <cellStyle name="Normal 3 4 8 2 2" xfId="8393"/>
    <cellStyle name="Normal 3 4 8 2 2 2" xfId="22306"/>
    <cellStyle name="Normal 3 4 8 2 3" xfId="22305"/>
    <cellStyle name="Normal 3 4 8 3" xfId="8394"/>
    <cellStyle name="Normal 3 4 8 3 2" xfId="22307"/>
    <cellStyle name="Normal 3 4 8 4" xfId="22304"/>
    <cellStyle name="Normal 3 4 8_Lcc_inputs" xfId="46510"/>
    <cellStyle name="Normal 3 4 9" xfId="2569"/>
    <cellStyle name="Normal 3 4 9 2" xfId="8395"/>
    <cellStyle name="Normal 3 4 9 2 2" xfId="8396"/>
    <cellStyle name="Normal 3 4 9 2 2 2" xfId="22310"/>
    <cellStyle name="Normal 3 4 9 2 3" xfId="22309"/>
    <cellStyle name="Normal 3 4 9 3" xfId="8397"/>
    <cellStyle name="Normal 3 4 9 3 2" xfId="22311"/>
    <cellStyle name="Normal 3 4 9 4" xfId="22308"/>
    <cellStyle name="Normal 3 40" xfId="2570"/>
    <cellStyle name="Normal 3 40 2" xfId="8398"/>
    <cellStyle name="Normal 3 40 2 2" xfId="8399"/>
    <cellStyle name="Normal 3 40 3" xfId="8400"/>
    <cellStyle name="Normal 3 41" xfId="2571"/>
    <cellStyle name="Normal 3 41 2" xfId="8401"/>
    <cellStyle name="Normal 3 41 2 2" xfId="8402"/>
    <cellStyle name="Normal 3 41 3" xfId="8403"/>
    <cellStyle name="Normal 3 42" xfId="2572"/>
    <cellStyle name="Normal 3 42 2" xfId="8404"/>
    <cellStyle name="Normal 3 42 2 2" xfId="8405"/>
    <cellStyle name="Normal 3 42 3" xfId="8406"/>
    <cellStyle name="Normal 3 43" xfId="2573"/>
    <cellStyle name="Normal 3 43 2" xfId="8407"/>
    <cellStyle name="Normal 3 43 2 2" xfId="8408"/>
    <cellStyle name="Normal 3 43 3" xfId="8409"/>
    <cellStyle name="Normal 3 44" xfId="2574"/>
    <cellStyle name="Normal 3 44 2" xfId="8410"/>
    <cellStyle name="Normal 3 44 2 2" xfId="8411"/>
    <cellStyle name="Normal 3 44 3" xfId="8412"/>
    <cellStyle name="Normal 3 45" xfId="2575"/>
    <cellStyle name="Normal 3 45 2" xfId="8413"/>
    <cellStyle name="Normal 3 45 2 2" xfId="8414"/>
    <cellStyle name="Normal 3 45 3" xfId="8415"/>
    <cellStyle name="Normal 3 46" xfId="2576"/>
    <cellStyle name="Normal 3 46 2" xfId="8416"/>
    <cellStyle name="Normal 3 46 2 2" xfId="8417"/>
    <cellStyle name="Normal 3 46 3" xfId="8418"/>
    <cellStyle name="Normal 3 47" xfId="2577"/>
    <cellStyle name="Normal 3 47 2" xfId="8419"/>
    <cellStyle name="Normal 3 47 2 2" xfId="8420"/>
    <cellStyle name="Normal 3 47 3" xfId="8421"/>
    <cellStyle name="Normal 3 48" xfId="2578"/>
    <cellStyle name="Normal 3 48 2" xfId="8422"/>
    <cellStyle name="Normal 3 48 2 2" xfId="8423"/>
    <cellStyle name="Normal 3 48 3" xfId="8424"/>
    <cellStyle name="Normal 3 49" xfId="2579"/>
    <cellStyle name="Normal 3 49 2" xfId="8425"/>
    <cellStyle name="Normal 3 49 2 2" xfId="8426"/>
    <cellStyle name="Normal 3 49 3" xfId="8427"/>
    <cellStyle name="Normal 3 5" xfId="171"/>
    <cellStyle name="Normal 3 5 10" xfId="2581"/>
    <cellStyle name="Normal 3 5 10 2" xfId="8428"/>
    <cellStyle name="Normal 3 5 10 2 2" xfId="8429"/>
    <cellStyle name="Normal 3 5 10 3" xfId="8430"/>
    <cellStyle name="Normal 3 5 11" xfId="2582"/>
    <cellStyle name="Normal 3 5 11 2" xfId="8431"/>
    <cellStyle name="Normal 3 5 11 2 2" xfId="8432"/>
    <cellStyle name="Normal 3 5 11 3" xfId="8433"/>
    <cellStyle name="Normal 3 5 12" xfId="2583"/>
    <cellStyle name="Normal 3 5 12 2" xfId="8434"/>
    <cellStyle name="Normal 3 5 12 2 2" xfId="8435"/>
    <cellStyle name="Normal 3 5 12 3" xfId="8436"/>
    <cellStyle name="Normal 3 5 13" xfId="2584"/>
    <cellStyle name="Normal 3 5 13 2" xfId="8437"/>
    <cellStyle name="Normal 3 5 13 2 2" xfId="8438"/>
    <cellStyle name="Normal 3 5 13 3" xfId="8439"/>
    <cellStyle name="Normal 3 5 14" xfId="2585"/>
    <cellStyle name="Normal 3 5 14 2" xfId="8440"/>
    <cellStyle name="Normal 3 5 14 2 2" xfId="8441"/>
    <cellStyle name="Normal 3 5 14 3" xfId="8442"/>
    <cellStyle name="Normal 3 5 15" xfId="2586"/>
    <cellStyle name="Normal 3 5 15 2" xfId="8443"/>
    <cellStyle name="Normal 3 5 15 2 2" xfId="8444"/>
    <cellStyle name="Normal 3 5 15 3" xfId="8445"/>
    <cellStyle name="Normal 3 5 16" xfId="2587"/>
    <cellStyle name="Normal 3 5 16 2" xfId="8446"/>
    <cellStyle name="Normal 3 5 16 2 2" xfId="8447"/>
    <cellStyle name="Normal 3 5 16 3" xfId="8448"/>
    <cellStyle name="Normal 3 5 17" xfId="2588"/>
    <cellStyle name="Normal 3 5 17 2" xfId="8449"/>
    <cellStyle name="Normal 3 5 17 2 2" xfId="8450"/>
    <cellStyle name="Normal 3 5 17 3" xfId="8451"/>
    <cellStyle name="Normal 3 5 18" xfId="2589"/>
    <cellStyle name="Normal 3 5 18 2" xfId="8452"/>
    <cellStyle name="Normal 3 5 18 2 2" xfId="8453"/>
    <cellStyle name="Normal 3 5 18 3" xfId="8454"/>
    <cellStyle name="Normal 3 5 19" xfId="2590"/>
    <cellStyle name="Normal 3 5 19 2" xfId="8455"/>
    <cellStyle name="Normal 3 5 19 2 2" xfId="8456"/>
    <cellStyle name="Normal 3 5 19 3" xfId="8457"/>
    <cellStyle name="Normal 3 5 2" xfId="2591"/>
    <cellStyle name="Normal 3 5 2 2" xfId="8458"/>
    <cellStyle name="Normal 3 5 2 2 2" xfId="8459"/>
    <cellStyle name="Normal 3 5 2 3" xfId="8460"/>
    <cellStyle name="Normal 3 5 20" xfId="2592"/>
    <cellStyle name="Normal 3 5 20 2" xfId="8461"/>
    <cellStyle name="Normal 3 5 20 2 2" xfId="8462"/>
    <cellStyle name="Normal 3 5 20 3" xfId="8463"/>
    <cellStyle name="Normal 3 5 21" xfId="2593"/>
    <cellStyle name="Normal 3 5 21 2" xfId="8464"/>
    <cellStyle name="Normal 3 5 21 2 2" xfId="8465"/>
    <cellStyle name="Normal 3 5 21 3" xfId="8466"/>
    <cellStyle name="Normal 3 5 22" xfId="2594"/>
    <cellStyle name="Normal 3 5 22 2" xfId="8467"/>
    <cellStyle name="Normal 3 5 22 2 2" xfId="8468"/>
    <cellStyle name="Normal 3 5 22 3" xfId="8469"/>
    <cellStyle name="Normal 3 5 23" xfId="2595"/>
    <cellStyle name="Normal 3 5 23 2" xfId="8470"/>
    <cellStyle name="Normal 3 5 23 2 2" xfId="8471"/>
    <cellStyle name="Normal 3 5 23 3" xfId="8472"/>
    <cellStyle name="Normal 3 5 24" xfId="2580"/>
    <cellStyle name="Normal 3 5 24 2" xfId="8474"/>
    <cellStyle name="Normal 3 5 24 3" xfId="8473"/>
    <cellStyle name="Normal 3 5 25" xfId="8475"/>
    <cellStyle name="Normal 3 5 3" xfId="2596"/>
    <cellStyle name="Normal 3 5 3 2" xfId="8476"/>
    <cellStyle name="Normal 3 5 3 2 2" xfId="8477"/>
    <cellStyle name="Normal 3 5 3 2 2 2" xfId="22314"/>
    <cellStyle name="Normal 3 5 3 2 2 2 2" xfId="22315"/>
    <cellStyle name="Normal 3 5 3 2 2 3" xfId="22316"/>
    <cellStyle name="Normal 3 5 3 2 2 4" xfId="22313"/>
    <cellStyle name="Normal 3 5 3 2 3" xfId="22317"/>
    <cellStyle name="Normal 3 5 3 2 3 2" xfId="22318"/>
    <cellStyle name="Normal 3 5 3 2 3 2 2" xfId="22319"/>
    <cellStyle name="Normal 3 5 3 2 3 3" xfId="22320"/>
    <cellStyle name="Normal 3 5 3 2 4" xfId="22321"/>
    <cellStyle name="Normal 3 5 3 2 4 2" xfId="22322"/>
    <cellStyle name="Normal 3 5 3 2 5" xfId="22323"/>
    <cellStyle name="Normal 3 5 3 2 6" xfId="22312"/>
    <cellStyle name="Normal 3 5 3 2_Lcc_inputs" xfId="46511"/>
    <cellStyle name="Normal 3 5 3 3" xfId="8478"/>
    <cellStyle name="Normal 3 5 3 3 2" xfId="22325"/>
    <cellStyle name="Normal 3 5 3 3 2 2" xfId="22326"/>
    <cellStyle name="Normal 3 5 3 3 2 3" xfId="46512"/>
    <cellStyle name="Normal 3 5 3 3 3" xfId="22327"/>
    <cellStyle name="Normal 3 5 3 3 4" xfId="22324"/>
    <cellStyle name="Normal 3 5 3 3_Lcc_inputs" xfId="46513"/>
    <cellStyle name="Normal 3 5 3 4" xfId="22328"/>
    <cellStyle name="Normal 3 5 3 4 2" xfId="22329"/>
    <cellStyle name="Normal 3 5 3 4 2 2" xfId="22330"/>
    <cellStyle name="Normal 3 5 3 4 3" xfId="22331"/>
    <cellStyle name="Normal 3 5 3 5" xfId="22332"/>
    <cellStyle name="Normal 3 5 3 5 2" xfId="22333"/>
    <cellStyle name="Normal 3 5 3 6" xfId="22334"/>
    <cellStyle name="Normal 3 5 3 7" xfId="9836"/>
    <cellStyle name="Normal 3 5 3 8" xfId="46514"/>
    <cellStyle name="Normal 3 5 3_Lcc_inputs" xfId="46515"/>
    <cellStyle name="Normal 3 5 4" xfId="2597"/>
    <cellStyle name="Normal 3 5 4 2" xfId="8479"/>
    <cellStyle name="Normal 3 5 4 2 2" xfId="8480"/>
    <cellStyle name="Normal 3 5 4 2 2 2" xfId="22337"/>
    <cellStyle name="Normal 3 5 4 2 2 3" xfId="22336"/>
    <cellStyle name="Normal 3 5 4 2 3" xfId="22338"/>
    <cellStyle name="Normal 3 5 4 2 4" xfId="22335"/>
    <cellStyle name="Normal 3 5 4 3" xfId="8481"/>
    <cellStyle name="Normal 3 5 4 3 2" xfId="22340"/>
    <cellStyle name="Normal 3 5 4 3 2 2" xfId="22341"/>
    <cellStyle name="Normal 3 5 4 3 3" xfId="22342"/>
    <cellStyle name="Normal 3 5 4 3 4" xfId="22339"/>
    <cellStyle name="Normal 3 5 4 4" xfId="22343"/>
    <cellStyle name="Normal 3 5 4 4 2" xfId="22344"/>
    <cellStyle name="Normal 3 5 4 5" xfId="22345"/>
    <cellStyle name="Normal 3 5 4 6" xfId="9835"/>
    <cellStyle name="Normal 3 5 4_Lcc_inputs" xfId="46516"/>
    <cellStyle name="Normal 3 5 5" xfId="2598"/>
    <cellStyle name="Normal 3 5 5 2" xfId="8482"/>
    <cellStyle name="Normal 3 5 5 2 2" xfId="8483"/>
    <cellStyle name="Normal 3 5 5 2 2 2" xfId="22349"/>
    <cellStyle name="Normal 3 5 5 2 2 3" xfId="22348"/>
    <cellStyle name="Normal 3 5 5 2 3" xfId="22350"/>
    <cellStyle name="Normal 3 5 5 2 4" xfId="22347"/>
    <cellStyle name="Normal 3 5 5 3" xfId="8484"/>
    <cellStyle name="Normal 3 5 5 3 2" xfId="22352"/>
    <cellStyle name="Normal 3 5 5 3 3" xfId="22351"/>
    <cellStyle name="Normal 3 5 5 4" xfId="22353"/>
    <cellStyle name="Normal 3 5 5 5" xfId="22346"/>
    <cellStyle name="Normal 3 5 5_Lcc_inputs" xfId="46517"/>
    <cellStyle name="Normal 3 5 6" xfId="2599"/>
    <cellStyle name="Normal 3 5 6 2" xfId="8485"/>
    <cellStyle name="Normal 3 5 6 2 2" xfId="8486"/>
    <cellStyle name="Normal 3 5 6 2 3" xfId="22355"/>
    <cellStyle name="Normal 3 5 6 3" xfId="8487"/>
    <cellStyle name="Normal 3 5 6 4" xfId="22354"/>
    <cellStyle name="Normal 3 5 7" xfId="2600"/>
    <cellStyle name="Normal 3 5 7 2" xfId="8488"/>
    <cellStyle name="Normal 3 5 7 2 2" xfId="8489"/>
    <cellStyle name="Normal 3 5 7 3" xfId="8490"/>
    <cellStyle name="Normal 3 5 7 4" xfId="22356"/>
    <cellStyle name="Normal 3 5 8" xfId="2601"/>
    <cellStyle name="Normal 3 5 8 2" xfId="8491"/>
    <cellStyle name="Normal 3 5 8 2 2" xfId="8492"/>
    <cellStyle name="Normal 3 5 8 3" xfId="8493"/>
    <cellStyle name="Normal 3 5 9" xfId="2602"/>
    <cellStyle name="Normal 3 5 9 2" xfId="8494"/>
    <cellStyle name="Normal 3 5 9 2 2" xfId="8495"/>
    <cellStyle name="Normal 3 5 9 3" xfId="8496"/>
    <cellStyle name="Normal 3 5_Lcc_inputs" xfId="46518"/>
    <cellStyle name="Normal 3 50" xfId="2603"/>
    <cellStyle name="Normal 3 50 2" xfId="8497"/>
    <cellStyle name="Normal 3 50 2 2" xfId="8498"/>
    <cellStyle name="Normal 3 50 3" xfId="8499"/>
    <cellStyle name="Normal 3 51" xfId="2604"/>
    <cellStyle name="Normal 3 51 2" xfId="8500"/>
    <cellStyle name="Normal 3 51 2 2" xfId="8501"/>
    <cellStyle name="Normal 3 51 3" xfId="8502"/>
    <cellStyle name="Normal 3 52" xfId="2605"/>
    <cellStyle name="Normal 3 52 2" xfId="8503"/>
    <cellStyle name="Normal 3 52 2 2" xfId="8504"/>
    <cellStyle name="Normal 3 52 3" xfId="8505"/>
    <cellStyle name="Normal 3 53" xfId="2606"/>
    <cellStyle name="Normal 3 53 2" xfId="8506"/>
    <cellStyle name="Normal 3 53 2 2" xfId="8507"/>
    <cellStyle name="Normal 3 53 3" xfId="8508"/>
    <cellStyle name="Normal 3 54" xfId="2607"/>
    <cellStyle name="Normal 3 54 2" xfId="8509"/>
    <cellStyle name="Normal 3 54 2 2" xfId="8510"/>
    <cellStyle name="Normal 3 54 3" xfId="8511"/>
    <cellStyle name="Normal 3 55" xfId="2608"/>
    <cellStyle name="Normal 3 55 2" xfId="8512"/>
    <cellStyle name="Normal 3 55 2 2" xfId="8513"/>
    <cellStyle name="Normal 3 55 3" xfId="8514"/>
    <cellStyle name="Normal 3 56" xfId="2609"/>
    <cellStyle name="Normal 3 56 2" xfId="8515"/>
    <cellStyle name="Normal 3 56 2 2" xfId="8516"/>
    <cellStyle name="Normal 3 56 3" xfId="8517"/>
    <cellStyle name="Normal 3 57" xfId="2610"/>
    <cellStyle name="Normal 3 57 2" xfId="8518"/>
    <cellStyle name="Normal 3 57 2 2" xfId="8519"/>
    <cellStyle name="Normal 3 57 3" xfId="8520"/>
    <cellStyle name="Normal 3 58" xfId="2611"/>
    <cellStyle name="Normal 3 58 2" xfId="8521"/>
    <cellStyle name="Normal 3 58 2 2" xfId="8522"/>
    <cellStyle name="Normal 3 58 3" xfId="8523"/>
    <cellStyle name="Normal 3 59" xfId="2612"/>
    <cellStyle name="Normal 3 59 2" xfId="8524"/>
    <cellStyle name="Normal 3 59 2 2" xfId="8525"/>
    <cellStyle name="Normal 3 59 3" xfId="8526"/>
    <cellStyle name="Normal 3 6" xfId="622"/>
    <cellStyle name="Normal 3 6 10" xfId="2614"/>
    <cellStyle name="Normal 3 6 10 2" xfId="8527"/>
    <cellStyle name="Normal 3 6 10 2 2" xfId="8528"/>
    <cellStyle name="Normal 3 6 10 3" xfId="8529"/>
    <cellStyle name="Normal 3 6 11" xfId="2615"/>
    <cellStyle name="Normal 3 6 11 2" xfId="8530"/>
    <cellStyle name="Normal 3 6 11 2 2" xfId="8531"/>
    <cellStyle name="Normal 3 6 11 3" xfId="8532"/>
    <cellStyle name="Normal 3 6 12" xfId="2616"/>
    <cellStyle name="Normal 3 6 12 2" xfId="8533"/>
    <cellStyle name="Normal 3 6 12 2 2" xfId="8534"/>
    <cellStyle name="Normal 3 6 12 3" xfId="8535"/>
    <cellStyle name="Normal 3 6 13" xfId="2617"/>
    <cellStyle name="Normal 3 6 13 2" xfId="8536"/>
    <cellStyle name="Normal 3 6 13 2 2" xfId="8537"/>
    <cellStyle name="Normal 3 6 13 3" xfId="8538"/>
    <cellStyle name="Normal 3 6 14" xfId="2618"/>
    <cellStyle name="Normal 3 6 14 2" xfId="8539"/>
    <cellStyle name="Normal 3 6 14 2 2" xfId="8540"/>
    <cellStyle name="Normal 3 6 14 3" xfId="8541"/>
    <cellStyle name="Normal 3 6 15" xfId="2619"/>
    <cellStyle name="Normal 3 6 15 2" xfId="8542"/>
    <cellStyle name="Normal 3 6 15 2 2" xfId="8543"/>
    <cellStyle name="Normal 3 6 15 3" xfId="8544"/>
    <cellStyle name="Normal 3 6 16" xfId="2620"/>
    <cellStyle name="Normal 3 6 16 2" xfId="8545"/>
    <cellStyle name="Normal 3 6 16 2 2" xfId="8546"/>
    <cellStyle name="Normal 3 6 16 3" xfId="8547"/>
    <cellStyle name="Normal 3 6 17" xfId="2621"/>
    <cellStyle name="Normal 3 6 17 2" xfId="8548"/>
    <cellStyle name="Normal 3 6 17 2 2" xfId="8549"/>
    <cellStyle name="Normal 3 6 17 3" xfId="8550"/>
    <cellStyle name="Normal 3 6 18" xfId="2622"/>
    <cellStyle name="Normal 3 6 18 2" xfId="8551"/>
    <cellStyle name="Normal 3 6 18 2 2" xfId="8552"/>
    <cellStyle name="Normal 3 6 18 3" xfId="8553"/>
    <cellStyle name="Normal 3 6 19" xfId="2623"/>
    <cellStyle name="Normal 3 6 19 2" xfId="8554"/>
    <cellStyle name="Normal 3 6 19 2 2" xfId="8555"/>
    <cellStyle name="Normal 3 6 19 3" xfId="8556"/>
    <cellStyle name="Normal 3 6 2" xfId="2624"/>
    <cellStyle name="Normal 3 6 2 2" xfId="8557"/>
    <cellStyle name="Normal 3 6 2 2 2" xfId="8558"/>
    <cellStyle name="Normal 3 6 2 2 2 2" xfId="22359"/>
    <cellStyle name="Normal 3 6 2 2 2 3" xfId="22358"/>
    <cellStyle name="Normal 3 6 2 2 3" xfId="22360"/>
    <cellStyle name="Normal 3 6 2 2 4" xfId="22357"/>
    <cellStyle name="Normal 3 6 2 2_Lcc_inputs" xfId="46519"/>
    <cellStyle name="Normal 3 6 2 3" xfId="8559"/>
    <cellStyle name="Normal 3 6 2 3 2" xfId="22362"/>
    <cellStyle name="Normal 3 6 2 3 2 2" xfId="22363"/>
    <cellStyle name="Normal 3 6 2 3 3" xfId="22364"/>
    <cellStyle name="Normal 3 6 2 3 4" xfId="22361"/>
    <cellStyle name="Normal 3 6 2 4" xfId="22365"/>
    <cellStyle name="Normal 3 6 2 4 2" xfId="22366"/>
    <cellStyle name="Normal 3 6 2 5" xfId="22367"/>
    <cellStyle name="Normal 3 6 2 6" xfId="9837"/>
    <cellStyle name="Normal 3 6 2 7" xfId="46520"/>
    <cellStyle name="Normal 3 6 2_Lcc_inputs" xfId="46521"/>
    <cellStyle name="Normal 3 6 20" xfId="2625"/>
    <cellStyle name="Normal 3 6 20 2" xfId="8560"/>
    <cellStyle name="Normal 3 6 20 2 2" xfId="8561"/>
    <cellStyle name="Normal 3 6 20 3" xfId="8562"/>
    <cellStyle name="Normal 3 6 21" xfId="2626"/>
    <cellStyle name="Normal 3 6 21 2" xfId="8563"/>
    <cellStyle name="Normal 3 6 21 2 2" xfId="8564"/>
    <cellStyle name="Normal 3 6 21 3" xfId="8565"/>
    <cellStyle name="Normal 3 6 22" xfId="2627"/>
    <cellStyle name="Normal 3 6 22 2" xfId="8566"/>
    <cellStyle name="Normal 3 6 22 2 2" xfId="8567"/>
    <cellStyle name="Normal 3 6 22 3" xfId="8568"/>
    <cellStyle name="Normal 3 6 23" xfId="2628"/>
    <cellStyle name="Normal 3 6 23 2" xfId="8569"/>
    <cellStyle name="Normal 3 6 23 2 2" xfId="8570"/>
    <cellStyle name="Normal 3 6 23 3" xfId="8571"/>
    <cellStyle name="Normal 3 6 24" xfId="2613"/>
    <cellStyle name="Normal 3 6 24 2" xfId="8573"/>
    <cellStyle name="Normal 3 6 24 3" xfId="8572"/>
    <cellStyle name="Normal 3 6 25" xfId="8574"/>
    <cellStyle name="Normal 3 6 26" xfId="55088"/>
    <cellStyle name="Normal 3 6 27" xfId="55175"/>
    <cellStyle name="Normal 3 6 28" xfId="55145"/>
    <cellStyle name="Normal 3 6 29" xfId="55176"/>
    <cellStyle name="Normal 3 6 3" xfId="2629"/>
    <cellStyle name="Normal 3 6 3 2" xfId="8575"/>
    <cellStyle name="Normal 3 6 3 2 2" xfId="8576"/>
    <cellStyle name="Normal 3 6 3 2 2 2" xfId="22369"/>
    <cellStyle name="Normal 3 6 3 2 3" xfId="22368"/>
    <cellStyle name="Normal 3 6 3 3" xfId="8577"/>
    <cellStyle name="Normal 3 6 3 3 2" xfId="22370"/>
    <cellStyle name="Normal 3 6 3 4" xfId="11103"/>
    <cellStyle name="Normal 3 6 3 5" xfId="46522"/>
    <cellStyle name="Normal 3 6 3_Lcc_inputs" xfId="46523"/>
    <cellStyle name="Normal 3 6 30" xfId="55132"/>
    <cellStyle name="Normal 3 6 31" xfId="55177"/>
    <cellStyle name="Normal 3 6 32" xfId="55121"/>
    <cellStyle name="Normal 3 6 4" xfId="2630"/>
    <cellStyle name="Normal 3 6 4 2" xfId="8578"/>
    <cellStyle name="Normal 3 6 4 2 2" xfId="8579"/>
    <cellStyle name="Normal 3 6 4 2 2 2" xfId="22373"/>
    <cellStyle name="Normal 3 6 4 2 3" xfId="22372"/>
    <cellStyle name="Normal 3 6 4 3" xfId="8580"/>
    <cellStyle name="Normal 3 6 4 3 2" xfId="22374"/>
    <cellStyle name="Normal 3 6 4 4" xfId="22371"/>
    <cellStyle name="Normal 3 6 4_Lcc_inputs" xfId="46524"/>
    <cellStyle name="Normal 3 6 5" xfId="2631"/>
    <cellStyle name="Normal 3 6 5 2" xfId="8581"/>
    <cellStyle name="Normal 3 6 5 2 2" xfId="8582"/>
    <cellStyle name="Normal 3 6 5 2 3" xfId="22376"/>
    <cellStyle name="Normal 3 6 5 3" xfId="8583"/>
    <cellStyle name="Normal 3 6 5 4" xfId="22375"/>
    <cellStyle name="Normal 3 6 6" xfId="2632"/>
    <cellStyle name="Normal 3 6 6 2" xfId="8584"/>
    <cellStyle name="Normal 3 6 6 2 2" xfId="8585"/>
    <cellStyle name="Normal 3 6 6 3" xfId="8586"/>
    <cellStyle name="Normal 3 6 6 4" xfId="22377"/>
    <cellStyle name="Normal 3 6 7" xfId="2633"/>
    <cellStyle name="Normal 3 6 7 2" xfId="8587"/>
    <cellStyle name="Normal 3 6 7 2 2" xfId="8588"/>
    <cellStyle name="Normal 3 6 7 3" xfId="8589"/>
    <cellStyle name="Normal 3 6 8" xfId="2634"/>
    <cellStyle name="Normal 3 6 8 2" xfId="8590"/>
    <cellStyle name="Normal 3 6 8 2 2" xfId="8591"/>
    <cellStyle name="Normal 3 6 8 3" xfId="8592"/>
    <cellStyle name="Normal 3 6 9" xfId="2635"/>
    <cellStyle name="Normal 3 6 9 2" xfId="8593"/>
    <cellStyle name="Normal 3 6 9 2 2" xfId="8594"/>
    <cellStyle name="Normal 3 6 9 3" xfId="8595"/>
    <cellStyle name="Normal 3 6_Lcc_inputs" xfId="46525"/>
    <cellStyle name="Normal 3 60" xfId="2636"/>
    <cellStyle name="Normal 3 60 2" xfId="8596"/>
    <cellStyle name="Normal 3 60 2 2" xfId="8597"/>
    <cellStyle name="Normal 3 60 3" xfId="8598"/>
    <cellStyle name="Normal 3 61" xfId="2637"/>
    <cellStyle name="Normal 3 61 2" xfId="8599"/>
    <cellStyle name="Normal 3 61 2 2" xfId="8600"/>
    <cellStyle name="Normal 3 61 3" xfId="8601"/>
    <cellStyle name="Normal 3 62" xfId="2638"/>
    <cellStyle name="Normal 3 62 2" xfId="8602"/>
    <cellStyle name="Normal 3 62 2 2" xfId="8603"/>
    <cellStyle name="Normal 3 62 3" xfId="8604"/>
    <cellStyle name="Normal 3 63" xfId="2639"/>
    <cellStyle name="Normal 3 63 2" xfId="8605"/>
    <cellStyle name="Normal 3 63 2 2" xfId="8606"/>
    <cellStyle name="Normal 3 63 3" xfId="8607"/>
    <cellStyle name="Normal 3 64" xfId="2640"/>
    <cellStyle name="Normal 3 64 2" xfId="8608"/>
    <cellStyle name="Normal 3 64 2 2" xfId="8609"/>
    <cellStyle name="Normal 3 64 3" xfId="8610"/>
    <cellStyle name="Normal 3 65" xfId="2641"/>
    <cellStyle name="Normal 3 65 2" xfId="8611"/>
    <cellStyle name="Normal 3 65 2 2" xfId="8612"/>
    <cellStyle name="Normal 3 65 3" xfId="8613"/>
    <cellStyle name="Normal 3 66" xfId="2642"/>
    <cellStyle name="Normal 3 66 2" xfId="8614"/>
    <cellStyle name="Normal 3 67" xfId="2643"/>
    <cellStyle name="Normal 3 67 2" xfId="8615"/>
    <cellStyle name="Normal 3 68" xfId="1886"/>
    <cellStyle name="Normal 3 69" xfId="2863"/>
    <cellStyle name="Normal 3 7" xfId="574"/>
    <cellStyle name="Normal 3 7 10" xfId="2645"/>
    <cellStyle name="Normal 3 7 10 2" xfId="8616"/>
    <cellStyle name="Normal 3 7 10 2 2" xfId="8617"/>
    <cellStyle name="Normal 3 7 10 3" xfId="8618"/>
    <cellStyle name="Normal 3 7 11" xfId="2646"/>
    <cellStyle name="Normal 3 7 11 2" xfId="8619"/>
    <cellStyle name="Normal 3 7 11 2 2" xfId="8620"/>
    <cellStyle name="Normal 3 7 11 3" xfId="8621"/>
    <cellStyle name="Normal 3 7 12" xfId="2647"/>
    <cellStyle name="Normal 3 7 12 2" xfId="8622"/>
    <cellStyle name="Normal 3 7 12 2 2" xfId="8623"/>
    <cellStyle name="Normal 3 7 12 3" xfId="8624"/>
    <cellStyle name="Normal 3 7 13" xfId="2648"/>
    <cellStyle name="Normal 3 7 13 2" xfId="8625"/>
    <cellStyle name="Normal 3 7 13 2 2" xfId="8626"/>
    <cellStyle name="Normal 3 7 13 3" xfId="8627"/>
    <cellStyle name="Normal 3 7 14" xfId="2649"/>
    <cellStyle name="Normal 3 7 14 2" xfId="8628"/>
    <cellStyle name="Normal 3 7 14 2 2" xfId="8629"/>
    <cellStyle name="Normal 3 7 14 3" xfId="8630"/>
    <cellStyle name="Normal 3 7 15" xfId="2650"/>
    <cellStyle name="Normal 3 7 15 2" xfId="8631"/>
    <cellStyle name="Normal 3 7 15 2 2" xfId="8632"/>
    <cellStyle name="Normal 3 7 15 3" xfId="8633"/>
    <cellStyle name="Normal 3 7 16" xfId="2651"/>
    <cellStyle name="Normal 3 7 16 2" xfId="8634"/>
    <cellStyle name="Normal 3 7 16 2 2" xfId="8635"/>
    <cellStyle name="Normal 3 7 16 3" xfId="8636"/>
    <cellStyle name="Normal 3 7 17" xfId="2652"/>
    <cellStyle name="Normal 3 7 17 2" xfId="8637"/>
    <cellStyle name="Normal 3 7 17 2 2" xfId="8638"/>
    <cellStyle name="Normal 3 7 17 3" xfId="8639"/>
    <cellStyle name="Normal 3 7 18" xfId="2653"/>
    <cellStyle name="Normal 3 7 18 2" xfId="8640"/>
    <cellStyle name="Normal 3 7 18 2 2" xfId="8641"/>
    <cellStyle name="Normal 3 7 18 3" xfId="8642"/>
    <cellStyle name="Normal 3 7 19" xfId="2654"/>
    <cellStyle name="Normal 3 7 19 2" xfId="8643"/>
    <cellStyle name="Normal 3 7 19 2 2" xfId="8644"/>
    <cellStyle name="Normal 3 7 19 3" xfId="8645"/>
    <cellStyle name="Normal 3 7 2" xfId="2655"/>
    <cellStyle name="Normal 3 7 2 2" xfId="8646"/>
    <cellStyle name="Normal 3 7 2 2 2" xfId="8647"/>
    <cellStyle name="Normal 3 7 2 2 2 2" xfId="22379"/>
    <cellStyle name="Normal 3 7 2 2 3" xfId="22378"/>
    <cellStyle name="Normal 3 7 2 3" xfId="8648"/>
    <cellStyle name="Normal 3 7 2 3 2" xfId="22380"/>
    <cellStyle name="Normal 3 7 2 4" xfId="11104"/>
    <cellStyle name="Normal 3 7 2_Lcc_inputs" xfId="46526"/>
    <cellStyle name="Normal 3 7 20" xfId="2656"/>
    <cellStyle name="Normal 3 7 20 2" xfId="8649"/>
    <cellStyle name="Normal 3 7 20 2 2" xfId="8650"/>
    <cellStyle name="Normal 3 7 20 3" xfId="8651"/>
    <cellStyle name="Normal 3 7 21" xfId="2657"/>
    <cellStyle name="Normal 3 7 21 2" xfId="8652"/>
    <cellStyle name="Normal 3 7 21 2 2" xfId="8653"/>
    <cellStyle name="Normal 3 7 21 3" xfId="8654"/>
    <cellStyle name="Normal 3 7 22" xfId="2658"/>
    <cellStyle name="Normal 3 7 22 2" xfId="8655"/>
    <cellStyle name="Normal 3 7 22 2 2" xfId="8656"/>
    <cellStyle name="Normal 3 7 22 3" xfId="8657"/>
    <cellStyle name="Normal 3 7 23" xfId="2659"/>
    <cellStyle name="Normal 3 7 23 2" xfId="8658"/>
    <cellStyle name="Normal 3 7 23 2 2" xfId="8659"/>
    <cellStyle name="Normal 3 7 23 3" xfId="8660"/>
    <cellStyle name="Normal 3 7 24" xfId="2644"/>
    <cellStyle name="Normal 3 7 24 2" xfId="8662"/>
    <cellStyle name="Normal 3 7 24 3" xfId="8661"/>
    <cellStyle name="Normal 3 7 25" xfId="8663"/>
    <cellStyle name="Normal 3 7 26" xfId="55089"/>
    <cellStyle name="Normal 3 7 27" xfId="55178"/>
    <cellStyle name="Normal 3 7 28" xfId="55124"/>
    <cellStyle name="Normal 3 7 29" xfId="55179"/>
    <cellStyle name="Normal 3 7 3" xfId="2660"/>
    <cellStyle name="Normal 3 7 3 2" xfId="8664"/>
    <cellStyle name="Normal 3 7 3 2 2" xfId="8665"/>
    <cellStyle name="Normal 3 7 3 2 2 2" xfId="22383"/>
    <cellStyle name="Normal 3 7 3 2 3" xfId="22382"/>
    <cellStyle name="Normal 3 7 3 3" xfId="8666"/>
    <cellStyle name="Normal 3 7 3 3 2" xfId="22384"/>
    <cellStyle name="Normal 3 7 3 4" xfId="22381"/>
    <cellStyle name="Normal 3 7 30" xfId="55120"/>
    <cellStyle name="Normal 3 7 31" xfId="55180"/>
    <cellStyle name="Normal 3 7 32" xfId="55134"/>
    <cellStyle name="Normal 3 7 4" xfId="2661"/>
    <cellStyle name="Normal 3 7 4 2" xfId="8667"/>
    <cellStyle name="Normal 3 7 4 2 2" xfId="8668"/>
    <cellStyle name="Normal 3 7 4 2 3" xfId="22386"/>
    <cellStyle name="Normal 3 7 4 3" xfId="8669"/>
    <cellStyle name="Normal 3 7 4 4" xfId="22385"/>
    <cellStyle name="Normal 3 7 5" xfId="2662"/>
    <cellStyle name="Normal 3 7 5 2" xfId="8670"/>
    <cellStyle name="Normal 3 7 5 2 2" xfId="8671"/>
    <cellStyle name="Normal 3 7 5 3" xfId="8672"/>
    <cellStyle name="Normal 3 7 5 4" xfId="22387"/>
    <cellStyle name="Normal 3 7 6" xfId="2663"/>
    <cellStyle name="Normal 3 7 6 2" xfId="8673"/>
    <cellStyle name="Normal 3 7 6 2 2" xfId="8674"/>
    <cellStyle name="Normal 3 7 6 3" xfId="8675"/>
    <cellStyle name="Normal 3 7 7" xfId="2664"/>
    <cellStyle name="Normal 3 7 7 2" xfId="8676"/>
    <cellStyle name="Normal 3 7 7 2 2" xfId="8677"/>
    <cellStyle name="Normal 3 7 7 3" xfId="8678"/>
    <cellStyle name="Normal 3 7 8" xfId="2665"/>
    <cellStyle name="Normal 3 7 8 2" xfId="8679"/>
    <cellStyle name="Normal 3 7 8 2 2" xfId="8680"/>
    <cellStyle name="Normal 3 7 8 3" xfId="8681"/>
    <cellStyle name="Normal 3 7 9" xfId="2666"/>
    <cellStyle name="Normal 3 7 9 2" xfId="8682"/>
    <cellStyle name="Normal 3 7 9 2 2" xfId="8683"/>
    <cellStyle name="Normal 3 7 9 3" xfId="8684"/>
    <cellStyle name="Normal 3 7_Lcc_inputs" xfId="46527"/>
    <cellStyle name="Normal 3 70" xfId="55083"/>
    <cellStyle name="Normal 3 71" xfId="55165"/>
    <cellStyle name="Normal 3 72" xfId="55160"/>
    <cellStyle name="Normal 3 73" xfId="55164"/>
    <cellStyle name="Normal 3 74" xfId="55162"/>
    <cellStyle name="Normal 3 75" xfId="55163"/>
    <cellStyle name="Normal 3 76" xfId="55161"/>
    <cellStyle name="Normal 3 8" xfId="564"/>
    <cellStyle name="Normal 3 8 10" xfId="2668"/>
    <cellStyle name="Normal 3 8 10 2" xfId="8685"/>
    <cellStyle name="Normal 3 8 10 2 2" xfId="8686"/>
    <cellStyle name="Normal 3 8 10 3" xfId="8687"/>
    <cellStyle name="Normal 3 8 11" xfId="2669"/>
    <cellStyle name="Normal 3 8 11 2" xfId="8688"/>
    <cellStyle name="Normal 3 8 11 2 2" xfId="8689"/>
    <cellStyle name="Normal 3 8 11 3" xfId="8690"/>
    <cellStyle name="Normal 3 8 12" xfId="2670"/>
    <cellStyle name="Normal 3 8 12 2" xfId="8691"/>
    <cellStyle name="Normal 3 8 12 2 2" xfId="8692"/>
    <cellStyle name="Normal 3 8 12 3" xfId="8693"/>
    <cellStyle name="Normal 3 8 13" xfId="2671"/>
    <cellStyle name="Normal 3 8 13 2" xfId="8694"/>
    <cellStyle name="Normal 3 8 13 2 2" xfId="8695"/>
    <cellStyle name="Normal 3 8 13 3" xfId="8696"/>
    <cellStyle name="Normal 3 8 14" xfId="2672"/>
    <cellStyle name="Normal 3 8 14 2" xfId="8697"/>
    <cellStyle name="Normal 3 8 14 2 2" xfId="8698"/>
    <cellStyle name="Normal 3 8 14 3" xfId="8699"/>
    <cellStyle name="Normal 3 8 15" xfId="2673"/>
    <cellStyle name="Normal 3 8 15 2" xfId="8700"/>
    <cellStyle name="Normal 3 8 15 2 2" xfId="8701"/>
    <cellStyle name="Normal 3 8 15 3" xfId="8702"/>
    <cellStyle name="Normal 3 8 16" xfId="2674"/>
    <cellStyle name="Normal 3 8 16 2" xfId="8703"/>
    <cellStyle name="Normal 3 8 16 2 2" xfId="8704"/>
    <cellStyle name="Normal 3 8 16 3" xfId="8705"/>
    <cellStyle name="Normal 3 8 17" xfId="2675"/>
    <cellStyle name="Normal 3 8 17 2" xfId="8706"/>
    <cellStyle name="Normal 3 8 17 2 2" xfId="8707"/>
    <cellStyle name="Normal 3 8 17 3" xfId="8708"/>
    <cellStyle name="Normal 3 8 18" xfId="2676"/>
    <cellStyle name="Normal 3 8 18 2" xfId="8709"/>
    <cellStyle name="Normal 3 8 18 2 2" xfId="8710"/>
    <cellStyle name="Normal 3 8 18 3" xfId="8711"/>
    <cellStyle name="Normal 3 8 19" xfId="2677"/>
    <cellStyle name="Normal 3 8 19 2" xfId="8712"/>
    <cellStyle name="Normal 3 8 19 2 2" xfId="8713"/>
    <cellStyle name="Normal 3 8 19 3" xfId="8714"/>
    <cellStyle name="Normal 3 8 2" xfId="2678"/>
    <cellStyle name="Normal 3 8 2 2" xfId="8715"/>
    <cellStyle name="Normal 3 8 2 2 2" xfId="8716"/>
    <cellStyle name="Normal 3 8 2 2 3" xfId="22389"/>
    <cellStyle name="Normal 3 8 2 3" xfId="8717"/>
    <cellStyle name="Normal 3 8 2 4" xfId="22388"/>
    <cellStyle name="Normal 3 8 20" xfId="2679"/>
    <cellStyle name="Normal 3 8 20 2" xfId="8718"/>
    <cellStyle name="Normal 3 8 20 2 2" xfId="8719"/>
    <cellStyle name="Normal 3 8 20 3" xfId="8720"/>
    <cellStyle name="Normal 3 8 21" xfId="2680"/>
    <cellStyle name="Normal 3 8 21 2" xfId="8721"/>
    <cellStyle name="Normal 3 8 21 2 2" xfId="8722"/>
    <cellStyle name="Normal 3 8 21 3" xfId="8723"/>
    <cellStyle name="Normal 3 8 22" xfId="2681"/>
    <cellStyle name="Normal 3 8 22 2" xfId="8724"/>
    <cellStyle name="Normal 3 8 22 2 2" xfId="8725"/>
    <cellStyle name="Normal 3 8 22 3" xfId="8726"/>
    <cellStyle name="Normal 3 8 23" xfId="2682"/>
    <cellStyle name="Normal 3 8 23 2" xfId="8727"/>
    <cellStyle name="Normal 3 8 23 2 2" xfId="8728"/>
    <cellStyle name="Normal 3 8 23 3" xfId="8729"/>
    <cellStyle name="Normal 3 8 24" xfId="2667"/>
    <cellStyle name="Normal 3 8 24 2" xfId="8730"/>
    <cellStyle name="Normal 3 8 25" xfId="8731"/>
    <cellStyle name="Normal 3 8 3" xfId="2683"/>
    <cellStyle name="Normal 3 8 3 2" xfId="8732"/>
    <cellStyle name="Normal 3 8 3 2 2" xfId="8733"/>
    <cellStyle name="Normal 3 8 3 3" xfId="8734"/>
    <cellStyle name="Normal 3 8 3 4" xfId="22390"/>
    <cellStyle name="Normal 3 8 4" xfId="2684"/>
    <cellStyle name="Normal 3 8 4 2" xfId="8735"/>
    <cellStyle name="Normal 3 8 4 2 2" xfId="8736"/>
    <cellStyle name="Normal 3 8 4 3" xfId="8737"/>
    <cellStyle name="Normal 3 8 5" xfId="2685"/>
    <cellStyle name="Normal 3 8 5 2" xfId="8738"/>
    <cellStyle name="Normal 3 8 5 2 2" xfId="8739"/>
    <cellStyle name="Normal 3 8 5 3" xfId="8740"/>
    <cellStyle name="Normal 3 8 6" xfId="2686"/>
    <cellStyle name="Normal 3 8 6 2" xfId="8741"/>
    <cellStyle name="Normal 3 8 6 2 2" xfId="8742"/>
    <cellStyle name="Normal 3 8 6 3" xfId="8743"/>
    <cellStyle name="Normal 3 8 7" xfId="2687"/>
    <cellStyle name="Normal 3 8 7 2" xfId="8744"/>
    <cellStyle name="Normal 3 8 7 2 2" xfId="8745"/>
    <cellStyle name="Normal 3 8 7 3" xfId="8746"/>
    <cellStyle name="Normal 3 8 8" xfId="2688"/>
    <cellStyle name="Normal 3 8 8 2" xfId="8747"/>
    <cellStyle name="Normal 3 8 8 2 2" xfId="8748"/>
    <cellStyle name="Normal 3 8 8 3" xfId="8749"/>
    <cellStyle name="Normal 3 8 9" xfId="2689"/>
    <cellStyle name="Normal 3 8 9 2" xfId="8750"/>
    <cellStyle name="Normal 3 8 9 2 2" xfId="8751"/>
    <cellStyle name="Normal 3 8 9 3" xfId="8752"/>
    <cellStyle name="Normal 3 8_Lcc_inputs" xfId="46528"/>
    <cellStyle name="Normal 3 9" xfId="2690"/>
    <cellStyle name="Normal 3 9 10" xfId="2691"/>
    <cellStyle name="Normal 3 9 10 2" xfId="8753"/>
    <cellStyle name="Normal 3 9 10 2 2" xfId="8754"/>
    <cellStyle name="Normal 3 9 10 3" xfId="8755"/>
    <cellStyle name="Normal 3 9 11" xfId="2692"/>
    <cellStyle name="Normal 3 9 11 2" xfId="8756"/>
    <cellStyle name="Normal 3 9 11 2 2" xfId="8757"/>
    <cellStyle name="Normal 3 9 11 3" xfId="8758"/>
    <cellStyle name="Normal 3 9 12" xfId="2693"/>
    <cellStyle name="Normal 3 9 12 2" xfId="8759"/>
    <cellStyle name="Normal 3 9 12 2 2" xfId="8760"/>
    <cellStyle name="Normal 3 9 12 3" xfId="8761"/>
    <cellStyle name="Normal 3 9 13" xfId="2694"/>
    <cellStyle name="Normal 3 9 13 2" xfId="8762"/>
    <cellStyle name="Normal 3 9 13 2 2" xfId="8763"/>
    <cellStyle name="Normal 3 9 13 3" xfId="8764"/>
    <cellStyle name="Normal 3 9 14" xfId="2695"/>
    <cellStyle name="Normal 3 9 14 2" xfId="8765"/>
    <cellStyle name="Normal 3 9 14 2 2" xfId="8766"/>
    <cellStyle name="Normal 3 9 14 3" xfId="8767"/>
    <cellStyle name="Normal 3 9 15" xfId="2696"/>
    <cellStyle name="Normal 3 9 15 2" xfId="8768"/>
    <cellStyle name="Normal 3 9 15 2 2" xfId="8769"/>
    <cellStyle name="Normal 3 9 15 3" xfId="8770"/>
    <cellStyle name="Normal 3 9 16" xfId="2697"/>
    <cellStyle name="Normal 3 9 16 2" xfId="8771"/>
    <cellStyle name="Normal 3 9 16 2 2" xfId="8772"/>
    <cellStyle name="Normal 3 9 16 3" xfId="8773"/>
    <cellStyle name="Normal 3 9 17" xfId="2698"/>
    <cellStyle name="Normal 3 9 17 2" xfId="8774"/>
    <cellStyle name="Normal 3 9 17 2 2" xfId="8775"/>
    <cellStyle name="Normal 3 9 17 3" xfId="8776"/>
    <cellStyle name="Normal 3 9 18" xfId="2699"/>
    <cellStyle name="Normal 3 9 18 2" xfId="8777"/>
    <cellStyle name="Normal 3 9 18 2 2" xfId="8778"/>
    <cellStyle name="Normal 3 9 18 3" xfId="8779"/>
    <cellStyle name="Normal 3 9 19" xfId="2700"/>
    <cellStyle name="Normal 3 9 19 2" xfId="8780"/>
    <cellStyle name="Normal 3 9 19 2 2" xfId="8781"/>
    <cellStyle name="Normal 3 9 19 3" xfId="8782"/>
    <cellStyle name="Normal 3 9 2" xfId="2701"/>
    <cellStyle name="Normal 3 9 2 2" xfId="8783"/>
    <cellStyle name="Normal 3 9 2 2 2" xfId="8784"/>
    <cellStyle name="Normal 3 9 2 3" xfId="8785"/>
    <cellStyle name="Normal 3 9 20" xfId="2702"/>
    <cellStyle name="Normal 3 9 20 2" xfId="8786"/>
    <cellStyle name="Normal 3 9 20 2 2" xfId="8787"/>
    <cellStyle name="Normal 3 9 20 3" xfId="8788"/>
    <cellStyle name="Normal 3 9 21" xfId="2703"/>
    <cellStyle name="Normal 3 9 21 2" xfId="8789"/>
    <cellStyle name="Normal 3 9 21 2 2" xfId="8790"/>
    <cellStyle name="Normal 3 9 21 3" xfId="8791"/>
    <cellStyle name="Normal 3 9 22" xfId="2704"/>
    <cellStyle name="Normal 3 9 22 2" xfId="8792"/>
    <cellStyle name="Normal 3 9 22 2 2" xfId="8793"/>
    <cellStyle name="Normal 3 9 22 3" xfId="8794"/>
    <cellStyle name="Normal 3 9 23" xfId="2705"/>
    <cellStyle name="Normal 3 9 23 2" xfId="8795"/>
    <cellStyle name="Normal 3 9 23 2 2" xfId="8796"/>
    <cellStyle name="Normal 3 9 23 3" xfId="8797"/>
    <cellStyle name="Normal 3 9 24" xfId="8798"/>
    <cellStyle name="Normal 3 9 24 2" xfId="8799"/>
    <cellStyle name="Normal 3 9 25" xfId="8800"/>
    <cellStyle name="Normal 3 9 26" xfId="22391"/>
    <cellStyle name="Normal 3 9 3" xfId="2706"/>
    <cellStyle name="Normal 3 9 3 2" xfId="8801"/>
    <cellStyle name="Normal 3 9 3 2 2" xfId="8802"/>
    <cellStyle name="Normal 3 9 3 3" xfId="8803"/>
    <cellStyle name="Normal 3 9 3 4" xfId="22392"/>
    <cellStyle name="Normal 3 9 4" xfId="2707"/>
    <cellStyle name="Normal 3 9 4 2" xfId="8804"/>
    <cellStyle name="Normal 3 9 4 2 2" xfId="8805"/>
    <cellStyle name="Normal 3 9 4 3" xfId="8806"/>
    <cellStyle name="Normal 3 9 5" xfId="2708"/>
    <cellStyle name="Normal 3 9 5 2" xfId="8807"/>
    <cellStyle name="Normal 3 9 5 2 2" xfId="8808"/>
    <cellStyle name="Normal 3 9 5 3" xfId="8809"/>
    <cellStyle name="Normal 3 9 6" xfId="2709"/>
    <cellStyle name="Normal 3 9 6 2" xfId="8810"/>
    <cellStyle name="Normal 3 9 6 2 2" xfId="8811"/>
    <cellStyle name="Normal 3 9 6 3" xfId="8812"/>
    <cellStyle name="Normal 3 9 7" xfId="2710"/>
    <cellStyle name="Normal 3 9 7 2" xfId="8813"/>
    <cellStyle name="Normal 3 9 7 2 2" xfId="8814"/>
    <cellStyle name="Normal 3 9 7 3" xfId="8815"/>
    <cellStyle name="Normal 3 9 8" xfId="2711"/>
    <cellStyle name="Normal 3 9 8 2" xfId="8816"/>
    <cellStyle name="Normal 3 9 8 2 2" xfId="8817"/>
    <cellStyle name="Normal 3 9 8 3" xfId="8818"/>
    <cellStyle name="Normal 3 9 9" xfId="2712"/>
    <cellStyle name="Normal 3 9 9 2" xfId="8819"/>
    <cellStyle name="Normal 3 9 9 2 2" xfId="8820"/>
    <cellStyle name="Normal 3 9 9 3" xfId="8821"/>
    <cellStyle name="Normal 3_Lcc_inputs" xfId="46529"/>
    <cellStyle name="Normal 30" xfId="8822"/>
    <cellStyle name="Normal 30 10" xfId="10811"/>
    <cellStyle name="Normal 30 10 2" xfId="22393"/>
    <cellStyle name="Normal 30 10 2 2" xfId="22394"/>
    <cellStyle name="Normal 30 10 2 2 2" xfId="22395"/>
    <cellStyle name="Normal 30 10 2 2 3" xfId="46530"/>
    <cellStyle name="Normal 30 10 2 3" xfId="22396"/>
    <cellStyle name="Normal 30 10 2 4" xfId="46531"/>
    <cellStyle name="Normal 30 10 2_Lcc_inputs" xfId="46532"/>
    <cellStyle name="Normal 30 10 3" xfId="22397"/>
    <cellStyle name="Normal 30 10 3 2" xfId="22398"/>
    <cellStyle name="Normal 30 10 3 2 2" xfId="22399"/>
    <cellStyle name="Normal 30 10 3 3" xfId="22400"/>
    <cellStyle name="Normal 30 10 4" xfId="22401"/>
    <cellStyle name="Normal 30 10 4 2" xfId="22402"/>
    <cellStyle name="Normal 30 10 5" xfId="22403"/>
    <cellStyle name="Normal 30 10 6" xfId="46533"/>
    <cellStyle name="Normal 30 10 7" xfId="46534"/>
    <cellStyle name="Normal 30 10_Lcc_inputs" xfId="46535"/>
    <cellStyle name="Normal 30 11" xfId="22404"/>
    <cellStyle name="Normal 30 11 2" xfId="22405"/>
    <cellStyle name="Normal 30 11 2 2" xfId="22406"/>
    <cellStyle name="Normal 30 11 2 3" xfId="46536"/>
    <cellStyle name="Normal 30 11 3" xfId="22407"/>
    <cellStyle name="Normal 30 11 3 2" xfId="46537"/>
    <cellStyle name="Normal 30 11 4" xfId="46538"/>
    <cellStyle name="Normal 30 11 5" xfId="46539"/>
    <cellStyle name="Normal 30 11_Lcc_inputs" xfId="46540"/>
    <cellStyle name="Normal 30 12" xfId="22408"/>
    <cellStyle name="Normal 30 12 2" xfId="22409"/>
    <cellStyle name="Normal 30 12 2 2" xfId="22410"/>
    <cellStyle name="Normal 30 12 2 3" xfId="46541"/>
    <cellStyle name="Normal 30 12 3" xfId="22411"/>
    <cellStyle name="Normal 30 12 4" xfId="46542"/>
    <cellStyle name="Normal 30 12_Lcc_inputs" xfId="46543"/>
    <cellStyle name="Normal 30 13" xfId="22412"/>
    <cellStyle name="Normal 30 13 2" xfId="22413"/>
    <cellStyle name="Normal 30 13 3" xfId="46544"/>
    <cellStyle name="Normal 30 14" xfId="22414"/>
    <cellStyle name="Normal 30 14 2" xfId="46545"/>
    <cellStyle name="Normal 30 15" xfId="9250"/>
    <cellStyle name="Normal 30 16" xfId="46546"/>
    <cellStyle name="Normal 30 2" xfId="8823"/>
    <cellStyle name="Normal 30 2 10" xfId="46547"/>
    <cellStyle name="Normal 30 2 2" xfId="9840"/>
    <cellStyle name="Normal 30 2 2 2" xfId="22415"/>
    <cellStyle name="Normal 30 2 2 2 2" xfId="22416"/>
    <cellStyle name="Normal 30 2 2 2 2 2" xfId="22417"/>
    <cellStyle name="Normal 30 2 2 2 2 2 2" xfId="22418"/>
    <cellStyle name="Normal 30 2 2 2 2 3" xfId="22419"/>
    <cellStyle name="Normal 30 2 2 2 3" xfId="22420"/>
    <cellStyle name="Normal 30 2 2 2 3 2" xfId="22421"/>
    <cellStyle name="Normal 30 2 2 2 3 2 2" xfId="22422"/>
    <cellStyle name="Normal 30 2 2 2 3 3" xfId="22423"/>
    <cellStyle name="Normal 30 2 2 2 4" xfId="22424"/>
    <cellStyle name="Normal 30 2 2 2 4 2" xfId="22425"/>
    <cellStyle name="Normal 30 2 2 2 5" xfId="22426"/>
    <cellStyle name="Normal 30 2 2 2_Lcc_inputs" xfId="46548"/>
    <cellStyle name="Normal 30 2 2 3" xfId="22427"/>
    <cellStyle name="Normal 30 2 2 3 2" xfId="22428"/>
    <cellStyle name="Normal 30 2 2 3 2 2" xfId="22429"/>
    <cellStyle name="Normal 30 2 2 3 2 3" xfId="46549"/>
    <cellStyle name="Normal 30 2 2 3 3" xfId="22430"/>
    <cellStyle name="Normal 30 2 2 3 4" xfId="46550"/>
    <cellStyle name="Normal 30 2 2 3_Lcc_inputs" xfId="46551"/>
    <cellStyle name="Normal 30 2 2 4" xfId="22431"/>
    <cellStyle name="Normal 30 2 2 4 2" xfId="22432"/>
    <cellStyle name="Normal 30 2 2 4 2 2" xfId="22433"/>
    <cellStyle name="Normal 30 2 2 4 3" xfId="22434"/>
    <cellStyle name="Normal 30 2 2 5" xfId="22435"/>
    <cellStyle name="Normal 30 2 2 5 2" xfId="22436"/>
    <cellStyle name="Normal 30 2 2 6" xfId="22437"/>
    <cellStyle name="Normal 30 2 2 7" xfId="46552"/>
    <cellStyle name="Normal 30 2 2 8" xfId="46553"/>
    <cellStyle name="Normal 30 2 2_Lcc_inputs" xfId="46554"/>
    <cellStyle name="Normal 30 2 3" xfId="9839"/>
    <cellStyle name="Normal 30 2 3 2" xfId="22438"/>
    <cellStyle name="Normal 30 2 3 2 2" xfId="22439"/>
    <cellStyle name="Normal 30 2 3 2 2 2" xfId="22440"/>
    <cellStyle name="Normal 30 2 3 2 2 3" xfId="46555"/>
    <cellStyle name="Normal 30 2 3 2 3" xfId="22441"/>
    <cellStyle name="Normal 30 2 3 2 4" xfId="46556"/>
    <cellStyle name="Normal 30 2 3 2_Lcc_inputs" xfId="46557"/>
    <cellStyle name="Normal 30 2 3 3" xfId="22442"/>
    <cellStyle name="Normal 30 2 3 3 2" xfId="22443"/>
    <cellStyle name="Normal 30 2 3 3 2 2" xfId="22444"/>
    <cellStyle name="Normal 30 2 3 3 3" xfId="22445"/>
    <cellStyle name="Normal 30 2 3 4" xfId="22446"/>
    <cellStyle name="Normal 30 2 3 4 2" xfId="22447"/>
    <cellStyle name="Normal 30 2 3 5" xfId="22448"/>
    <cellStyle name="Normal 30 2 3 6" xfId="46558"/>
    <cellStyle name="Normal 30 2 3 7" xfId="46559"/>
    <cellStyle name="Normal 30 2 3_Lcc_inputs" xfId="46560"/>
    <cellStyle name="Normal 30 2 4" xfId="11105"/>
    <cellStyle name="Normal 30 2 4 2" xfId="22449"/>
    <cellStyle name="Normal 30 2 4 2 2" xfId="22450"/>
    <cellStyle name="Normal 30 2 4 2 3" xfId="46561"/>
    <cellStyle name="Normal 30 2 4 3" xfId="22451"/>
    <cellStyle name="Normal 30 2 4 3 2" xfId="46562"/>
    <cellStyle name="Normal 30 2 4 4" xfId="46563"/>
    <cellStyle name="Normal 30 2 4 5" xfId="46564"/>
    <cellStyle name="Normal 30 2 4_Lcc_inputs" xfId="46565"/>
    <cellStyle name="Normal 30 2 5" xfId="22452"/>
    <cellStyle name="Normal 30 2 5 2" xfId="22453"/>
    <cellStyle name="Normal 30 2 5 2 2" xfId="22454"/>
    <cellStyle name="Normal 30 2 5 2 3" xfId="46566"/>
    <cellStyle name="Normal 30 2 5 3" xfId="22455"/>
    <cellStyle name="Normal 30 2 5 3 2" xfId="46567"/>
    <cellStyle name="Normal 30 2 5 4" xfId="46568"/>
    <cellStyle name="Normal 30 2 5 5" xfId="46569"/>
    <cellStyle name="Normal 30 2 5_Lcc_inputs" xfId="46570"/>
    <cellStyle name="Normal 30 2 6" xfId="22456"/>
    <cellStyle name="Normal 30 2 6 2" xfId="22457"/>
    <cellStyle name="Normal 30 2 6 2 2" xfId="46571"/>
    <cellStyle name="Normal 30 2 6 3" xfId="46572"/>
    <cellStyle name="Normal 30 2 6 4" xfId="46573"/>
    <cellStyle name="Normal 30 2 6_Lcc_inputs" xfId="46574"/>
    <cellStyle name="Normal 30 2 7" xfId="22458"/>
    <cellStyle name="Normal 30 2 7 2" xfId="46575"/>
    <cellStyle name="Normal 30 2 7 3" xfId="46576"/>
    <cellStyle name="Normal 30 2 8" xfId="9251"/>
    <cellStyle name="Normal 30 2 8 2" xfId="46577"/>
    <cellStyle name="Normal 30 2 9" xfId="46578"/>
    <cellStyle name="Normal 30 2_Lcc_inputs" xfId="46579"/>
    <cellStyle name="Normal 30 3" xfId="8824"/>
    <cellStyle name="Normal 30 3 2" xfId="9842"/>
    <cellStyle name="Normal 30 3 2 2" xfId="22459"/>
    <cellStyle name="Normal 30 3 2 2 2" xfId="22460"/>
    <cellStyle name="Normal 30 3 2 2 2 2" xfId="22461"/>
    <cellStyle name="Normal 30 3 2 2 2 2 2" xfId="22462"/>
    <cellStyle name="Normal 30 3 2 2 2 3" xfId="22463"/>
    <cellStyle name="Normal 30 3 2 2 3" xfId="22464"/>
    <cellStyle name="Normal 30 3 2 2 3 2" xfId="22465"/>
    <cellStyle name="Normal 30 3 2 2 3 2 2" xfId="22466"/>
    <cellStyle name="Normal 30 3 2 2 3 3" xfId="22467"/>
    <cellStyle name="Normal 30 3 2 2 4" xfId="22468"/>
    <cellStyle name="Normal 30 3 2 2 4 2" xfId="22469"/>
    <cellStyle name="Normal 30 3 2 2 5" xfId="22470"/>
    <cellStyle name="Normal 30 3 2 2_Lcc_inputs" xfId="46580"/>
    <cellStyle name="Normal 30 3 2 3" xfId="22471"/>
    <cellStyle name="Normal 30 3 2 3 2" xfId="22472"/>
    <cellStyle name="Normal 30 3 2 3 2 2" xfId="22473"/>
    <cellStyle name="Normal 30 3 2 3 2 3" xfId="46581"/>
    <cellStyle name="Normal 30 3 2 3 3" xfId="22474"/>
    <cellStyle name="Normal 30 3 2 3 4" xfId="46582"/>
    <cellStyle name="Normal 30 3 2 3_Lcc_inputs" xfId="46583"/>
    <cellStyle name="Normal 30 3 2 4" xfId="22475"/>
    <cellStyle name="Normal 30 3 2 4 2" xfId="22476"/>
    <cellStyle name="Normal 30 3 2 4 2 2" xfId="22477"/>
    <cellStyle name="Normal 30 3 2 4 3" xfId="22478"/>
    <cellStyle name="Normal 30 3 2 5" xfId="22479"/>
    <cellStyle name="Normal 30 3 2 5 2" xfId="22480"/>
    <cellStyle name="Normal 30 3 2 6" xfId="22481"/>
    <cellStyle name="Normal 30 3 2 7" xfId="46584"/>
    <cellStyle name="Normal 30 3 2 8" xfId="46585"/>
    <cellStyle name="Normal 30 3 2_Lcc_inputs" xfId="46586"/>
    <cellStyle name="Normal 30 3 3" xfId="9841"/>
    <cellStyle name="Normal 30 3 3 2" xfId="22482"/>
    <cellStyle name="Normal 30 3 3 2 2" xfId="22483"/>
    <cellStyle name="Normal 30 3 3 2 2 2" xfId="22484"/>
    <cellStyle name="Normal 30 3 3 2 2 3" xfId="46587"/>
    <cellStyle name="Normal 30 3 3 2 3" xfId="22485"/>
    <cellStyle name="Normal 30 3 3 2 4" xfId="46588"/>
    <cellStyle name="Normal 30 3 3 2_Lcc_inputs" xfId="46589"/>
    <cellStyle name="Normal 30 3 3 3" xfId="22486"/>
    <cellStyle name="Normal 30 3 3 3 2" xfId="22487"/>
    <cellStyle name="Normal 30 3 3 3 2 2" xfId="22488"/>
    <cellStyle name="Normal 30 3 3 3 3" xfId="22489"/>
    <cellStyle name="Normal 30 3 3 4" xfId="22490"/>
    <cellStyle name="Normal 30 3 3 4 2" xfId="22491"/>
    <cellStyle name="Normal 30 3 3 5" xfId="22492"/>
    <cellStyle name="Normal 30 3 3 6" xfId="46590"/>
    <cellStyle name="Normal 30 3 3 7" xfId="46591"/>
    <cellStyle name="Normal 30 3 3_Lcc_inputs" xfId="46592"/>
    <cellStyle name="Normal 30 3 4" xfId="11106"/>
    <cellStyle name="Normal 30 3 4 2" xfId="22493"/>
    <cellStyle name="Normal 30 3 4 2 2" xfId="22494"/>
    <cellStyle name="Normal 30 3 4 2 3" xfId="46593"/>
    <cellStyle name="Normal 30 3 4 3" xfId="22495"/>
    <cellStyle name="Normal 30 3 4 3 2" xfId="46594"/>
    <cellStyle name="Normal 30 3 4 4" xfId="46595"/>
    <cellStyle name="Normal 30 3 4 5" xfId="46596"/>
    <cellStyle name="Normal 30 3 4_Lcc_inputs" xfId="46597"/>
    <cellStyle name="Normal 30 3 5" xfId="22496"/>
    <cellStyle name="Normal 30 3 5 2" xfId="22497"/>
    <cellStyle name="Normal 30 3 5 2 2" xfId="22498"/>
    <cellStyle name="Normal 30 3 5 2 3" xfId="46598"/>
    <cellStyle name="Normal 30 3 5 3" xfId="22499"/>
    <cellStyle name="Normal 30 3 5 4" xfId="46599"/>
    <cellStyle name="Normal 30 3 5_Lcc_inputs" xfId="46600"/>
    <cellStyle name="Normal 30 3 6" xfId="22500"/>
    <cellStyle name="Normal 30 3 6 2" xfId="22501"/>
    <cellStyle name="Normal 30 3 6 3" xfId="46601"/>
    <cellStyle name="Normal 30 3 7" xfId="22502"/>
    <cellStyle name="Normal 30 3 7 2" xfId="46602"/>
    <cellStyle name="Normal 30 3 8" xfId="9252"/>
    <cellStyle name="Normal 30 3 9" xfId="46603"/>
    <cellStyle name="Normal 30 3_Lcc_inputs" xfId="46604"/>
    <cellStyle name="Normal 30 4" xfId="9253"/>
    <cellStyle name="Normal 30 4 2" xfId="9844"/>
    <cellStyle name="Normal 30 4 2 2" xfId="22503"/>
    <cellStyle name="Normal 30 4 2 2 2" xfId="22504"/>
    <cellStyle name="Normal 30 4 2 2 2 2" xfId="22505"/>
    <cellStyle name="Normal 30 4 2 2 2 2 2" xfId="22506"/>
    <cellStyle name="Normal 30 4 2 2 2 3" xfId="22507"/>
    <cellStyle name="Normal 30 4 2 2 3" xfId="22508"/>
    <cellStyle name="Normal 30 4 2 2 3 2" xfId="22509"/>
    <cellStyle name="Normal 30 4 2 2 3 2 2" xfId="22510"/>
    <cellStyle name="Normal 30 4 2 2 3 3" xfId="22511"/>
    <cellStyle name="Normal 30 4 2 2 4" xfId="22512"/>
    <cellStyle name="Normal 30 4 2 2 4 2" xfId="22513"/>
    <cellStyle name="Normal 30 4 2 2 5" xfId="22514"/>
    <cellStyle name="Normal 30 4 2 2_Lcc_inputs" xfId="46605"/>
    <cellStyle name="Normal 30 4 2 3" xfId="22515"/>
    <cellStyle name="Normal 30 4 2 3 2" xfId="22516"/>
    <cellStyle name="Normal 30 4 2 3 2 2" xfId="22517"/>
    <cellStyle name="Normal 30 4 2 3 2 3" xfId="46606"/>
    <cellStyle name="Normal 30 4 2 3 3" xfId="22518"/>
    <cellStyle name="Normal 30 4 2 3 4" xfId="46607"/>
    <cellStyle name="Normal 30 4 2 3_Lcc_inputs" xfId="46608"/>
    <cellStyle name="Normal 30 4 2 4" xfId="22519"/>
    <cellStyle name="Normal 30 4 2 4 2" xfId="22520"/>
    <cellStyle name="Normal 30 4 2 4 2 2" xfId="22521"/>
    <cellStyle name="Normal 30 4 2 4 3" xfId="22522"/>
    <cellStyle name="Normal 30 4 2 5" xfId="22523"/>
    <cellStyle name="Normal 30 4 2 5 2" xfId="22524"/>
    <cellStyle name="Normal 30 4 2 6" xfId="22525"/>
    <cellStyle name="Normal 30 4 2 7" xfId="46609"/>
    <cellStyle name="Normal 30 4 2 8" xfId="46610"/>
    <cellStyle name="Normal 30 4 2_Lcc_inputs" xfId="46611"/>
    <cellStyle name="Normal 30 4 3" xfId="9843"/>
    <cellStyle name="Normal 30 4 3 2" xfId="22526"/>
    <cellStyle name="Normal 30 4 3 2 2" xfId="22527"/>
    <cellStyle name="Normal 30 4 3 2 2 2" xfId="22528"/>
    <cellStyle name="Normal 30 4 3 2 3" xfId="22529"/>
    <cellStyle name="Normal 30 4 3 3" xfId="22530"/>
    <cellStyle name="Normal 30 4 3 3 2" xfId="22531"/>
    <cellStyle name="Normal 30 4 3 3 2 2" xfId="22532"/>
    <cellStyle name="Normal 30 4 3 3 3" xfId="22533"/>
    <cellStyle name="Normal 30 4 3 4" xfId="22534"/>
    <cellStyle name="Normal 30 4 3 4 2" xfId="22535"/>
    <cellStyle name="Normal 30 4 3 5" xfId="22536"/>
    <cellStyle name="Normal 30 4 3_Lcc_inputs" xfId="46612"/>
    <cellStyle name="Normal 30 4 4" xfId="22537"/>
    <cellStyle name="Normal 30 4 4 2" xfId="22538"/>
    <cellStyle name="Normal 30 4 4 2 2" xfId="22539"/>
    <cellStyle name="Normal 30 4 4 2 3" xfId="46613"/>
    <cellStyle name="Normal 30 4 4 3" xfId="22540"/>
    <cellStyle name="Normal 30 4 4 4" xfId="46614"/>
    <cellStyle name="Normal 30 4 4_Lcc_inputs" xfId="46615"/>
    <cellStyle name="Normal 30 4 5" xfId="22541"/>
    <cellStyle name="Normal 30 4 5 2" xfId="22542"/>
    <cellStyle name="Normal 30 4 5 2 2" xfId="22543"/>
    <cellStyle name="Normal 30 4 5 3" xfId="22544"/>
    <cellStyle name="Normal 30 4 6" xfId="22545"/>
    <cellStyle name="Normal 30 4 6 2" xfId="22546"/>
    <cellStyle name="Normal 30 4 7" xfId="22547"/>
    <cellStyle name="Normal 30 4 8" xfId="46616"/>
    <cellStyle name="Normal 30 4 9" xfId="46617"/>
    <cellStyle name="Normal 30 4_Lcc_inputs" xfId="46618"/>
    <cellStyle name="Normal 30 5" xfId="9845"/>
    <cellStyle name="Normal 30 5 2" xfId="9846"/>
    <cellStyle name="Normal 30 5 2 2" xfId="22548"/>
    <cellStyle name="Normal 30 5 2 2 2" xfId="22549"/>
    <cellStyle name="Normal 30 5 2 2 2 2" xfId="22550"/>
    <cellStyle name="Normal 30 5 2 2 2 2 2" xfId="22551"/>
    <cellStyle name="Normal 30 5 2 2 2 3" xfId="22552"/>
    <cellStyle name="Normal 30 5 2 2 3" xfId="22553"/>
    <cellStyle name="Normal 30 5 2 2 3 2" xfId="22554"/>
    <cellStyle name="Normal 30 5 2 2 3 2 2" xfId="22555"/>
    <cellStyle name="Normal 30 5 2 2 3 3" xfId="22556"/>
    <cellStyle name="Normal 30 5 2 2 4" xfId="22557"/>
    <cellStyle name="Normal 30 5 2 2 4 2" xfId="22558"/>
    <cellStyle name="Normal 30 5 2 2 5" xfId="22559"/>
    <cellStyle name="Normal 30 5 2 2_Lcc_inputs" xfId="46619"/>
    <cellStyle name="Normal 30 5 2 3" xfId="22560"/>
    <cellStyle name="Normal 30 5 2 3 2" xfId="22561"/>
    <cellStyle name="Normal 30 5 2 3 2 2" xfId="22562"/>
    <cellStyle name="Normal 30 5 2 3 2 3" xfId="46620"/>
    <cellStyle name="Normal 30 5 2 3 3" xfId="22563"/>
    <cellStyle name="Normal 30 5 2 3 4" xfId="46621"/>
    <cellStyle name="Normal 30 5 2 3_Lcc_inputs" xfId="46622"/>
    <cellStyle name="Normal 30 5 2 4" xfId="22564"/>
    <cellStyle name="Normal 30 5 2 4 2" xfId="22565"/>
    <cellStyle name="Normal 30 5 2 4 2 2" xfId="22566"/>
    <cellStyle name="Normal 30 5 2 4 3" xfId="22567"/>
    <cellStyle name="Normal 30 5 2 5" xfId="22568"/>
    <cellStyle name="Normal 30 5 2 5 2" xfId="22569"/>
    <cellStyle name="Normal 30 5 2 6" xfId="22570"/>
    <cellStyle name="Normal 30 5 2 7" xfId="46623"/>
    <cellStyle name="Normal 30 5 2 8" xfId="46624"/>
    <cellStyle name="Normal 30 5 2_Lcc_inputs" xfId="46625"/>
    <cellStyle name="Normal 30 5 3" xfId="22571"/>
    <cellStyle name="Normal 30 5 3 2" xfId="22572"/>
    <cellStyle name="Normal 30 5 3 2 2" xfId="22573"/>
    <cellStyle name="Normal 30 5 3 2 2 2" xfId="22574"/>
    <cellStyle name="Normal 30 5 3 2 3" xfId="22575"/>
    <cellStyle name="Normal 30 5 3 3" xfId="22576"/>
    <cellStyle name="Normal 30 5 3 3 2" xfId="22577"/>
    <cellStyle name="Normal 30 5 3 3 2 2" xfId="22578"/>
    <cellStyle name="Normal 30 5 3 3 3" xfId="22579"/>
    <cellStyle name="Normal 30 5 3 4" xfId="22580"/>
    <cellStyle name="Normal 30 5 3 4 2" xfId="22581"/>
    <cellStyle name="Normal 30 5 3 5" xfId="22582"/>
    <cellStyle name="Normal 30 5 3_Lcc_inputs" xfId="46626"/>
    <cellStyle name="Normal 30 5 4" xfId="22583"/>
    <cellStyle name="Normal 30 5 4 2" xfId="22584"/>
    <cellStyle name="Normal 30 5 4 2 2" xfId="22585"/>
    <cellStyle name="Normal 30 5 4 2 3" xfId="46627"/>
    <cellStyle name="Normal 30 5 4 3" xfId="22586"/>
    <cellStyle name="Normal 30 5 4 4" xfId="46628"/>
    <cellStyle name="Normal 30 5 4_Lcc_inputs" xfId="46629"/>
    <cellStyle name="Normal 30 5 5" xfId="22587"/>
    <cellStyle name="Normal 30 5 5 2" xfId="22588"/>
    <cellStyle name="Normal 30 5 5 2 2" xfId="22589"/>
    <cellStyle name="Normal 30 5 5 3" xfId="22590"/>
    <cellStyle name="Normal 30 5 6" xfId="22591"/>
    <cellStyle name="Normal 30 5 6 2" xfId="22592"/>
    <cellStyle name="Normal 30 5 7" xfId="22593"/>
    <cellStyle name="Normal 30 5 8" xfId="46630"/>
    <cellStyle name="Normal 30 5 9" xfId="46631"/>
    <cellStyle name="Normal 30 5_Lcc_inputs" xfId="46632"/>
    <cellStyle name="Normal 30 6" xfId="9847"/>
    <cellStyle name="Normal 30 6 2" xfId="9848"/>
    <cellStyle name="Normal 30 6 2 2" xfId="22594"/>
    <cellStyle name="Normal 30 6 2 2 2" xfId="22595"/>
    <cellStyle name="Normal 30 6 2 2 2 2" xfId="22596"/>
    <cellStyle name="Normal 30 6 2 2 2 2 2" xfId="22597"/>
    <cellStyle name="Normal 30 6 2 2 2 3" xfId="22598"/>
    <cellStyle name="Normal 30 6 2 2 3" xfId="22599"/>
    <cellStyle name="Normal 30 6 2 2 3 2" xfId="22600"/>
    <cellStyle name="Normal 30 6 2 2 3 2 2" xfId="22601"/>
    <cellStyle name="Normal 30 6 2 2 3 3" xfId="22602"/>
    <cellStyle name="Normal 30 6 2 2 4" xfId="22603"/>
    <cellStyle name="Normal 30 6 2 2 4 2" xfId="22604"/>
    <cellStyle name="Normal 30 6 2 2 5" xfId="22605"/>
    <cellStyle name="Normal 30 6 2 2_Lcc_inputs" xfId="46633"/>
    <cellStyle name="Normal 30 6 2 3" xfId="22606"/>
    <cellStyle name="Normal 30 6 2 3 2" xfId="22607"/>
    <cellStyle name="Normal 30 6 2 3 2 2" xfId="22608"/>
    <cellStyle name="Normal 30 6 2 3 2 3" xfId="46634"/>
    <cellStyle name="Normal 30 6 2 3 3" xfId="22609"/>
    <cellStyle name="Normal 30 6 2 3 4" xfId="46635"/>
    <cellStyle name="Normal 30 6 2 3_Lcc_inputs" xfId="46636"/>
    <cellStyle name="Normal 30 6 2 4" xfId="22610"/>
    <cellStyle name="Normal 30 6 2 4 2" xfId="22611"/>
    <cellStyle name="Normal 30 6 2 4 2 2" xfId="22612"/>
    <cellStyle name="Normal 30 6 2 4 3" xfId="22613"/>
    <cellStyle name="Normal 30 6 2 5" xfId="22614"/>
    <cellStyle name="Normal 30 6 2 5 2" xfId="22615"/>
    <cellStyle name="Normal 30 6 2 6" xfId="22616"/>
    <cellStyle name="Normal 30 6 2 7" xfId="46637"/>
    <cellStyle name="Normal 30 6 2 8" xfId="46638"/>
    <cellStyle name="Normal 30 6 2_Lcc_inputs" xfId="46639"/>
    <cellStyle name="Normal 30 6 3" xfId="22617"/>
    <cellStyle name="Normal 30 6 3 2" xfId="22618"/>
    <cellStyle name="Normal 30 6 3 2 2" xfId="22619"/>
    <cellStyle name="Normal 30 6 3 2 2 2" xfId="22620"/>
    <cellStyle name="Normal 30 6 3 2 3" xfId="22621"/>
    <cellStyle name="Normal 30 6 3 3" xfId="22622"/>
    <cellStyle name="Normal 30 6 3 3 2" xfId="22623"/>
    <cellStyle name="Normal 30 6 3 3 2 2" xfId="22624"/>
    <cellStyle name="Normal 30 6 3 3 3" xfId="22625"/>
    <cellStyle name="Normal 30 6 3 4" xfId="22626"/>
    <cellStyle name="Normal 30 6 3 4 2" xfId="22627"/>
    <cellStyle name="Normal 30 6 3 5" xfId="22628"/>
    <cellStyle name="Normal 30 6 3_Lcc_inputs" xfId="46640"/>
    <cellStyle name="Normal 30 6 4" xfId="22629"/>
    <cellStyle name="Normal 30 6 4 2" xfId="22630"/>
    <cellStyle name="Normal 30 6 4 2 2" xfId="22631"/>
    <cellStyle name="Normal 30 6 4 2 3" xfId="46641"/>
    <cellStyle name="Normal 30 6 4 3" xfId="22632"/>
    <cellStyle name="Normal 30 6 4 4" xfId="46642"/>
    <cellStyle name="Normal 30 6 4_Lcc_inputs" xfId="46643"/>
    <cellStyle name="Normal 30 6 5" xfId="22633"/>
    <cellStyle name="Normal 30 6 5 2" xfId="22634"/>
    <cellStyle name="Normal 30 6 5 2 2" xfId="22635"/>
    <cellStyle name="Normal 30 6 5 3" xfId="22636"/>
    <cellStyle name="Normal 30 6 6" xfId="22637"/>
    <cellStyle name="Normal 30 6 6 2" xfId="22638"/>
    <cellStyle name="Normal 30 6 7" xfId="22639"/>
    <cellStyle name="Normal 30 6 8" xfId="46644"/>
    <cellStyle name="Normal 30 6 9" xfId="46645"/>
    <cellStyle name="Normal 30 6_Lcc_inputs" xfId="46646"/>
    <cellStyle name="Normal 30 7" xfId="9849"/>
    <cellStyle name="Normal 30 7 2" xfId="9850"/>
    <cellStyle name="Normal 30 7 2 2" xfId="22640"/>
    <cellStyle name="Normal 30 7 2 2 2" xfId="22641"/>
    <cellStyle name="Normal 30 7 2 2 2 2" xfId="22642"/>
    <cellStyle name="Normal 30 7 2 2 2 2 2" xfId="22643"/>
    <cellStyle name="Normal 30 7 2 2 2 3" xfId="22644"/>
    <cellStyle name="Normal 30 7 2 2 3" xfId="22645"/>
    <cellStyle name="Normal 30 7 2 2 3 2" xfId="22646"/>
    <cellStyle name="Normal 30 7 2 2 3 2 2" xfId="22647"/>
    <cellStyle name="Normal 30 7 2 2 3 3" xfId="22648"/>
    <cellStyle name="Normal 30 7 2 2 4" xfId="22649"/>
    <cellStyle name="Normal 30 7 2 2 4 2" xfId="22650"/>
    <cellStyle name="Normal 30 7 2 2 5" xfId="22651"/>
    <cellStyle name="Normal 30 7 2 2_Lcc_inputs" xfId="46647"/>
    <cellStyle name="Normal 30 7 2 3" xfId="22652"/>
    <cellStyle name="Normal 30 7 2 3 2" xfId="22653"/>
    <cellStyle name="Normal 30 7 2 3 2 2" xfId="22654"/>
    <cellStyle name="Normal 30 7 2 3 2 3" xfId="46648"/>
    <cellStyle name="Normal 30 7 2 3 3" xfId="22655"/>
    <cellStyle name="Normal 30 7 2 3 4" xfId="46649"/>
    <cellStyle name="Normal 30 7 2 3_Lcc_inputs" xfId="46650"/>
    <cellStyle name="Normal 30 7 2 4" xfId="22656"/>
    <cellStyle name="Normal 30 7 2 4 2" xfId="22657"/>
    <cellStyle name="Normal 30 7 2 4 2 2" xfId="22658"/>
    <cellStyle name="Normal 30 7 2 4 3" xfId="22659"/>
    <cellStyle name="Normal 30 7 2 5" xfId="22660"/>
    <cellStyle name="Normal 30 7 2 5 2" xfId="22661"/>
    <cellStyle name="Normal 30 7 2 6" xfId="22662"/>
    <cellStyle name="Normal 30 7 2 7" xfId="46651"/>
    <cellStyle name="Normal 30 7 2 8" xfId="46652"/>
    <cellStyle name="Normal 30 7 2_Lcc_inputs" xfId="46653"/>
    <cellStyle name="Normal 30 7 3" xfId="22663"/>
    <cellStyle name="Normal 30 7 3 2" xfId="22664"/>
    <cellStyle name="Normal 30 7 3 2 2" xfId="22665"/>
    <cellStyle name="Normal 30 7 3 2 2 2" xfId="22666"/>
    <cellStyle name="Normal 30 7 3 2 3" xfId="22667"/>
    <cellStyle name="Normal 30 7 3 3" xfId="22668"/>
    <cellStyle name="Normal 30 7 3 3 2" xfId="22669"/>
    <cellStyle name="Normal 30 7 3 3 2 2" xfId="22670"/>
    <cellStyle name="Normal 30 7 3 3 3" xfId="22671"/>
    <cellStyle name="Normal 30 7 3 4" xfId="22672"/>
    <cellStyle name="Normal 30 7 3 4 2" xfId="22673"/>
    <cellStyle name="Normal 30 7 3 5" xfId="22674"/>
    <cellStyle name="Normal 30 7 3_Lcc_inputs" xfId="46654"/>
    <cellStyle name="Normal 30 7 4" xfId="22675"/>
    <cellStyle name="Normal 30 7 4 2" xfId="22676"/>
    <cellStyle name="Normal 30 7 4 2 2" xfId="22677"/>
    <cellStyle name="Normal 30 7 4 2 3" xfId="46655"/>
    <cellStyle name="Normal 30 7 4 3" xfId="22678"/>
    <cellStyle name="Normal 30 7 4 4" xfId="46656"/>
    <cellStyle name="Normal 30 7 4_Lcc_inputs" xfId="46657"/>
    <cellStyle name="Normal 30 7 5" xfId="22679"/>
    <cellStyle name="Normal 30 7 5 2" xfId="22680"/>
    <cellStyle name="Normal 30 7 5 2 2" xfId="22681"/>
    <cellStyle name="Normal 30 7 5 3" xfId="22682"/>
    <cellStyle name="Normal 30 7 6" xfId="22683"/>
    <cellStyle name="Normal 30 7 6 2" xfId="22684"/>
    <cellStyle name="Normal 30 7 7" xfId="22685"/>
    <cellStyle name="Normal 30 7 8" xfId="46658"/>
    <cellStyle name="Normal 30 7 9" xfId="46659"/>
    <cellStyle name="Normal 30 7_Lcc_inputs" xfId="46660"/>
    <cellStyle name="Normal 30 8" xfId="9851"/>
    <cellStyle name="Normal 30 8 2" xfId="22686"/>
    <cellStyle name="Normal 30 8 2 2" xfId="22687"/>
    <cellStyle name="Normal 30 8 2 2 2" xfId="22688"/>
    <cellStyle name="Normal 30 8 2 2 2 2" xfId="22689"/>
    <cellStyle name="Normal 30 8 2 2 3" xfId="22690"/>
    <cellStyle name="Normal 30 8 2 3" xfId="22691"/>
    <cellStyle name="Normal 30 8 2 3 2" xfId="22692"/>
    <cellStyle name="Normal 30 8 2 3 2 2" xfId="22693"/>
    <cellStyle name="Normal 30 8 2 3 3" xfId="22694"/>
    <cellStyle name="Normal 30 8 2 4" xfId="22695"/>
    <cellStyle name="Normal 30 8 2 4 2" xfId="22696"/>
    <cellStyle name="Normal 30 8 2 5" xfId="22697"/>
    <cellStyle name="Normal 30 8 2_Lcc_inputs" xfId="46661"/>
    <cellStyle name="Normal 30 8 3" xfId="22698"/>
    <cellStyle name="Normal 30 8 3 2" xfId="22699"/>
    <cellStyle name="Normal 30 8 3 2 2" xfId="22700"/>
    <cellStyle name="Normal 30 8 3 2 3" xfId="46662"/>
    <cellStyle name="Normal 30 8 3 3" xfId="22701"/>
    <cellStyle name="Normal 30 8 3 4" xfId="46663"/>
    <cellStyle name="Normal 30 8 3_Lcc_inputs" xfId="46664"/>
    <cellStyle name="Normal 30 8 4" xfId="22702"/>
    <cellStyle name="Normal 30 8 4 2" xfId="22703"/>
    <cellStyle name="Normal 30 8 4 2 2" xfId="22704"/>
    <cellStyle name="Normal 30 8 4 3" xfId="22705"/>
    <cellStyle name="Normal 30 8 5" xfId="22706"/>
    <cellStyle name="Normal 30 8 5 2" xfId="22707"/>
    <cellStyle name="Normal 30 8 6" xfId="22708"/>
    <cellStyle name="Normal 30 8 7" xfId="46665"/>
    <cellStyle name="Normal 30 8 8" xfId="46666"/>
    <cellStyle name="Normal 30 8_Lcc_inputs" xfId="46667"/>
    <cellStyle name="Normal 30 9" xfId="9838"/>
    <cellStyle name="Normal 30 9 2" xfId="22709"/>
    <cellStyle name="Normal 30 9 2 2" xfId="22710"/>
    <cellStyle name="Normal 30 9 2 2 2" xfId="22711"/>
    <cellStyle name="Normal 30 9 2 2 2 2" xfId="22712"/>
    <cellStyle name="Normal 30 9 2 2 3" xfId="22713"/>
    <cellStyle name="Normal 30 9 2 3" xfId="22714"/>
    <cellStyle name="Normal 30 9 2 3 2" xfId="22715"/>
    <cellStyle name="Normal 30 9 2 3 2 2" xfId="22716"/>
    <cellStyle name="Normal 30 9 2 3 3" xfId="22717"/>
    <cellStyle name="Normal 30 9 2 4" xfId="22718"/>
    <cellStyle name="Normal 30 9 2 4 2" xfId="22719"/>
    <cellStyle name="Normal 30 9 2 5" xfId="22720"/>
    <cellStyle name="Normal 30 9 2_Lcc_inputs" xfId="46668"/>
    <cellStyle name="Normal 30 9 3" xfId="22721"/>
    <cellStyle name="Normal 30 9 3 2" xfId="22722"/>
    <cellStyle name="Normal 30 9 3 2 2" xfId="22723"/>
    <cellStyle name="Normal 30 9 3 2 3" xfId="46669"/>
    <cellStyle name="Normal 30 9 3 3" xfId="22724"/>
    <cellStyle name="Normal 30 9 3 4" xfId="46670"/>
    <cellStyle name="Normal 30 9 3_Lcc_inputs" xfId="46671"/>
    <cellStyle name="Normal 30 9 4" xfId="22725"/>
    <cellStyle name="Normal 30 9 4 2" xfId="22726"/>
    <cellStyle name="Normal 30 9 4 2 2" xfId="22727"/>
    <cellStyle name="Normal 30 9 4 3" xfId="22728"/>
    <cellStyle name="Normal 30 9 5" xfId="22729"/>
    <cellStyle name="Normal 30 9 5 2" xfId="22730"/>
    <cellStyle name="Normal 30 9 6" xfId="22731"/>
    <cellStyle name="Normal 30 9 7" xfId="46672"/>
    <cellStyle name="Normal 30 9 8" xfId="46673"/>
    <cellStyle name="Normal 30 9_Lcc_inputs" xfId="46674"/>
    <cellStyle name="Normal 30_Lcc_inputs" xfId="46675"/>
    <cellStyle name="Normal 31" xfId="8825"/>
    <cellStyle name="Normal 31 10" xfId="10812"/>
    <cellStyle name="Normal 31 10 2" xfId="22732"/>
    <cellStyle name="Normal 31 10 2 2" xfId="22733"/>
    <cellStyle name="Normal 31 10 2 2 2" xfId="22734"/>
    <cellStyle name="Normal 31 10 2 2 3" xfId="46676"/>
    <cellStyle name="Normal 31 10 2 3" xfId="22735"/>
    <cellStyle name="Normal 31 10 2 4" xfId="46677"/>
    <cellStyle name="Normal 31 10 2_Lcc_inputs" xfId="46678"/>
    <cellStyle name="Normal 31 10 3" xfId="22736"/>
    <cellStyle name="Normal 31 10 3 2" xfId="22737"/>
    <cellStyle name="Normal 31 10 3 2 2" xfId="22738"/>
    <cellStyle name="Normal 31 10 3 3" xfId="22739"/>
    <cellStyle name="Normal 31 10 4" xfId="22740"/>
    <cellStyle name="Normal 31 10 4 2" xfId="22741"/>
    <cellStyle name="Normal 31 10 5" xfId="22742"/>
    <cellStyle name="Normal 31 10 6" xfId="46679"/>
    <cellStyle name="Normal 31 10 7" xfId="46680"/>
    <cellStyle name="Normal 31 10_Lcc_inputs" xfId="46681"/>
    <cellStyle name="Normal 31 11" xfId="22743"/>
    <cellStyle name="Normal 31 11 2" xfId="22744"/>
    <cellStyle name="Normal 31 11 2 2" xfId="22745"/>
    <cellStyle name="Normal 31 11 2 3" xfId="46682"/>
    <cellStyle name="Normal 31 11 3" xfId="22746"/>
    <cellStyle name="Normal 31 11 3 2" xfId="46683"/>
    <cellStyle name="Normal 31 11 4" xfId="46684"/>
    <cellStyle name="Normal 31 11 5" xfId="46685"/>
    <cellStyle name="Normal 31 11_Lcc_inputs" xfId="46686"/>
    <cellStyle name="Normal 31 12" xfId="22747"/>
    <cellStyle name="Normal 31 12 2" xfId="22748"/>
    <cellStyle name="Normal 31 12 2 2" xfId="22749"/>
    <cellStyle name="Normal 31 12 2 3" xfId="46687"/>
    <cellStyle name="Normal 31 12 3" xfId="22750"/>
    <cellStyle name="Normal 31 12 4" xfId="46688"/>
    <cellStyle name="Normal 31 12_Lcc_inputs" xfId="46689"/>
    <cellStyle name="Normal 31 13" xfId="22751"/>
    <cellStyle name="Normal 31 13 2" xfId="22752"/>
    <cellStyle name="Normal 31 13 3" xfId="46690"/>
    <cellStyle name="Normal 31 14" xfId="22753"/>
    <cellStyle name="Normal 31 14 2" xfId="46691"/>
    <cellStyle name="Normal 31 15" xfId="9254"/>
    <cellStyle name="Normal 31 16" xfId="46692"/>
    <cellStyle name="Normal 31 2" xfId="8826"/>
    <cellStyle name="Normal 31 2 10" xfId="46693"/>
    <cellStyle name="Normal 31 2 2" xfId="9854"/>
    <cellStyle name="Normal 31 2 2 2" xfId="22754"/>
    <cellStyle name="Normal 31 2 2 2 2" xfId="22755"/>
    <cellStyle name="Normal 31 2 2 2 2 2" xfId="22756"/>
    <cellStyle name="Normal 31 2 2 2 2 2 2" xfId="22757"/>
    <cellStyle name="Normal 31 2 2 2 2 3" xfId="22758"/>
    <cellStyle name="Normal 31 2 2 2 3" xfId="22759"/>
    <cellStyle name="Normal 31 2 2 2 3 2" xfId="22760"/>
    <cellStyle name="Normal 31 2 2 2 3 2 2" xfId="22761"/>
    <cellStyle name="Normal 31 2 2 2 3 3" xfId="22762"/>
    <cellStyle name="Normal 31 2 2 2 4" xfId="22763"/>
    <cellStyle name="Normal 31 2 2 2 4 2" xfId="22764"/>
    <cellStyle name="Normal 31 2 2 2 5" xfId="22765"/>
    <cellStyle name="Normal 31 2 2 2_Lcc_inputs" xfId="46694"/>
    <cellStyle name="Normal 31 2 2 3" xfId="22766"/>
    <cellStyle name="Normal 31 2 2 3 2" xfId="22767"/>
    <cellStyle name="Normal 31 2 2 3 2 2" xfId="22768"/>
    <cellStyle name="Normal 31 2 2 3 2 3" xfId="46695"/>
    <cellStyle name="Normal 31 2 2 3 3" xfId="22769"/>
    <cellStyle name="Normal 31 2 2 3 4" xfId="46696"/>
    <cellStyle name="Normal 31 2 2 3_Lcc_inputs" xfId="46697"/>
    <cellStyle name="Normal 31 2 2 4" xfId="22770"/>
    <cellStyle name="Normal 31 2 2 4 2" xfId="22771"/>
    <cellStyle name="Normal 31 2 2 4 2 2" xfId="22772"/>
    <cellStyle name="Normal 31 2 2 4 3" xfId="22773"/>
    <cellStyle name="Normal 31 2 2 5" xfId="22774"/>
    <cellStyle name="Normal 31 2 2 5 2" xfId="22775"/>
    <cellStyle name="Normal 31 2 2 6" xfId="22776"/>
    <cellStyle name="Normal 31 2 2 7" xfId="46698"/>
    <cellStyle name="Normal 31 2 2 8" xfId="46699"/>
    <cellStyle name="Normal 31 2 2_Lcc_inputs" xfId="46700"/>
    <cellStyle name="Normal 31 2 3" xfId="9853"/>
    <cellStyle name="Normal 31 2 3 2" xfId="22777"/>
    <cellStyle name="Normal 31 2 3 2 2" xfId="22778"/>
    <cellStyle name="Normal 31 2 3 2 2 2" xfId="22779"/>
    <cellStyle name="Normal 31 2 3 2 2 3" xfId="46701"/>
    <cellStyle name="Normal 31 2 3 2 3" xfId="22780"/>
    <cellStyle name="Normal 31 2 3 2 4" xfId="46702"/>
    <cellStyle name="Normal 31 2 3 2_Lcc_inputs" xfId="46703"/>
    <cellStyle name="Normal 31 2 3 3" xfId="22781"/>
    <cellStyle name="Normal 31 2 3 3 2" xfId="22782"/>
    <cellStyle name="Normal 31 2 3 3 2 2" xfId="22783"/>
    <cellStyle name="Normal 31 2 3 3 3" xfId="22784"/>
    <cellStyle name="Normal 31 2 3 4" xfId="22785"/>
    <cellStyle name="Normal 31 2 3 4 2" xfId="22786"/>
    <cellStyle name="Normal 31 2 3 5" xfId="22787"/>
    <cellStyle name="Normal 31 2 3 6" xfId="46704"/>
    <cellStyle name="Normal 31 2 3 7" xfId="46705"/>
    <cellStyle name="Normal 31 2 3_Lcc_inputs" xfId="46706"/>
    <cellStyle name="Normal 31 2 4" xfId="11107"/>
    <cellStyle name="Normal 31 2 4 2" xfId="22788"/>
    <cellStyle name="Normal 31 2 4 2 2" xfId="22789"/>
    <cellStyle name="Normal 31 2 4 2 3" xfId="46707"/>
    <cellStyle name="Normal 31 2 4 3" xfId="22790"/>
    <cellStyle name="Normal 31 2 4 3 2" xfId="46708"/>
    <cellStyle name="Normal 31 2 4 4" xfId="46709"/>
    <cellStyle name="Normal 31 2 4 5" xfId="46710"/>
    <cellStyle name="Normal 31 2 4_Lcc_inputs" xfId="46711"/>
    <cellStyle name="Normal 31 2 5" xfId="22791"/>
    <cellStyle name="Normal 31 2 5 2" xfId="22792"/>
    <cellStyle name="Normal 31 2 5 2 2" xfId="22793"/>
    <cellStyle name="Normal 31 2 5 2 3" xfId="46712"/>
    <cellStyle name="Normal 31 2 5 3" xfId="22794"/>
    <cellStyle name="Normal 31 2 5 3 2" xfId="46713"/>
    <cellStyle name="Normal 31 2 5 4" xfId="46714"/>
    <cellStyle name="Normal 31 2 5 5" xfId="46715"/>
    <cellStyle name="Normal 31 2 5_Lcc_inputs" xfId="46716"/>
    <cellStyle name="Normal 31 2 6" xfId="22795"/>
    <cellStyle name="Normal 31 2 6 2" xfId="22796"/>
    <cellStyle name="Normal 31 2 6 2 2" xfId="46717"/>
    <cellStyle name="Normal 31 2 6 3" xfId="46718"/>
    <cellStyle name="Normal 31 2 6 4" xfId="46719"/>
    <cellStyle name="Normal 31 2 6_Lcc_inputs" xfId="46720"/>
    <cellStyle name="Normal 31 2 7" xfId="22797"/>
    <cellStyle name="Normal 31 2 7 2" xfId="46721"/>
    <cellStyle name="Normal 31 2 7 3" xfId="46722"/>
    <cellStyle name="Normal 31 2 8" xfId="9255"/>
    <cellStyle name="Normal 31 2 8 2" xfId="46723"/>
    <cellStyle name="Normal 31 2 9" xfId="46724"/>
    <cellStyle name="Normal 31 2_Lcc_inputs" xfId="46725"/>
    <cellStyle name="Normal 31 3" xfId="9256"/>
    <cellStyle name="Normal 31 3 2" xfId="9856"/>
    <cellStyle name="Normal 31 3 2 2" xfId="22798"/>
    <cellStyle name="Normal 31 3 2 2 2" xfId="22799"/>
    <cellStyle name="Normal 31 3 2 2 2 2" xfId="22800"/>
    <cellStyle name="Normal 31 3 2 2 2 2 2" xfId="22801"/>
    <cellStyle name="Normal 31 3 2 2 2 3" xfId="22802"/>
    <cellStyle name="Normal 31 3 2 2 3" xfId="22803"/>
    <cellStyle name="Normal 31 3 2 2 3 2" xfId="22804"/>
    <cellStyle name="Normal 31 3 2 2 3 2 2" xfId="22805"/>
    <cellStyle name="Normal 31 3 2 2 3 3" xfId="22806"/>
    <cellStyle name="Normal 31 3 2 2 4" xfId="22807"/>
    <cellStyle name="Normal 31 3 2 2 4 2" xfId="22808"/>
    <cellStyle name="Normal 31 3 2 2 5" xfId="22809"/>
    <cellStyle name="Normal 31 3 2 2_Lcc_inputs" xfId="46726"/>
    <cellStyle name="Normal 31 3 2 3" xfId="22810"/>
    <cellStyle name="Normal 31 3 2 3 2" xfId="22811"/>
    <cellStyle name="Normal 31 3 2 3 2 2" xfId="22812"/>
    <cellStyle name="Normal 31 3 2 3 2 3" xfId="46727"/>
    <cellStyle name="Normal 31 3 2 3 3" xfId="22813"/>
    <cellStyle name="Normal 31 3 2 3 4" xfId="46728"/>
    <cellStyle name="Normal 31 3 2 3_Lcc_inputs" xfId="46729"/>
    <cellStyle name="Normal 31 3 2 4" xfId="22814"/>
    <cellStyle name="Normal 31 3 2 4 2" xfId="22815"/>
    <cellStyle name="Normal 31 3 2 4 2 2" xfId="22816"/>
    <cellStyle name="Normal 31 3 2 4 3" xfId="22817"/>
    <cellStyle name="Normal 31 3 2 5" xfId="22818"/>
    <cellStyle name="Normal 31 3 2 5 2" xfId="22819"/>
    <cellStyle name="Normal 31 3 2 6" xfId="22820"/>
    <cellStyle name="Normal 31 3 2 7" xfId="46730"/>
    <cellStyle name="Normal 31 3 2 8" xfId="46731"/>
    <cellStyle name="Normal 31 3 2_Lcc_inputs" xfId="46732"/>
    <cellStyle name="Normal 31 3 3" xfId="9855"/>
    <cellStyle name="Normal 31 3 3 2" xfId="22821"/>
    <cellStyle name="Normal 31 3 3 2 2" xfId="22822"/>
    <cellStyle name="Normal 31 3 3 2 2 2" xfId="22823"/>
    <cellStyle name="Normal 31 3 3 2 2 3" xfId="46733"/>
    <cellStyle name="Normal 31 3 3 2 3" xfId="22824"/>
    <cellStyle name="Normal 31 3 3 2 4" xfId="46734"/>
    <cellStyle name="Normal 31 3 3 2_Lcc_inputs" xfId="46735"/>
    <cellStyle name="Normal 31 3 3 3" xfId="22825"/>
    <cellStyle name="Normal 31 3 3 3 2" xfId="22826"/>
    <cellStyle name="Normal 31 3 3 3 2 2" xfId="22827"/>
    <cellStyle name="Normal 31 3 3 3 3" xfId="22828"/>
    <cellStyle name="Normal 31 3 3 4" xfId="22829"/>
    <cellStyle name="Normal 31 3 3 4 2" xfId="22830"/>
    <cellStyle name="Normal 31 3 3 5" xfId="22831"/>
    <cellStyle name="Normal 31 3 3 6" xfId="46736"/>
    <cellStyle name="Normal 31 3 3 7" xfId="46737"/>
    <cellStyle name="Normal 31 3 3_Lcc_inputs" xfId="46738"/>
    <cellStyle name="Normal 31 3 4" xfId="11108"/>
    <cellStyle name="Normal 31 3 4 2" xfId="22832"/>
    <cellStyle name="Normal 31 3 4 2 2" xfId="22833"/>
    <cellStyle name="Normal 31 3 4 2 3" xfId="46739"/>
    <cellStyle name="Normal 31 3 4 3" xfId="22834"/>
    <cellStyle name="Normal 31 3 4 3 2" xfId="46740"/>
    <cellStyle name="Normal 31 3 4 4" xfId="46741"/>
    <cellStyle name="Normal 31 3 4 5" xfId="46742"/>
    <cellStyle name="Normal 31 3 4_Lcc_inputs" xfId="46743"/>
    <cellStyle name="Normal 31 3 5" xfId="22835"/>
    <cellStyle name="Normal 31 3 5 2" xfId="22836"/>
    <cellStyle name="Normal 31 3 5 2 2" xfId="22837"/>
    <cellStyle name="Normal 31 3 5 2 3" xfId="46744"/>
    <cellStyle name="Normal 31 3 5 3" xfId="22838"/>
    <cellStyle name="Normal 31 3 5 4" xfId="46745"/>
    <cellStyle name="Normal 31 3 5_Lcc_inputs" xfId="46746"/>
    <cellStyle name="Normal 31 3 6" xfId="22839"/>
    <cellStyle name="Normal 31 3 6 2" xfId="22840"/>
    <cellStyle name="Normal 31 3 6 3" xfId="46747"/>
    <cellStyle name="Normal 31 3 7" xfId="22841"/>
    <cellStyle name="Normal 31 3 7 2" xfId="46748"/>
    <cellStyle name="Normal 31 3 8" xfId="46749"/>
    <cellStyle name="Normal 31 3 9" xfId="46750"/>
    <cellStyle name="Normal 31 3_Lcc_inputs" xfId="46751"/>
    <cellStyle name="Normal 31 4" xfId="9257"/>
    <cellStyle name="Normal 31 4 2" xfId="9858"/>
    <cellStyle name="Normal 31 4 2 2" xfId="22842"/>
    <cellStyle name="Normal 31 4 2 2 2" xfId="22843"/>
    <cellStyle name="Normal 31 4 2 2 2 2" xfId="22844"/>
    <cellStyle name="Normal 31 4 2 2 2 2 2" xfId="22845"/>
    <cellStyle name="Normal 31 4 2 2 2 3" xfId="22846"/>
    <cellStyle name="Normal 31 4 2 2 3" xfId="22847"/>
    <cellStyle name="Normal 31 4 2 2 3 2" xfId="22848"/>
    <cellStyle name="Normal 31 4 2 2 3 2 2" xfId="22849"/>
    <cellStyle name="Normal 31 4 2 2 3 3" xfId="22850"/>
    <cellStyle name="Normal 31 4 2 2 4" xfId="22851"/>
    <cellStyle name="Normal 31 4 2 2 4 2" xfId="22852"/>
    <cellStyle name="Normal 31 4 2 2 5" xfId="22853"/>
    <cellStyle name="Normal 31 4 2 2_Lcc_inputs" xfId="46752"/>
    <cellStyle name="Normal 31 4 2 3" xfId="22854"/>
    <cellStyle name="Normal 31 4 2 3 2" xfId="22855"/>
    <cellStyle name="Normal 31 4 2 3 2 2" xfId="22856"/>
    <cellStyle name="Normal 31 4 2 3 2 3" xfId="46753"/>
    <cellStyle name="Normal 31 4 2 3 3" xfId="22857"/>
    <cellStyle name="Normal 31 4 2 3 4" xfId="46754"/>
    <cellStyle name="Normal 31 4 2 3_Lcc_inputs" xfId="46755"/>
    <cellStyle name="Normal 31 4 2 4" xfId="22858"/>
    <cellStyle name="Normal 31 4 2 4 2" xfId="22859"/>
    <cellStyle name="Normal 31 4 2 4 2 2" xfId="22860"/>
    <cellStyle name="Normal 31 4 2 4 3" xfId="22861"/>
    <cellStyle name="Normal 31 4 2 5" xfId="22862"/>
    <cellStyle name="Normal 31 4 2 5 2" xfId="22863"/>
    <cellStyle name="Normal 31 4 2 6" xfId="22864"/>
    <cellStyle name="Normal 31 4 2 7" xfId="46756"/>
    <cellStyle name="Normal 31 4 2 8" xfId="46757"/>
    <cellStyle name="Normal 31 4 2_Lcc_inputs" xfId="46758"/>
    <cellStyle name="Normal 31 4 3" xfId="9857"/>
    <cellStyle name="Normal 31 4 3 2" xfId="22865"/>
    <cellStyle name="Normal 31 4 3 2 2" xfId="22866"/>
    <cellStyle name="Normal 31 4 3 2 2 2" xfId="22867"/>
    <cellStyle name="Normal 31 4 3 2 3" xfId="22868"/>
    <cellStyle name="Normal 31 4 3 3" xfId="22869"/>
    <cellStyle name="Normal 31 4 3 3 2" xfId="22870"/>
    <cellStyle name="Normal 31 4 3 3 2 2" xfId="22871"/>
    <cellStyle name="Normal 31 4 3 3 3" xfId="22872"/>
    <cellStyle name="Normal 31 4 3 4" xfId="22873"/>
    <cellStyle name="Normal 31 4 3 4 2" xfId="22874"/>
    <cellStyle name="Normal 31 4 3 5" xfId="22875"/>
    <cellStyle name="Normal 31 4 3_Lcc_inputs" xfId="46759"/>
    <cellStyle name="Normal 31 4 4" xfId="22876"/>
    <cellStyle name="Normal 31 4 4 2" xfId="22877"/>
    <cellStyle name="Normal 31 4 4 2 2" xfId="22878"/>
    <cellStyle name="Normal 31 4 4 2 3" xfId="46760"/>
    <cellStyle name="Normal 31 4 4 3" xfId="22879"/>
    <cellStyle name="Normal 31 4 4 4" xfId="46761"/>
    <cellStyle name="Normal 31 4 4_Lcc_inputs" xfId="46762"/>
    <cellStyle name="Normal 31 4 5" xfId="22880"/>
    <cellStyle name="Normal 31 4 5 2" xfId="22881"/>
    <cellStyle name="Normal 31 4 5 2 2" xfId="22882"/>
    <cellStyle name="Normal 31 4 5 3" xfId="22883"/>
    <cellStyle name="Normal 31 4 6" xfId="22884"/>
    <cellStyle name="Normal 31 4 6 2" xfId="22885"/>
    <cellStyle name="Normal 31 4 7" xfId="22886"/>
    <cellStyle name="Normal 31 4 8" xfId="46763"/>
    <cellStyle name="Normal 31 4 9" xfId="46764"/>
    <cellStyle name="Normal 31 4_Lcc_inputs" xfId="46765"/>
    <cellStyle name="Normal 31 5" xfId="9859"/>
    <cellStyle name="Normal 31 5 2" xfId="9860"/>
    <cellStyle name="Normal 31 5 2 2" xfId="22887"/>
    <cellStyle name="Normal 31 5 2 2 2" xfId="22888"/>
    <cellStyle name="Normal 31 5 2 2 2 2" xfId="22889"/>
    <cellStyle name="Normal 31 5 2 2 2 2 2" xfId="22890"/>
    <cellStyle name="Normal 31 5 2 2 2 3" xfId="22891"/>
    <cellStyle name="Normal 31 5 2 2 3" xfId="22892"/>
    <cellStyle name="Normal 31 5 2 2 3 2" xfId="22893"/>
    <cellStyle name="Normal 31 5 2 2 3 2 2" xfId="22894"/>
    <cellStyle name="Normal 31 5 2 2 3 3" xfId="22895"/>
    <cellStyle name="Normal 31 5 2 2 4" xfId="22896"/>
    <cellStyle name="Normal 31 5 2 2 4 2" xfId="22897"/>
    <cellStyle name="Normal 31 5 2 2 5" xfId="22898"/>
    <cellStyle name="Normal 31 5 2 2_Lcc_inputs" xfId="46766"/>
    <cellStyle name="Normal 31 5 2 3" xfId="22899"/>
    <cellStyle name="Normal 31 5 2 3 2" xfId="22900"/>
    <cellStyle name="Normal 31 5 2 3 2 2" xfId="22901"/>
    <cellStyle name="Normal 31 5 2 3 2 3" xfId="46767"/>
    <cellStyle name="Normal 31 5 2 3 3" xfId="22902"/>
    <cellStyle name="Normal 31 5 2 3 4" xfId="46768"/>
    <cellStyle name="Normal 31 5 2 3_Lcc_inputs" xfId="46769"/>
    <cellStyle name="Normal 31 5 2 4" xfId="22903"/>
    <cellStyle name="Normal 31 5 2 4 2" xfId="22904"/>
    <cellStyle name="Normal 31 5 2 4 2 2" xfId="22905"/>
    <cellStyle name="Normal 31 5 2 4 3" xfId="22906"/>
    <cellStyle name="Normal 31 5 2 5" xfId="22907"/>
    <cellStyle name="Normal 31 5 2 5 2" xfId="22908"/>
    <cellStyle name="Normal 31 5 2 6" xfId="22909"/>
    <cellStyle name="Normal 31 5 2 7" xfId="46770"/>
    <cellStyle name="Normal 31 5 2 8" xfId="46771"/>
    <cellStyle name="Normal 31 5 2_Lcc_inputs" xfId="46772"/>
    <cellStyle name="Normal 31 5 3" xfId="22910"/>
    <cellStyle name="Normal 31 5 3 2" xfId="22911"/>
    <cellStyle name="Normal 31 5 3 2 2" xfId="22912"/>
    <cellStyle name="Normal 31 5 3 2 2 2" xfId="22913"/>
    <cellStyle name="Normal 31 5 3 2 3" xfId="22914"/>
    <cellStyle name="Normal 31 5 3 3" xfId="22915"/>
    <cellStyle name="Normal 31 5 3 3 2" xfId="22916"/>
    <cellStyle name="Normal 31 5 3 3 2 2" xfId="22917"/>
    <cellStyle name="Normal 31 5 3 3 3" xfId="22918"/>
    <cellStyle name="Normal 31 5 3 4" xfId="22919"/>
    <cellStyle name="Normal 31 5 3 4 2" xfId="22920"/>
    <cellStyle name="Normal 31 5 3 5" xfId="22921"/>
    <cellStyle name="Normal 31 5 3_Lcc_inputs" xfId="46773"/>
    <cellStyle name="Normal 31 5 4" xfId="22922"/>
    <cellStyle name="Normal 31 5 4 2" xfId="22923"/>
    <cellStyle name="Normal 31 5 4 2 2" xfId="22924"/>
    <cellStyle name="Normal 31 5 4 2 3" xfId="46774"/>
    <cellStyle name="Normal 31 5 4 3" xfId="22925"/>
    <cellStyle name="Normal 31 5 4 4" xfId="46775"/>
    <cellStyle name="Normal 31 5 4_Lcc_inputs" xfId="46776"/>
    <cellStyle name="Normal 31 5 5" xfId="22926"/>
    <cellStyle name="Normal 31 5 5 2" xfId="22927"/>
    <cellStyle name="Normal 31 5 5 2 2" xfId="22928"/>
    <cellStyle name="Normal 31 5 5 3" xfId="22929"/>
    <cellStyle name="Normal 31 5 6" xfId="22930"/>
    <cellStyle name="Normal 31 5 6 2" xfId="22931"/>
    <cellStyle name="Normal 31 5 7" xfId="22932"/>
    <cellStyle name="Normal 31 5 8" xfId="46777"/>
    <cellStyle name="Normal 31 5 9" xfId="46778"/>
    <cellStyle name="Normal 31 5_Lcc_inputs" xfId="46779"/>
    <cellStyle name="Normal 31 6" xfId="9861"/>
    <cellStyle name="Normal 31 6 2" xfId="9862"/>
    <cellStyle name="Normal 31 6 2 2" xfId="22933"/>
    <cellStyle name="Normal 31 6 2 2 2" xfId="22934"/>
    <cellStyle name="Normal 31 6 2 2 2 2" xfId="22935"/>
    <cellStyle name="Normal 31 6 2 2 2 2 2" xfId="22936"/>
    <cellStyle name="Normal 31 6 2 2 2 3" xfId="22937"/>
    <cellStyle name="Normal 31 6 2 2 3" xfId="22938"/>
    <cellStyle name="Normal 31 6 2 2 3 2" xfId="22939"/>
    <cellStyle name="Normal 31 6 2 2 3 2 2" xfId="22940"/>
    <cellStyle name="Normal 31 6 2 2 3 3" xfId="22941"/>
    <cellStyle name="Normal 31 6 2 2 4" xfId="22942"/>
    <cellStyle name="Normal 31 6 2 2 4 2" xfId="22943"/>
    <cellStyle name="Normal 31 6 2 2 5" xfId="22944"/>
    <cellStyle name="Normal 31 6 2 2_Lcc_inputs" xfId="46780"/>
    <cellStyle name="Normal 31 6 2 3" xfId="22945"/>
    <cellStyle name="Normal 31 6 2 3 2" xfId="22946"/>
    <cellStyle name="Normal 31 6 2 3 2 2" xfId="22947"/>
    <cellStyle name="Normal 31 6 2 3 2 3" xfId="46781"/>
    <cellStyle name="Normal 31 6 2 3 3" xfId="22948"/>
    <cellStyle name="Normal 31 6 2 3 4" xfId="46782"/>
    <cellStyle name="Normal 31 6 2 3_Lcc_inputs" xfId="46783"/>
    <cellStyle name="Normal 31 6 2 4" xfId="22949"/>
    <cellStyle name="Normal 31 6 2 4 2" xfId="22950"/>
    <cellStyle name="Normal 31 6 2 4 2 2" xfId="22951"/>
    <cellStyle name="Normal 31 6 2 4 3" xfId="22952"/>
    <cellStyle name="Normal 31 6 2 5" xfId="22953"/>
    <cellStyle name="Normal 31 6 2 5 2" xfId="22954"/>
    <cellStyle name="Normal 31 6 2 6" xfId="22955"/>
    <cellStyle name="Normal 31 6 2 7" xfId="46784"/>
    <cellStyle name="Normal 31 6 2 8" xfId="46785"/>
    <cellStyle name="Normal 31 6 2_Lcc_inputs" xfId="46786"/>
    <cellStyle name="Normal 31 6 3" xfId="22956"/>
    <cellStyle name="Normal 31 6 3 2" xfId="22957"/>
    <cellStyle name="Normal 31 6 3 2 2" xfId="22958"/>
    <cellStyle name="Normal 31 6 3 2 2 2" xfId="22959"/>
    <cellStyle name="Normal 31 6 3 2 3" xfId="22960"/>
    <cellStyle name="Normal 31 6 3 3" xfId="22961"/>
    <cellStyle name="Normal 31 6 3 3 2" xfId="22962"/>
    <cellStyle name="Normal 31 6 3 3 2 2" xfId="22963"/>
    <cellStyle name="Normal 31 6 3 3 3" xfId="22964"/>
    <cellStyle name="Normal 31 6 3 4" xfId="22965"/>
    <cellStyle name="Normal 31 6 3 4 2" xfId="22966"/>
    <cellStyle name="Normal 31 6 3 5" xfId="22967"/>
    <cellStyle name="Normal 31 6 3_Lcc_inputs" xfId="46787"/>
    <cellStyle name="Normal 31 6 4" xfId="22968"/>
    <cellStyle name="Normal 31 6 4 2" xfId="22969"/>
    <cellStyle name="Normal 31 6 4 2 2" xfId="22970"/>
    <cellStyle name="Normal 31 6 4 2 3" xfId="46788"/>
    <cellStyle name="Normal 31 6 4 3" xfId="22971"/>
    <cellStyle name="Normal 31 6 4 4" xfId="46789"/>
    <cellStyle name="Normal 31 6 4_Lcc_inputs" xfId="46790"/>
    <cellStyle name="Normal 31 6 5" xfId="22972"/>
    <cellStyle name="Normal 31 6 5 2" xfId="22973"/>
    <cellStyle name="Normal 31 6 5 2 2" xfId="22974"/>
    <cellStyle name="Normal 31 6 5 3" xfId="22975"/>
    <cellStyle name="Normal 31 6 6" xfId="22976"/>
    <cellStyle name="Normal 31 6 6 2" xfId="22977"/>
    <cellStyle name="Normal 31 6 7" xfId="22978"/>
    <cellStyle name="Normal 31 6 8" xfId="46791"/>
    <cellStyle name="Normal 31 6 9" xfId="46792"/>
    <cellStyle name="Normal 31 6_Lcc_inputs" xfId="46793"/>
    <cellStyle name="Normal 31 7" xfId="9863"/>
    <cellStyle name="Normal 31 7 2" xfId="9864"/>
    <cellStyle name="Normal 31 7 2 2" xfId="22979"/>
    <cellStyle name="Normal 31 7 2 2 2" xfId="22980"/>
    <cellStyle name="Normal 31 7 2 2 2 2" xfId="22981"/>
    <cellStyle name="Normal 31 7 2 2 2 2 2" xfId="22982"/>
    <cellStyle name="Normal 31 7 2 2 2 3" xfId="22983"/>
    <cellStyle name="Normal 31 7 2 2 3" xfId="22984"/>
    <cellStyle name="Normal 31 7 2 2 3 2" xfId="22985"/>
    <cellStyle name="Normal 31 7 2 2 3 2 2" xfId="22986"/>
    <cellStyle name="Normal 31 7 2 2 3 3" xfId="22987"/>
    <cellStyle name="Normal 31 7 2 2 4" xfId="22988"/>
    <cellStyle name="Normal 31 7 2 2 4 2" xfId="22989"/>
    <cellStyle name="Normal 31 7 2 2 5" xfId="22990"/>
    <cellStyle name="Normal 31 7 2 2_Lcc_inputs" xfId="46794"/>
    <cellStyle name="Normal 31 7 2 3" xfId="22991"/>
    <cellStyle name="Normal 31 7 2 3 2" xfId="22992"/>
    <cellStyle name="Normal 31 7 2 3 2 2" xfId="22993"/>
    <cellStyle name="Normal 31 7 2 3 2 3" xfId="46795"/>
    <cellStyle name="Normal 31 7 2 3 3" xfId="22994"/>
    <cellStyle name="Normal 31 7 2 3 4" xfId="46796"/>
    <cellStyle name="Normal 31 7 2 3_Lcc_inputs" xfId="46797"/>
    <cellStyle name="Normal 31 7 2 4" xfId="22995"/>
    <cellStyle name="Normal 31 7 2 4 2" xfId="22996"/>
    <cellStyle name="Normal 31 7 2 4 2 2" xfId="22997"/>
    <cellStyle name="Normal 31 7 2 4 3" xfId="22998"/>
    <cellStyle name="Normal 31 7 2 5" xfId="22999"/>
    <cellStyle name="Normal 31 7 2 5 2" xfId="23000"/>
    <cellStyle name="Normal 31 7 2 6" xfId="23001"/>
    <cellStyle name="Normal 31 7 2 7" xfId="46798"/>
    <cellStyle name="Normal 31 7 2 8" xfId="46799"/>
    <cellStyle name="Normal 31 7 2_Lcc_inputs" xfId="46800"/>
    <cellStyle name="Normal 31 7 3" xfId="23002"/>
    <cellStyle name="Normal 31 7 3 2" xfId="23003"/>
    <cellStyle name="Normal 31 7 3 2 2" xfId="23004"/>
    <cellStyle name="Normal 31 7 3 2 2 2" xfId="23005"/>
    <cellStyle name="Normal 31 7 3 2 3" xfId="23006"/>
    <cellStyle name="Normal 31 7 3 3" xfId="23007"/>
    <cellStyle name="Normal 31 7 3 3 2" xfId="23008"/>
    <cellStyle name="Normal 31 7 3 3 2 2" xfId="23009"/>
    <cellStyle name="Normal 31 7 3 3 3" xfId="23010"/>
    <cellStyle name="Normal 31 7 3 4" xfId="23011"/>
    <cellStyle name="Normal 31 7 3 4 2" xfId="23012"/>
    <cellStyle name="Normal 31 7 3 5" xfId="23013"/>
    <cellStyle name="Normal 31 7 3_Lcc_inputs" xfId="46801"/>
    <cellStyle name="Normal 31 7 4" xfId="23014"/>
    <cellStyle name="Normal 31 7 4 2" xfId="23015"/>
    <cellStyle name="Normal 31 7 4 2 2" xfId="23016"/>
    <cellStyle name="Normal 31 7 4 2 3" xfId="46802"/>
    <cellStyle name="Normal 31 7 4 3" xfId="23017"/>
    <cellStyle name="Normal 31 7 4 4" xfId="46803"/>
    <cellStyle name="Normal 31 7 4_Lcc_inputs" xfId="46804"/>
    <cellStyle name="Normal 31 7 5" xfId="23018"/>
    <cellStyle name="Normal 31 7 5 2" xfId="23019"/>
    <cellStyle name="Normal 31 7 5 2 2" xfId="23020"/>
    <cellStyle name="Normal 31 7 5 3" xfId="23021"/>
    <cellStyle name="Normal 31 7 6" xfId="23022"/>
    <cellStyle name="Normal 31 7 6 2" xfId="23023"/>
    <cellStyle name="Normal 31 7 7" xfId="23024"/>
    <cellStyle name="Normal 31 7 8" xfId="46805"/>
    <cellStyle name="Normal 31 7 9" xfId="46806"/>
    <cellStyle name="Normal 31 7_Lcc_inputs" xfId="46807"/>
    <cellStyle name="Normal 31 8" xfId="9865"/>
    <cellStyle name="Normal 31 8 2" xfId="23025"/>
    <cellStyle name="Normal 31 8 2 2" xfId="23026"/>
    <cellStyle name="Normal 31 8 2 2 2" xfId="23027"/>
    <cellStyle name="Normal 31 8 2 2 2 2" xfId="23028"/>
    <cellStyle name="Normal 31 8 2 2 3" xfId="23029"/>
    <cellStyle name="Normal 31 8 2 3" xfId="23030"/>
    <cellStyle name="Normal 31 8 2 3 2" xfId="23031"/>
    <cellStyle name="Normal 31 8 2 3 2 2" xfId="23032"/>
    <cellStyle name="Normal 31 8 2 3 3" xfId="23033"/>
    <cellStyle name="Normal 31 8 2 4" xfId="23034"/>
    <cellStyle name="Normal 31 8 2 4 2" xfId="23035"/>
    <cellStyle name="Normal 31 8 2 5" xfId="23036"/>
    <cellStyle name="Normal 31 8 2_Lcc_inputs" xfId="46808"/>
    <cellStyle name="Normal 31 8 3" xfId="23037"/>
    <cellStyle name="Normal 31 8 3 2" xfId="23038"/>
    <cellStyle name="Normal 31 8 3 2 2" xfId="23039"/>
    <cellStyle name="Normal 31 8 3 2 3" xfId="46809"/>
    <cellStyle name="Normal 31 8 3 3" xfId="23040"/>
    <cellStyle name="Normal 31 8 3 4" xfId="46810"/>
    <cellStyle name="Normal 31 8 3_Lcc_inputs" xfId="46811"/>
    <cellStyle name="Normal 31 8 4" xfId="23041"/>
    <cellStyle name="Normal 31 8 4 2" xfId="23042"/>
    <cellStyle name="Normal 31 8 4 2 2" xfId="23043"/>
    <cellStyle name="Normal 31 8 4 3" xfId="23044"/>
    <cellStyle name="Normal 31 8 5" xfId="23045"/>
    <cellStyle name="Normal 31 8 5 2" xfId="23046"/>
    <cellStyle name="Normal 31 8 6" xfId="23047"/>
    <cellStyle name="Normal 31 8 7" xfId="46812"/>
    <cellStyle name="Normal 31 8 8" xfId="46813"/>
    <cellStyle name="Normal 31 8_Lcc_inputs" xfId="46814"/>
    <cellStyle name="Normal 31 9" xfId="9852"/>
    <cellStyle name="Normal 31 9 2" xfId="23048"/>
    <cellStyle name="Normal 31 9 2 2" xfId="23049"/>
    <cellStyle name="Normal 31 9 2 2 2" xfId="23050"/>
    <cellStyle name="Normal 31 9 2 2 2 2" xfId="23051"/>
    <cellStyle name="Normal 31 9 2 2 3" xfId="23052"/>
    <cellStyle name="Normal 31 9 2 3" xfId="23053"/>
    <cellStyle name="Normal 31 9 2 3 2" xfId="23054"/>
    <cellStyle name="Normal 31 9 2 3 2 2" xfId="23055"/>
    <cellStyle name="Normal 31 9 2 3 3" xfId="23056"/>
    <cellStyle name="Normal 31 9 2 4" xfId="23057"/>
    <cellStyle name="Normal 31 9 2 4 2" xfId="23058"/>
    <cellStyle name="Normal 31 9 2 5" xfId="23059"/>
    <cellStyle name="Normal 31 9 2_Lcc_inputs" xfId="46815"/>
    <cellStyle name="Normal 31 9 3" xfId="23060"/>
    <cellStyle name="Normal 31 9 3 2" xfId="23061"/>
    <cellStyle name="Normal 31 9 3 2 2" xfId="23062"/>
    <cellStyle name="Normal 31 9 3 2 3" xfId="46816"/>
    <cellStyle name="Normal 31 9 3 3" xfId="23063"/>
    <cellStyle name="Normal 31 9 3 4" xfId="46817"/>
    <cellStyle name="Normal 31 9 3_Lcc_inputs" xfId="46818"/>
    <cellStyle name="Normal 31 9 4" xfId="23064"/>
    <cellStyle name="Normal 31 9 4 2" xfId="23065"/>
    <cellStyle name="Normal 31 9 4 2 2" xfId="23066"/>
    <cellStyle name="Normal 31 9 4 3" xfId="23067"/>
    <cellStyle name="Normal 31 9 5" xfId="23068"/>
    <cellStyle name="Normal 31 9 5 2" xfId="23069"/>
    <cellStyle name="Normal 31 9 6" xfId="23070"/>
    <cellStyle name="Normal 31 9 7" xfId="46819"/>
    <cellStyle name="Normal 31 9 8" xfId="46820"/>
    <cellStyle name="Normal 31 9_Lcc_inputs" xfId="46821"/>
    <cellStyle name="Normal 31_Lcc_inputs" xfId="46822"/>
    <cellStyle name="Normal 32" xfId="8827"/>
    <cellStyle name="Normal 32 10" xfId="10813"/>
    <cellStyle name="Normal 32 10 2" xfId="23071"/>
    <cellStyle name="Normal 32 10 2 2" xfId="23072"/>
    <cellStyle name="Normal 32 10 2 2 2" xfId="23073"/>
    <cellStyle name="Normal 32 10 2 2 3" xfId="46823"/>
    <cellStyle name="Normal 32 10 2 3" xfId="23074"/>
    <cellStyle name="Normal 32 10 2 4" xfId="46824"/>
    <cellStyle name="Normal 32 10 2_Lcc_inputs" xfId="46825"/>
    <cellStyle name="Normal 32 10 3" xfId="23075"/>
    <cellStyle name="Normal 32 10 3 2" xfId="23076"/>
    <cellStyle name="Normal 32 10 3 2 2" xfId="23077"/>
    <cellStyle name="Normal 32 10 3 3" xfId="23078"/>
    <cellStyle name="Normal 32 10 4" xfId="23079"/>
    <cellStyle name="Normal 32 10 4 2" xfId="23080"/>
    <cellStyle name="Normal 32 10 5" xfId="23081"/>
    <cellStyle name="Normal 32 10 6" xfId="46826"/>
    <cellStyle name="Normal 32 10 7" xfId="46827"/>
    <cellStyle name="Normal 32 10_Lcc_inputs" xfId="46828"/>
    <cellStyle name="Normal 32 11" xfId="23082"/>
    <cellStyle name="Normal 32 11 2" xfId="23083"/>
    <cellStyle name="Normal 32 11 2 2" xfId="23084"/>
    <cellStyle name="Normal 32 11 2 3" xfId="46829"/>
    <cellStyle name="Normal 32 11 3" xfId="23085"/>
    <cellStyle name="Normal 32 11 3 2" xfId="46830"/>
    <cellStyle name="Normal 32 11 4" xfId="46831"/>
    <cellStyle name="Normal 32 11 5" xfId="46832"/>
    <cellStyle name="Normal 32 11_Lcc_inputs" xfId="46833"/>
    <cellStyle name="Normal 32 12" xfId="23086"/>
    <cellStyle name="Normal 32 12 2" xfId="23087"/>
    <cellStyle name="Normal 32 12 2 2" xfId="23088"/>
    <cellStyle name="Normal 32 12 2 3" xfId="46834"/>
    <cellStyle name="Normal 32 12 3" xfId="23089"/>
    <cellStyle name="Normal 32 12 4" xfId="46835"/>
    <cellStyle name="Normal 32 12_Lcc_inputs" xfId="46836"/>
    <cellStyle name="Normal 32 13" xfId="23090"/>
    <cellStyle name="Normal 32 13 2" xfId="23091"/>
    <cellStyle name="Normal 32 13 3" xfId="46837"/>
    <cellStyle name="Normal 32 14" xfId="23092"/>
    <cellStyle name="Normal 32 14 2" xfId="46838"/>
    <cellStyle name="Normal 32 15" xfId="46839"/>
    <cellStyle name="Normal 32 16" xfId="46840"/>
    <cellStyle name="Normal 32 2" xfId="9258"/>
    <cellStyle name="Normal 32 2 10" xfId="46841"/>
    <cellStyle name="Normal 32 2 2" xfId="9868"/>
    <cellStyle name="Normal 32 2 2 2" xfId="23093"/>
    <cellStyle name="Normal 32 2 2 2 2" xfId="23094"/>
    <cellStyle name="Normal 32 2 2 2 2 2" xfId="23095"/>
    <cellStyle name="Normal 32 2 2 2 2 2 2" xfId="23096"/>
    <cellStyle name="Normal 32 2 2 2 2 3" xfId="23097"/>
    <cellStyle name="Normal 32 2 2 2 3" xfId="23098"/>
    <cellStyle name="Normal 32 2 2 2 3 2" xfId="23099"/>
    <cellStyle name="Normal 32 2 2 2 3 2 2" xfId="23100"/>
    <cellStyle name="Normal 32 2 2 2 3 3" xfId="23101"/>
    <cellStyle name="Normal 32 2 2 2 4" xfId="23102"/>
    <cellStyle name="Normal 32 2 2 2 4 2" xfId="23103"/>
    <cellStyle name="Normal 32 2 2 2 5" xfId="23104"/>
    <cellStyle name="Normal 32 2 2 2_Lcc_inputs" xfId="46842"/>
    <cellStyle name="Normal 32 2 2 3" xfId="23105"/>
    <cellStyle name="Normal 32 2 2 3 2" xfId="23106"/>
    <cellStyle name="Normal 32 2 2 3 2 2" xfId="23107"/>
    <cellStyle name="Normal 32 2 2 3 2 3" xfId="46843"/>
    <cellStyle name="Normal 32 2 2 3 3" xfId="23108"/>
    <cellStyle name="Normal 32 2 2 3 4" xfId="46844"/>
    <cellStyle name="Normal 32 2 2 3_Lcc_inputs" xfId="46845"/>
    <cellStyle name="Normal 32 2 2 4" xfId="23109"/>
    <cellStyle name="Normal 32 2 2 4 2" xfId="23110"/>
    <cellStyle name="Normal 32 2 2 4 2 2" xfId="23111"/>
    <cellStyle name="Normal 32 2 2 4 3" xfId="23112"/>
    <cellStyle name="Normal 32 2 2 5" xfId="23113"/>
    <cellStyle name="Normal 32 2 2 5 2" xfId="23114"/>
    <cellStyle name="Normal 32 2 2 6" xfId="23115"/>
    <cellStyle name="Normal 32 2 2 7" xfId="46846"/>
    <cellStyle name="Normal 32 2 2 8" xfId="46847"/>
    <cellStyle name="Normal 32 2 2_Lcc_inputs" xfId="46848"/>
    <cellStyle name="Normal 32 2 3" xfId="9867"/>
    <cellStyle name="Normal 32 2 3 2" xfId="23116"/>
    <cellStyle name="Normal 32 2 3 2 2" xfId="23117"/>
    <cellStyle name="Normal 32 2 3 2 2 2" xfId="23118"/>
    <cellStyle name="Normal 32 2 3 2 2 3" xfId="46849"/>
    <cellStyle name="Normal 32 2 3 2 3" xfId="23119"/>
    <cellStyle name="Normal 32 2 3 2 4" xfId="46850"/>
    <cellStyle name="Normal 32 2 3 2_Lcc_inputs" xfId="46851"/>
    <cellStyle name="Normal 32 2 3 3" xfId="23120"/>
    <cellStyle name="Normal 32 2 3 3 2" xfId="23121"/>
    <cellStyle name="Normal 32 2 3 3 2 2" xfId="23122"/>
    <cellStyle name="Normal 32 2 3 3 3" xfId="23123"/>
    <cellStyle name="Normal 32 2 3 4" xfId="23124"/>
    <cellStyle name="Normal 32 2 3 4 2" xfId="23125"/>
    <cellStyle name="Normal 32 2 3 5" xfId="23126"/>
    <cellStyle name="Normal 32 2 3 6" xfId="46852"/>
    <cellStyle name="Normal 32 2 3 7" xfId="46853"/>
    <cellStyle name="Normal 32 2 3_Lcc_inputs" xfId="46854"/>
    <cellStyle name="Normal 32 2 4" xfId="11109"/>
    <cellStyle name="Normal 32 2 4 2" xfId="23127"/>
    <cellStyle name="Normal 32 2 4 2 2" xfId="23128"/>
    <cellStyle name="Normal 32 2 4 2 3" xfId="46855"/>
    <cellStyle name="Normal 32 2 4 3" xfId="23129"/>
    <cellStyle name="Normal 32 2 4 3 2" xfId="46856"/>
    <cellStyle name="Normal 32 2 4 4" xfId="46857"/>
    <cellStyle name="Normal 32 2 4 5" xfId="46858"/>
    <cellStyle name="Normal 32 2 4_Lcc_inputs" xfId="46859"/>
    <cellStyle name="Normal 32 2 5" xfId="23130"/>
    <cellStyle name="Normal 32 2 5 2" xfId="23131"/>
    <cellStyle name="Normal 32 2 5 2 2" xfId="23132"/>
    <cellStyle name="Normal 32 2 5 2 3" xfId="46860"/>
    <cellStyle name="Normal 32 2 5 3" xfId="23133"/>
    <cellStyle name="Normal 32 2 5 3 2" xfId="46861"/>
    <cellStyle name="Normal 32 2 5 4" xfId="46862"/>
    <cellStyle name="Normal 32 2 5 5" xfId="46863"/>
    <cellStyle name="Normal 32 2 5_Lcc_inputs" xfId="46864"/>
    <cellStyle name="Normal 32 2 6" xfId="23134"/>
    <cellStyle name="Normal 32 2 6 2" xfId="23135"/>
    <cellStyle name="Normal 32 2 6 2 2" xfId="46865"/>
    <cellStyle name="Normal 32 2 6 3" xfId="46866"/>
    <cellStyle name="Normal 32 2 6 4" xfId="46867"/>
    <cellStyle name="Normal 32 2 6_Lcc_inputs" xfId="46868"/>
    <cellStyle name="Normal 32 2 7" xfId="23136"/>
    <cellStyle name="Normal 32 2 7 2" xfId="46869"/>
    <cellStyle name="Normal 32 2 7 3" xfId="46870"/>
    <cellStyle name="Normal 32 2 8" xfId="46871"/>
    <cellStyle name="Normal 32 2 8 2" xfId="46872"/>
    <cellStyle name="Normal 32 2 9" xfId="46873"/>
    <cellStyle name="Normal 32 2_Lcc_inputs" xfId="46874"/>
    <cellStyle name="Normal 32 3" xfId="9259"/>
    <cellStyle name="Normal 32 3 2" xfId="9870"/>
    <cellStyle name="Normal 32 3 2 2" xfId="23137"/>
    <cellStyle name="Normal 32 3 2 2 2" xfId="23138"/>
    <cellStyle name="Normal 32 3 2 2 2 2" xfId="23139"/>
    <cellStyle name="Normal 32 3 2 2 2 2 2" xfId="23140"/>
    <cellStyle name="Normal 32 3 2 2 2 3" xfId="23141"/>
    <cellStyle name="Normal 32 3 2 2 3" xfId="23142"/>
    <cellStyle name="Normal 32 3 2 2 3 2" xfId="23143"/>
    <cellStyle name="Normal 32 3 2 2 3 2 2" xfId="23144"/>
    <cellStyle name="Normal 32 3 2 2 3 3" xfId="23145"/>
    <cellStyle name="Normal 32 3 2 2 4" xfId="23146"/>
    <cellStyle name="Normal 32 3 2 2 4 2" xfId="23147"/>
    <cellStyle name="Normal 32 3 2 2 5" xfId="23148"/>
    <cellStyle name="Normal 32 3 2 2_Lcc_inputs" xfId="46875"/>
    <cellStyle name="Normal 32 3 2 3" xfId="23149"/>
    <cellStyle name="Normal 32 3 2 3 2" xfId="23150"/>
    <cellStyle name="Normal 32 3 2 3 2 2" xfId="23151"/>
    <cellStyle name="Normal 32 3 2 3 2 3" xfId="46876"/>
    <cellStyle name="Normal 32 3 2 3 3" xfId="23152"/>
    <cellStyle name="Normal 32 3 2 3 4" xfId="46877"/>
    <cellStyle name="Normal 32 3 2 3_Lcc_inputs" xfId="46878"/>
    <cellStyle name="Normal 32 3 2 4" xfId="23153"/>
    <cellStyle name="Normal 32 3 2 4 2" xfId="23154"/>
    <cellStyle name="Normal 32 3 2 4 2 2" xfId="23155"/>
    <cellStyle name="Normal 32 3 2 4 3" xfId="23156"/>
    <cellStyle name="Normal 32 3 2 5" xfId="23157"/>
    <cellStyle name="Normal 32 3 2 5 2" xfId="23158"/>
    <cellStyle name="Normal 32 3 2 6" xfId="23159"/>
    <cellStyle name="Normal 32 3 2 7" xfId="46879"/>
    <cellStyle name="Normal 32 3 2 8" xfId="46880"/>
    <cellStyle name="Normal 32 3 2_Lcc_inputs" xfId="46881"/>
    <cellStyle name="Normal 32 3 3" xfId="9869"/>
    <cellStyle name="Normal 32 3 3 2" xfId="23160"/>
    <cellStyle name="Normal 32 3 3 2 2" xfId="23161"/>
    <cellStyle name="Normal 32 3 3 2 2 2" xfId="23162"/>
    <cellStyle name="Normal 32 3 3 2 2 3" xfId="46882"/>
    <cellStyle name="Normal 32 3 3 2 3" xfId="23163"/>
    <cellStyle name="Normal 32 3 3 2 4" xfId="46883"/>
    <cellStyle name="Normal 32 3 3 2_Lcc_inputs" xfId="46884"/>
    <cellStyle name="Normal 32 3 3 3" xfId="23164"/>
    <cellStyle name="Normal 32 3 3 3 2" xfId="23165"/>
    <cellStyle name="Normal 32 3 3 3 2 2" xfId="23166"/>
    <cellStyle name="Normal 32 3 3 3 3" xfId="23167"/>
    <cellStyle name="Normal 32 3 3 4" xfId="23168"/>
    <cellStyle name="Normal 32 3 3 4 2" xfId="23169"/>
    <cellStyle name="Normal 32 3 3 5" xfId="23170"/>
    <cellStyle name="Normal 32 3 3 6" xfId="46885"/>
    <cellStyle name="Normal 32 3 3 7" xfId="46886"/>
    <cellStyle name="Normal 32 3 3_Lcc_inputs" xfId="46887"/>
    <cellStyle name="Normal 32 3 4" xfId="11110"/>
    <cellStyle name="Normal 32 3 4 2" xfId="23171"/>
    <cellStyle name="Normal 32 3 4 2 2" xfId="23172"/>
    <cellStyle name="Normal 32 3 4 2 3" xfId="46888"/>
    <cellStyle name="Normal 32 3 4 3" xfId="23173"/>
    <cellStyle name="Normal 32 3 4 3 2" xfId="46889"/>
    <cellStyle name="Normal 32 3 4 4" xfId="46890"/>
    <cellStyle name="Normal 32 3 4 5" xfId="46891"/>
    <cellStyle name="Normal 32 3 4_Lcc_inputs" xfId="46892"/>
    <cellStyle name="Normal 32 3 5" xfId="23174"/>
    <cellStyle name="Normal 32 3 5 2" xfId="23175"/>
    <cellStyle name="Normal 32 3 5 2 2" xfId="23176"/>
    <cellStyle name="Normal 32 3 5 2 3" xfId="46893"/>
    <cellStyle name="Normal 32 3 5 3" xfId="23177"/>
    <cellStyle name="Normal 32 3 5 4" xfId="46894"/>
    <cellStyle name="Normal 32 3 5_Lcc_inputs" xfId="46895"/>
    <cellStyle name="Normal 32 3 6" xfId="23178"/>
    <cellStyle name="Normal 32 3 6 2" xfId="23179"/>
    <cellStyle name="Normal 32 3 6 3" xfId="46896"/>
    <cellStyle name="Normal 32 3 7" xfId="23180"/>
    <cellStyle name="Normal 32 3 7 2" xfId="46897"/>
    <cellStyle name="Normal 32 3 8" xfId="46898"/>
    <cellStyle name="Normal 32 3 9" xfId="46899"/>
    <cellStyle name="Normal 32 3_Lcc_inputs" xfId="46900"/>
    <cellStyle name="Normal 32 4" xfId="9260"/>
    <cellStyle name="Normal 32 4 2" xfId="9872"/>
    <cellStyle name="Normal 32 4 2 2" xfId="23181"/>
    <cellStyle name="Normal 32 4 2 2 2" xfId="23182"/>
    <cellStyle name="Normal 32 4 2 2 2 2" xfId="23183"/>
    <cellStyle name="Normal 32 4 2 2 2 2 2" xfId="23184"/>
    <cellStyle name="Normal 32 4 2 2 2 3" xfId="23185"/>
    <cellStyle name="Normal 32 4 2 2 3" xfId="23186"/>
    <cellStyle name="Normal 32 4 2 2 3 2" xfId="23187"/>
    <cellStyle name="Normal 32 4 2 2 3 2 2" xfId="23188"/>
    <cellStyle name="Normal 32 4 2 2 3 3" xfId="23189"/>
    <cellStyle name="Normal 32 4 2 2 4" xfId="23190"/>
    <cellStyle name="Normal 32 4 2 2 4 2" xfId="23191"/>
    <cellStyle name="Normal 32 4 2 2 5" xfId="23192"/>
    <cellStyle name="Normal 32 4 2 2_Lcc_inputs" xfId="46901"/>
    <cellStyle name="Normal 32 4 2 3" xfId="23193"/>
    <cellStyle name="Normal 32 4 2 3 2" xfId="23194"/>
    <cellStyle name="Normal 32 4 2 3 2 2" xfId="23195"/>
    <cellStyle name="Normal 32 4 2 3 2 3" xfId="46902"/>
    <cellStyle name="Normal 32 4 2 3 3" xfId="23196"/>
    <cellStyle name="Normal 32 4 2 3 4" xfId="46903"/>
    <cellStyle name="Normal 32 4 2 3_Lcc_inputs" xfId="46904"/>
    <cellStyle name="Normal 32 4 2 4" xfId="23197"/>
    <cellStyle name="Normal 32 4 2 4 2" xfId="23198"/>
    <cellStyle name="Normal 32 4 2 4 2 2" xfId="23199"/>
    <cellStyle name="Normal 32 4 2 4 3" xfId="23200"/>
    <cellStyle name="Normal 32 4 2 5" xfId="23201"/>
    <cellStyle name="Normal 32 4 2 5 2" xfId="23202"/>
    <cellStyle name="Normal 32 4 2 6" xfId="23203"/>
    <cellStyle name="Normal 32 4 2 7" xfId="46905"/>
    <cellStyle name="Normal 32 4 2 8" xfId="46906"/>
    <cellStyle name="Normal 32 4 2_Lcc_inputs" xfId="46907"/>
    <cellStyle name="Normal 32 4 3" xfId="9871"/>
    <cellStyle name="Normal 32 4 3 2" xfId="23204"/>
    <cellStyle name="Normal 32 4 3 2 2" xfId="23205"/>
    <cellStyle name="Normal 32 4 3 2 2 2" xfId="23206"/>
    <cellStyle name="Normal 32 4 3 2 3" xfId="23207"/>
    <cellStyle name="Normal 32 4 3 3" xfId="23208"/>
    <cellStyle name="Normal 32 4 3 3 2" xfId="23209"/>
    <cellStyle name="Normal 32 4 3 3 2 2" xfId="23210"/>
    <cellStyle name="Normal 32 4 3 3 3" xfId="23211"/>
    <cellStyle name="Normal 32 4 3 4" xfId="23212"/>
    <cellStyle name="Normal 32 4 3 4 2" xfId="23213"/>
    <cellStyle name="Normal 32 4 3 5" xfId="23214"/>
    <cellStyle name="Normal 32 4 3_Lcc_inputs" xfId="46908"/>
    <cellStyle name="Normal 32 4 4" xfId="23215"/>
    <cellStyle name="Normal 32 4 4 2" xfId="23216"/>
    <cellStyle name="Normal 32 4 4 2 2" xfId="23217"/>
    <cellStyle name="Normal 32 4 4 2 3" xfId="46909"/>
    <cellStyle name="Normal 32 4 4 3" xfId="23218"/>
    <cellStyle name="Normal 32 4 4 4" xfId="46910"/>
    <cellStyle name="Normal 32 4 4_Lcc_inputs" xfId="46911"/>
    <cellStyle name="Normal 32 4 5" xfId="23219"/>
    <cellStyle name="Normal 32 4 5 2" xfId="23220"/>
    <cellStyle name="Normal 32 4 5 2 2" xfId="23221"/>
    <cellStyle name="Normal 32 4 5 3" xfId="23222"/>
    <cellStyle name="Normal 32 4 6" xfId="23223"/>
    <cellStyle name="Normal 32 4 6 2" xfId="23224"/>
    <cellStyle name="Normal 32 4 7" xfId="23225"/>
    <cellStyle name="Normal 32 4 8" xfId="46912"/>
    <cellStyle name="Normal 32 4 9" xfId="46913"/>
    <cellStyle name="Normal 32 4_Lcc_inputs" xfId="46914"/>
    <cellStyle name="Normal 32 5" xfId="9873"/>
    <cellStyle name="Normal 32 5 2" xfId="9874"/>
    <cellStyle name="Normal 32 5 2 2" xfId="23226"/>
    <cellStyle name="Normal 32 5 2 2 2" xfId="23227"/>
    <cellStyle name="Normal 32 5 2 2 2 2" xfId="23228"/>
    <cellStyle name="Normal 32 5 2 2 2 2 2" xfId="23229"/>
    <cellStyle name="Normal 32 5 2 2 2 3" xfId="23230"/>
    <cellStyle name="Normal 32 5 2 2 3" xfId="23231"/>
    <cellStyle name="Normal 32 5 2 2 3 2" xfId="23232"/>
    <cellStyle name="Normal 32 5 2 2 3 2 2" xfId="23233"/>
    <cellStyle name="Normal 32 5 2 2 3 3" xfId="23234"/>
    <cellStyle name="Normal 32 5 2 2 4" xfId="23235"/>
    <cellStyle name="Normal 32 5 2 2 4 2" xfId="23236"/>
    <cellStyle name="Normal 32 5 2 2 5" xfId="23237"/>
    <cellStyle name="Normal 32 5 2 2_Lcc_inputs" xfId="46915"/>
    <cellStyle name="Normal 32 5 2 3" xfId="23238"/>
    <cellStyle name="Normal 32 5 2 3 2" xfId="23239"/>
    <cellStyle name="Normal 32 5 2 3 2 2" xfId="23240"/>
    <cellStyle name="Normal 32 5 2 3 2 3" xfId="46916"/>
    <cellStyle name="Normal 32 5 2 3 3" xfId="23241"/>
    <cellStyle name="Normal 32 5 2 3 4" xfId="46917"/>
    <cellStyle name="Normal 32 5 2 3_Lcc_inputs" xfId="46918"/>
    <cellStyle name="Normal 32 5 2 4" xfId="23242"/>
    <cellStyle name="Normal 32 5 2 4 2" xfId="23243"/>
    <cellStyle name="Normal 32 5 2 4 2 2" xfId="23244"/>
    <cellStyle name="Normal 32 5 2 4 3" xfId="23245"/>
    <cellStyle name="Normal 32 5 2 5" xfId="23246"/>
    <cellStyle name="Normal 32 5 2 5 2" xfId="23247"/>
    <cellStyle name="Normal 32 5 2 6" xfId="23248"/>
    <cellStyle name="Normal 32 5 2 7" xfId="46919"/>
    <cellStyle name="Normal 32 5 2 8" xfId="46920"/>
    <cellStyle name="Normal 32 5 2_Lcc_inputs" xfId="46921"/>
    <cellStyle name="Normal 32 5 3" xfId="23249"/>
    <cellStyle name="Normal 32 5 3 2" xfId="23250"/>
    <cellStyle name="Normal 32 5 3 2 2" xfId="23251"/>
    <cellStyle name="Normal 32 5 3 2 2 2" xfId="23252"/>
    <cellStyle name="Normal 32 5 3 2 3" xfId="23253"/>
    <cellStyle name="Normal 32 5 3 3" xfId="23254"/>
    <cellStyle name="Normal 32 5 3 3 2" xfId="23255"/>
    <cellStyle name="Normal 32 5 3 3 2 2" xfId="23256"/>
    <cellStyle name="Normal 32 5 3 3 3" xfId="23257"/>
    <cellStyle name="Normal 32 5 3 4" xfId="23258"/>
    <cellStyle name="Normal 32 5 3 4 2" xfId="23259"/>
    <cellStyle name="Normal 32 5 3 5" xfId="23260"/>
    <cellStyle name="Normal 32 5 3_Lcc_inputs" xfId="46922"/>
    <cellStyle name="Normal 32 5 4" xfId="23261"/>
    <cellStyle name="Normal 32 5 4 2" xfId="23262"/>
    <cellStyle name="Normal 32 5 4 2 2" xfId="23263"/>
    <cellStyle name="Normal 32 5 4 2 3" xfId="46923"/>
    <cellStyle name="Normal 32 5 4 3" xfId="23264"/>
    <cellStyle name="Normal 32 5 4 4" xfId="46924"/>
    <cellStyle name="Normal 32 5 4_Lcc_inputs" xfId="46925"/>
    <cellStyle name="Normal 32 5 5" xfId="23265"/>
    <cellStyle name="Normal 32 5 5 2" xfId="23266"/>
    <cellStyle name="Normal 32 5 5 2 2" xfId="23267"/>
    <cellStyle name="Normal 32 5 5 3" xfId="23268"/>
    <cellStyle name="Normal 32 5 6" xfId="23269"/>
    <cellStyle name="Normal 32 5 6 2" xfId="23270"/>
    <cellStyle name="Normal 32 5 7" xfId="23271"/>
    <cellStyle name="Normal 32 5 8" xfId="46926"/>
    <cellStyle name="Normal 32 5 9" xfId="46927"/>
    <cellStyle name="Normal 32 5_Lcc_inputs" xfId="46928"/>
    <cellStyle name="Normal 32 6" xfId="9875"/>
    <cellStyle name="Normal 32 6 2" xfId="9876"/>
    <cellStyle name="Normal 32 6 2 2" xfId="23272"/>
    <cellStyle name="Normal 32 6 2 2 2" xfId="23273"/>
    <cellStyle name="Normal 32 6 2 2 2 2" xfId="23274"/>
    <cellStyle name="Normal 32 6 2 2 2 2 2" xfId="23275"/>
    <cellStyle name="Normal 32 6 2 2 2 3" xfId="23276"/>
    <cellStyle name="Normal 32 6 2 2 3" xfId="23277"/>
    <cellStyle name="Normal 32 6 2 2 3 2" xfId="23278"/>
    <cellStyle name="Normal 32 6 2 2 3 2 2" xfId="23279"/>
    <cellStyle name="Normal 32 6 2 2 3 3" xfId="23280"/>
    <cellStyle name="Normal 32 6 2 2 4" xfId="23281"/>
    <cellStyle name="Normal 32 6 2 2 4 2" xfId="23282"/>
    <cellStyle name="Normal 32 6 2 2 5" xfId="23283"/>
    <cellStyle name="Normal 32 6 2 2_Lcc_inputs" xfId="46929"/>
    <cellStyle name="Normal 32 6 2 3" xfId="23284"/>
    <cellStyle name="Normal 32 6 2 3 2" xfId="23285"/>
    <cellStyle name="Normal 32 6 2 3 2 2" xfId="23286"/>
    <cellStyle name="Normal 32 6 2 3 2 3" xfId="46930"/>
    <cellStyle name="Normal 32 6 2 3 3" xfId="23287"/>
    <cellStyle name="Normal 32 6 2 3 4" xfId="46931"/>
    <cellStyle name="Normal 32 6 2 3_Lcc_inputs" xfId="46932"/>
    <cellStyle name="Normal 32 6 2 4" xfId="23288"/>
    <cellStyle name="Normal 32 6 2 4 2" xfId="23289"/>
    <cellStyle name="Normal 32 6 2 4 2 2" xfId="23290"/>
    <cellStyle name="Normal 32 6 2 4 3" xfId="23291"/>
    <cellStyle name="Normal 32 6 2 5" xfId="23292"/>
    <cellStyle name="Normal 32 6 2 5 2" xfId="23293"/>
    <cellStyle name="Normal 32 6 2 6" xfId="23294"/>
    <cellStyle name="Normal 32 6 2 7" xfId="46933"/>
    <cellStyle name="Normal 32 6 2 8" xfId="46934"/>
    <cellStyle name="Normal 32 6 2_Lcc_inputs" xfId="46935"/>
    <cellStyle name="Normal 32 6 3" xfId="23295"/>
    <cellStyle name="Normal 32 6 3 2" xfId="23296"/>
    <cellStyle name="Normal 32 6 3 2 2" xfId="23297"/>
    <cellStyle name="Normal 32 6 3 2 2 2" xfId="23298"/>
    <cellStyle name="Normal 32 6 3 2 3" xfId="23299"/>
    <cellStyle name="Normal 32 6 3 3" xfId="23300"/>
    <cellStyle name="Normal 32 6 3 3 2" xfId="23301"/>
    <cellStyle name="Normal 32 6 3 3 2 2" xfId="23302"/>
    <cellStyle name="Normal 32 6 3 3 3" xfId="23303"/>
    <cellStyle name="Normal 32 6 3 4" xfId="23304"/>
    <cellStyle name="Normal 32 6 3 4 2" xfId="23305"/>
    <cellStyle name="Normal 32 6 3 5" xfId="23306"/>
    <cellStyle name="Normal 32 6 3_Lcc_inputs" xfId="46936"/>
    <cellStyle name="Normal 32 6 4" xfId="23307"/>
    <cellStyle name="Normal 32 6 4 2" xfId="23308"/>
    <cellStyle name="Normal 32 6 4 2 2" xfId="23309"/>
    <cellStyle name="Normal 32 6 4 2 3" xfId="46937"/>
    <cellStyle name="Normal 32 6 4 3" xfId="23310"/>
    <cellStyle name="Normal 32 6 4 4" xfId="46938"/>
    <cellStyle name="Normal 32 6 4_Lcc_inputs" xfId="46939"/>
    <cellStyle name="Normal 32 6 5" xfId="23311"/>
    <cellStyle name="Normal 32 6 5 2" xfId="23312"/>
    <cellStyle name="Normal 32 6 5 2 2" xfId="23313"/>
    <cellStyle name="Normal 32 6 5 3" xfId="23314"/>
    <cellStyle name="Normal 32 6 6" xfId="23315"/>
    <cellStyle name="Normal 32 6 6 2" xfId="23316"/>
    <cellStyle name="Normal 32 6 7" xfId="23317"/>
    <cellStyle name="Normal 32 6 8" xfId="46940"/>
    <cellStyle name="Normal 32 6 9" xfId="46941"/>
    <cellStyle name="Normal 32 6_Lcc_inputs" xfId="46942"/>
    <cellStyle name="Normal 32 7" xfId="9877"/>
    <cellStyle name="Normal 32 7 2" xfId="9878"/>
    <cellStyle name="Normal 32 7 2 2" xfId="23318"/>
    <cellStyle name="Normal 32 7 2 2 2" xfId="23319"/>
    <cellStyle name="Normal 32 7 2 2 2 2" xfId="23320"/>
    <cellStyle name="Normal 32 7 2 2 2 2 2" xfId="23321"/>
    <cellStyle name="Normal 32 7 2 2 2 3" xfId="23322"/>
    <cellStyle name="Normal 32 7 2 2 3" xfId="23323"/>
    <cellStyle name="Normal 32 7 2 2 3 2" xfId="23324"/>
    <cellStyle name="Normal 32 7 2 2 3 2 2" xfId="23325"/>
    <cellStyle name="Normal 32 7 2 2 3 3" xfId="23326"/>
    <cellStyle name="Normal 32 7 2 2 4" xfId="23327"/>
    <cellStyle name="Normal 32 7 2 2 4 2" xfId="23328"/>
    <cellStyle name="Normal 32 7 2 2 5" xfId="23329"/>
    <cellStyle name="Normal 32 7 2 2_Lcc_inputs" xfId="46943"/>
    <cellStyle name="Normal 32 7 2 3" xfId="23330"/>
    <cellStyle name="Normal 32 7 2 3 2" xfId="23331"/>
    <cellStyle name="Normal 32 7 2 3 2 2" xfId="23332"/>
    <cellStyle name="Normal 32 7 2 3 2 3" xfId="46944"/>
    <cellStyle name="Normal 32 7 2 3 3" xfId="23333"/>
    <cellStyle name="Normal 32 7 2 3 4" xfId="46945"/>
    <cellStyle name="Normal 32 7 2 3_Lcc_inputs" xfId="46946"/>
    <cellStyle name="Normal 32 7 2 4" xfId="23334"/>
    <cellStyle name="Normal 32 7 2 4 2" xfId="23335"/>
    <cellStyle name="Normal 32 7 2 4 2 2" xfId="23336"/>
    <cellStyle name="Normal 32 7 2 4 3" xfId="23337"/>
    <cellStyle name="Normal 32 7 2 5" xfId="23338"/>
    <cellStyle name="Normal 32 7 2 5 2" xfId="23339"/>
    <cellStyle name="Normal 32 7 2 6" xfId="23340"/>
    <cellStyle name="Normal 32 7 2 7" xfId="46947"/>
    <cellStyle name="Normal 32 7 2 8" xfId="46948"/>
    <cellStyle name="Normal 32 7 2_Lcc_inputs" xfId="46949"/>
    <cellStyle name="Normal 32 7 3" xfId="23341"/>
    <cellStyle name="Normal 32 7 3 2" xfId="23342"/>
    <cellStyle name="Normal 32 7 3 2 2" xfId="23343"/>
    <cellStyle name="Normal 32 7 3 2 2 2" xfId="23344"/>
    <cellStyle name="Normal 32 7 3 2 3" xfId="23345"/>
    <cellStyle name="Normal 32 7 3 3" xfId="23346"/>
    <cellStyle name="Normal 32 7 3 3 2" xfId="23347"/>
    <cellStyle name="Normal 32 7 3 3 2 2" xfId="23348"/>
    <cellStyle name="Normal 32 7 3 3 3" xfId="23349"/>
    <cellStyle name="Normal 32 7 3 4" xfId="23350"/>
    <cellStyle name="Normal 32 7 3 4 2" xfId="23351"/>
    <cellStyle name="Normal 32 7 3 5" xfId="23352"/>
    <cellStyle name="Normal 32 7 3_Lcc_inputs" xfId="46950"/>
    <cellStyle name="Normal 32 7 4" xfId="23353"/>
    <cellStyle name="Normal 32 7 4 2" xfId="23354"/>
    <cellStyle name="Normal 32 7 4 2 2" xfId="23355"/>
    <cellStyle name="Normal 32 7 4 2 3" xfId="46951"/>
    <cellStyle name="Normal 32 7 4 3" xfId="23356"/>
    <cellStyle name="Normal 32 7 4 4" xfId="46952"/>
    <cellStyle name="Normal 32 7 4_Lcc_inputs" xfId="46953"/>
    <cellStyle name="Normal 32 7 5" xfId="23357"/>
    <cellStyle name="Normal 32 7 5 2" xfId="23358"/>
    <cellStyle name="Normal 32 7 5 2 2" xfId="23359"/>
    <cellStyle name="Normal 32 7 5 3" xfId="23360"/>
    <cellStyle name="Normal 32 7 6" xfId="23361"/>
    <cellStyle name="Normal 32 7 6 2" xfId="23362"/>
    <cellStyle name="Normal 32 7 7" xfId="23363"/>
    <cellStyle name="Normal 32 7 8" xfId="46954"/>
    <cellStyle name="Normal 32 7 9" xfId="46955"/>
    <cellStyle name="Normal 32 7_Lcc_inputs" xfId="46956"/>
    <cellStyle name="Normal 32 8" xfId="9879"/>
    <cellStyle name="Normal 32 8 2" xfId="23364"/>
    <cellStyle name="Normal 32 8 2 2" xfId="23365"/>
    <cellStyle name="Normal 32 8 2 2 2" xfId="23366"/>
    <cellStyle name="Normal 32 8 2 2 2 2" xfId="23367"/>
    <cellStyle name="Normal 32 8 2 2 3" xfId="23368"/>
    <cellStyle name="Normal 32 8 2 3" xfId="23369"/>
    <cellStyle name="Normal 32 8 2 3 2" xfId="23370"/>
    <cellStyle name="Normal 32 8 2 3 2 2" xfId="23371"/>
    <cellStyle name="Normal 32 8 2 3 3" xfId="23372"/>
    <cellStyle name="Normal 32 8 2 4" xfId="23373"/>
    <cellStyle name="Normal 32 8 2 4 2" xfId="23374"/>
    <cellStyle name="Normal 32 8 2 5" xfId="23375"/>
    <cellStyle name="Normal 32 8 2_Lcc_inputs" xfId="46957"/>
    <cellStyle name="Normal 32 8 3" xfId="23376"/>
    <cellStyle name="Normal 32 8 3 2" xfId="23377"/>
    <cellStyle name="Normal 32 8 3 2 2" xfId="23378"/>
    <cellStyle name="Normal 32 8 3 2 3" xfId="46958"/>
    <cellStyle name="Normal 32 8 3 3" xfId="23379"/>
    <cellStyle name="Normal 32 8 3 4" xfId="46959"/>
    <cellStyle name="Normal 32 8 3_Lcc_inputs" xfId="46960"/>
    <cellStyle name="Normal 32 8 4" xfId="23380"/>
    <cellStyle name="Normal 32 8 4 2" xfId="23381"/>
    <cellStyle name="Normal 32 8 4 2 2" xfId="23382"/>
    <cellStyle name="Normal 32 8 4 3" xfId="23383"/>
    <cellStyle name="Normal 32 8 5" xfId="23384"/>
    <cellStyle name="Normal 32 8 5 2" xfId="23385"/>
    <cellStyle name="Normal 32 8 6" xfId="23386"/>
    <cellStyle name="Normal 32 8 7" xfId="46961"/>
    <cellStyle name="Normal 32 8 8" xfId="46962"/>
    <cellStyle name="Normal 32 8_Lcc_inputs" xfId="46963"/>
    <cellStyle name="Normal 32 9" xfId="9866"/>
    <cellStyle name="Normal 32 9 2" xfId="23387"/>
    <cellStyle name="Normal 32 9 2 2" xfId="23388"/>
    <cellStyle name="Normal 32 9 2 2 2" xfId="23389"/>
    <cellStyle name="Normal 32 9 2 2 2 2" xfId="23390"/>
    <cellStyle name="Normal 32 9 2 2 3" xfId="23391"/>
    <cellStyle name="Normal 32 9 2 3" xfId="23392"/>
    <cellStyle name="Normal 32 9 2 3 2" xfId="23393"/>
    <cellStyle name="Normal 32 9 2 3 2 2" xfId="23394"/>
    <cellStyle name="Normal 32 9 2 3 3" xfId="23395"/>
    <cellStyle name="Normal 32 9 2 4" xfId="23396"/>
    <cellStyle name="Normal 32 9 2 4 2" xfId="23397"/>
    <cellStyle name="Normal 32 9 2 5" xfId="23398"/>
    <cellStyle name="Normal 32 9 2_Lcc_inputs" xfId="46964"/>
    <cellStyle name="Normal 32 9 3" xfId="23399"/>
    <cellStyle name="Normal 32 9 3 2" xfId="23400"/>
    <cellStyle name="Normal 32 9 3 2 2" xfId="23401"/>
    <cellStyle name="Normal 32 9 3 2 3" xfId="46965"/>
    <cellStyle name="Normal 32 9 3 3" xfId="23402"/>
    <cellStyle name="Normal 32 9 3 4" xfId="46966"/>
    <cellStyle name="Normal 32 9 3_Lcc_inputs" xfId="46967"/>
    <cellStyle name="Normal 32 9 4" xfId="23403"/>
    <cellStyle name="Normal 32 9 4 2" xfId="23404"/>
    <cellStyle name="Normal 32 9 4 2 2" xfId="23405"/>
    <cellStyle name="Normal 32 9 4 3" xfId="23406"/>
    <cellStyle name="Normal 32 9 5" xfId="23407"/>
    <cellStyle name="Normal 32 9 5 2" xfId="23408"/>
    <cellStyle name="Normal 32 9 6" xfId="23409"/>
    <cellStyle name="Normal 32 9 7" xfId="46968"/>
    <cellStyle name="Normal 32 9 8" xfId="46969"/>
    <cellStyle name="Normal 32 9_Lcc_inputs" xfId="46970"/>
    <cellStyle name="Normal 32_Lcc_inputs" xfId="46971"/>
    <cellStyle name="Normal 33" xfId="8828"/>
    <cellStyle name="Normal 33 10" xfId="10814"/>
    <cellStyle name="Normal 33 10 2" xfId="23410"/>
    <cellStyle name="Normal 33 10 2 2" xfId="23411"/>
    <cellStyle name="Normal 33 10 2 2 2" xfId="23412"/>
    <cellStyle name="Normal 33 10 2 2 3" xfId="46972"/>
    <cellStyle name="Normal 33 10 2 3" xfId="23413"/>
    <cellStyle name="Normal 33 10 2 4" xfId="46973"/>
    <cellStyle name="Normal 33 10 2_Lcc_inputs" xfId="46974"/>
    <cellStyle name="Normal 33 10 3" xfId="23414"/>
    <cellStyle name="Normal 33 10 3 2" xfId="23415"/>
    <cellStyle name="Normal 33 10 3 2 2" xfId="23416"/>
    <cellStyle name="Normal 33 10 3 3" xfId="23417"/>
    <cellStyle name="Normal 33 10 4" xfId="23418"/>
    <cellStyle name="Normal 33 10 4 2" xfId="23419"/>
    <cellStyle name="Normal 33 10 5" xfId="23420"/>
    <cellStyle name="Normal 33 10 6" xfId="46975"/>
    <cellStyle name="Normal 33 10 7" xfId="46976"/>
    <cellStyle name="Normal 33 10_Lcc_inputs" xfId="46977"/>
    <cellStyle name="Normal 33 11" xfId="23421"/>
    <cellStyle name="Normal 33 11 2" xfId="23422"/>
    <cellStyle name="Normal 33 11 2 2" xfId="23423"/>
    <cellStyle name="Normal 33 11 2 3" xfId="46978"/>
    <cellStyle name="Normal 33 11 3" xfId="23424"/>
    <cellStyle name="Normal 33 11 3 2" xfId="46979"/>
    <cellStyle name="Normal 33 11 4" xfId="46980"/>
    <cellStyle name="Normal 33 11 5" xfId="46981"/>
    <cellStyle name="Normal 33 11_Lcc_inputs" xfId="46982"/>
    <cellStyle name="Normal 33 12" xfId="23425"/>
    <cellStyle name="Normal 33 12 2" xfId="23426"/>
    <cellStyle name="Normal 33 12 2 2" xfId="23427"/>
    <cellStyle name="Normal 33 12 2 3" xfId="46983"/>
    <cellStyle name="Normal 33 12 3" xfId="23428"/>
    <cellStyle name="Normal 33 12 4" xfId="46984"/>
    <cellStyle name="Normal 33 12_Lcc_inputs" xfId="46985"/>
    <cellStyle name="Normal 33 13" xfId="23429"/>
    <cellStyle name="Normal 33 13 2" xfId="23430"/>
    <cellStyle name="Normal 33 13 3" xfId="46986"/>
    <cellStyle name="Normal 33 14" xfId="23431"/>
    <cellStyle name="Normal 33 14 2" xfId="46987"/>
    <cellStyle name="Normal 33 15" xfId="9261"/>
    <cellStyle name="Normal 33 16" xfId="46988"/>
    <cellStyle name="Normal 33 2" xfId="9262"/>
    <cellStyle name="Normal 33 2 10" xfId="46989"/>
    <cellStyle name="Normal 33 2 2" xfId="9882"/>
    <cellStyle name="Normal 33 2 2 2" xfId="23432"/>
    <cellStyle name="Normal 33 2 2 2 2" xfId="23433"/>
    <cellStyle name="Normal 33 2 2 2 2 2" xfId="23434"/>
    <cellStyle name="Normal 33 2 2 2 2 2 2" xfId="23435"/>
    <cellStyle name="Normal 33 2 2 2 2 3" xfId="23436"/>
    <cellStyle name="Normal 33 2 2 2 3" xfId="23437"/>
    <cellStyle name="Normal 33 2 2 2 3 2" xfId="23438"/>
    <cellStyle name="Normal 33 2 2 2 3 2 2" xfId="23439"/>
    <cellStyle name="Normal 33 2 2 2 3 3" xfId="23440"/>
    <cellStyle name="Normal 33 2 2 2 4" xfId="23441"/>
    <cellStyle name="Normal 33 2 2 2 4 2" xfId="23442"/>
    <cellStyle name="Normal 33 2 2 2 5" xfId="23443"/>
    <cellStyle name="Normal 33 2 2 2_Lcc_inputs" xfId="46990"/>
    <cellStyle name="Normal 33 2 2 3" xfId="23444"/>
    <cellStyle name="Normal 33 2 2 3 2" xfId="23445"/>
    <cellStyle name="Normal 33 2 2 3 2 2" xfId="23446"/>
    <cellStyle name="Normal 33 2 2 3 2 3" xfId="46991"/>
    <cellStyle name="Normal 33 2 2 3 3" xfId="23447"/>
    <cellStyle name="Normal 33 2 2 3 4" xfId="46992"/>
    <cellStyle name="Normal 33 2 2 3_Lcc_inputs" xfId="46993"/>
    <cellStyle name="Normal 33 2 2 4" xfId="23448"/>
    <cellStyle name="Normal 33 2 2 4 2" xfId="23449"/>
    <cellStyle name="Normal 33 2 2 4 2 2" xfId="23450"/>
    <cellStyle name="Normal 33 2 2 4 3" xfId="23451"/>
    <cellStyle name="Normal 33 2 2 5" xfId="23452"/>
    <cellStyle name="Normal 33 2 2 5 2" xfId="23453"/>
    <cellStyle name="Normal 33 2 2 6" xfId="23454"/>
    <cellStyle name="Normal 33 2 2 7" xfId="46994"/>
    <cellStyle name="Normal 33 2 2 8" xfId="46995"/>
    <cellStyle name="Normal 33 2 2_Lcc_inputs" xfId="46996"/>
    <cellStyle name="Normal 33 2 3" xfId="9881"/>
    <cellStyle name="Normal 33 2 3 2" xfId="23455"/>
    <cellStyle name="Normal 33 2 3 2 2" xfId="23456"/>
    <cellStyle name="Normal 33 2 3 2 2 2" xfId="23457"/>
    <cellStyle name="Normal 33 2 3 2 2 3" xfId="46997"/>
    <cellStyle name="Normal 33 2 3 2 3" xfId="23458"/>
    <cellStyle name="Normal 33 2 3 2 4" xfId="46998"/>
    <cellStyle name="Normal 33 2 3 2_Lcc_inputs" xfId="46999"/>
    <cellStyle name="Normal 33 2 3 3" xfId="23459"/>
    <cellStyle name="Normal 33 2 3 3 2" xfId="23460"/>
    <cellStyle name="Normal 33 2 3 3 2 2" xfId="23461"/>
    <cellStyle name="Normal 33 2 3 3 3" xfId="23462"/>
    <cellStyle name="Normal 33 2 3 4" xfId="23463"/>
    <cellStyle name="Normal 33 2 3 4 2" xfId="23464"/>
    <cellStyle name="Normal 33 2 3 5" xfId="23465"/>
    <cellStyle name="Normal 33 2 3 6" xfId="47000"/>
    <cellStyle name="Normal 33 2 3 7" xfId="47001"/>
    <cellStyle name="Normal 33 2 3_Lcc_inputs" xfId="47002"/>
    <cellStyle name="Normal 33 2 4" xfId="11111"/>
    <cellStyle name="Normal 33 2 4 2" xfId="23466"/>
    <cellStyle name="Normal 33 2 4 2 2" xfId="23467"/>
    <cellStyle name="Normal 33 2 4 2 3" xfId="47003"/>
    <cellStyle name="Normal 33 2 4 3" xfId="23468"/>
    <cellStyle name="Normal 33 2 4 3 2" xfId="47004"/>
    <cellStyle name="Normal 33 2 4 4" xfId="47005"/>
    <cellStyle name="Normal 33 2 4 5" xfId="47006"/>
    <cellStyle name="Normal 33 2 4_Lcc_inputs" xfId="47007"/>
    <cellStyle name="Normal 33 2 5" xfId="23469"/>
    <cellStyle name="Normal 33 2 5 2" xfId="23470"/>
    <cellStyle name="Normal 33 2 5 2 2" xfId="23471"/>
    <cellStyle name="Normal 33 2 5 2 3" xfId="47008"/>
    <cellStyle name="Normal 33 2 5 3" xfId="23472"/>
    <cellStyle name="Normal 33 2 5 3 2" xfId="47009"/>
    <cellStyle name="Normal 33 2 5 4" xfId="47010"/>
    <cellStyle name="Normal 33 2 5 5" xfId="47011"/>
    <cellStyle name="Normal 33 2 5_Lcc_inputs" xfId="47012"/>
    <cellStyle name="Normal 33 2 6" xfId="23473"/>
    <cellStyle name="Normal 33 2 6 2" xfId="23474"/>
    <cellStyle name="Normal 33 2 6 2 2" xfId="47013"/>
    <cellStyle name="Normal 33 2 6 3" xfId="47014"/>
    <cellStyle name="Normal 33 2 6 4" xfId="47015"/>
    <cellStyle name="Normal 33 2 6_Lcc_inputs" xfId="47016"/>
    <cellStyle name="Normal 33 2 7" xfId="23475"/>
    <cellStyle name="Normal 33 2 7 2" xfId="47017"/>
    <cellStyle name="Normal 33 2 7 3" xfId="47018"/>
    <cellStyle name="Normal 33 2 8" xfId="47019"/>
    <cellStyle name="Normal 33 2 8 2" xfId="47020"/>
    <cellStyle name="Normal 33 2 9" xfId="47021"/>
    <cellStyle name="Normal 33 2_Lcc_inputs" xfId="47022"/>
    <cellStyle name="Normal 33 3" xfId="9883"/>
    <cellStyle name="Normal 33 3 2" xfId="9884"/>
    <cellStyle name="Normal 33 3 2 2" xfId="23476"/>
    <cellStyle name="Normal 33 3 2 2 2" xfId="23477"/>
    <cellStyle name="Normal 33 3 2 2 2 2" xfId="23478"/>
    <cellStyle name="Normal 33 3 2 2 2 2 2" xfId="23479"/>
    <cellStyle name="Normal 33 3 2 2 2 3" xfId="23480"/>
    <cellStyle name="Normal 33 3 2 2 3" xfId="23481"/>
    <cellStyle name="Normal 33 3 2 2 3 2" xfId="23482"/>
    <cellStyle name="Normal 33 3 2 2 3 2 2" xfId="23483"/>
    <cellStyle name="Normal 33 3 2 2 3 3" xfId="23484"/>
    <cellStyle name="Normal 33 3 2 2 4" xfId="23485"/>
    <cellStyle name="Normal 33 3 2 2 4 2" xfId="23486"/>
    <cellStyle name="Normal 33 3 2 2 5" xfId="23487"/>
    <cellStyle name="Normal 33 3 2 2_Lcc_inputs" xfId="47023"/>
    <cellStyle name="Normal 33 3 2 3" xfId="23488"/>
    <cellStyle name="Normal 33 3 2 3 2" xfId="23489"/>
    <cellStyle name="Normal 33 3 2 3 2 2" xfId="23490"/>
    <cellStyle name="Normal 33 3 2 3 2 3" xfId="47024"/>
    <cellStyle name="Normal 33 3 2 3 3" xfId="23491"/>
    <cellStyle name="Normal 33 3 2 3 4" xfId="47025"/>
    <cellStyle name="Normal 33 3 2 3_Lcc_inputs" xfId="47026"/>
    <cellStyle name="Normal 33 3 2 4" xfId="23492"/>
    <cellStyle name="Normal 33 3 2 4 2" xfId="23493"/>
    <cellStyle name="Normal 33 3 2 4 2 2" xfId="23494"/>
    <cellStyle name="Normal 33 3 2 4 3" xfId="23495"/>
    <cellStyle name="Normal 33 3 2 5" xfId="23496"/>
    <cellStyle name="Normal 33 3 2 5 2" xfId="23497"/>
    <cellStyle name="Normal 33 3 2 6" xfId="23498"/>
    <cellStyle name="Normal 33 3 2 7" xfId="47027"/>
    <cellStyle name="Normal 33 3 2 8" xfId="47028"/>
    <cellStyle name="Normal 33 3 2_Lcc_inputs" xfId="47029"/>
    <cellStyle name="Normal 33 3 3" xfId="10938"/>
    <cellStyle name="Normal 33 3 3 2" xfId="23499"/>
    <cellStyle name="Normal 33 3 3 2 2" xfId="23500"/>
    <cellStyle name="Normal 33 3 3 2 2 2" xfId="23501"/>
    <cellStyle name="Normal 33 3 3 2 2 3" xfId="47030"/>
    <cellStyle name="Normal 33 3 3 2 3" xfId="23502"/>
    <cellStyle name="Normal 33 3 3 2 4" xfId="47031"/>
    <cellStyle name="Normal 33 3 3 2_Lcc_inputs" xfId="47032"/>
    <cellStyle name="Normal 33 3 3 3" xfId="23503"/>
    <cellStyle name="Normal 33 3 3 3 2" xfId="23504"/>
    <cellStyle name="Normal 33 3 3 3 2 2" xfId="23505"/>
    <cellStyle name="Normal 33 3 3 3 3" xfId="23506"/>
    <cellStyle name="Normal 33 3 3 4" xfId="23507"/>
    <cellStyle name="Normal 33 3 3 4 2" xfId="23508"/>
    <cellStyle name="Normal 33 3 3 5" xfId="23509"/>
    <cellStyle name="Normal 33 3 3 6" xfId="47033"/>
    <cellStyle name="Normal 33 3 3 7" xfId="47034"/>
    <cellStyle name="Normal 33 3 3_Lcc_inputs" xfId="47035"/>
    <cellStyle name="Normal 33 3 4" xfId="11112"/>
    <cellStyle name="Normal 33 3 4 2" xfId="23510"/>
    <cellStyle name="Normal 33 3 4 2 2" xfId="23511"/>
    <cellStyle name="Normal 33 3 4 2 3" xfId="47036"/>
    <cellStyle name="Normal 33 3 4 3" xfId="23512"/>
    <cellStyle name="Normal 33 3 4 3 2" xfId="47037"/>
    <cellStyle name="Normal 33 3 4 4" xfId="47038"/>
    <cellStyle name="Normal 33 3 4 5" xfId="47039"/>
    <cellStyle name="Normal 33 3 4_Lcc_inputs" xfId="47040"/>
    <cellStyle name="Normal 33 3 5" xfId="23513"/>
    <cellStyle name="Normal 33 3 5 2" xfId="23514"/>
    <cellStyle name="Normal 33 3 5 2 2" xfId="23515"/>
    <cellStyle name="Normal 33 3 5 2 3" xfId="47041"/>
    <cellStyle name="Normal 33 3 5 3" xfId="23516"/>
    <cellStyle name="Normal 33 3 5 4" xfId="47042"/>
    <cellStyle name="Normal 33 3 5_Lcc_inputs" xfId="47043"/>
    <cellStyle name="Normal 33 3 6" xfId="23517"/>
    <cellStyle name="Normal 33 3 6 2" xfId="23518"/>
    <cellStyle name="Normal 33 3 6 3" xfId="47044"/>
    <cellStyle name="Normal 33 3 7" xfId="23519"/>
    <cellStyle name="Normal 33 3 7 2" xfId="47045"/>
    <cellStyle name="Normal 33 3 8" xfId="47046"/>
    <cellStyle name="Normal 33 3 9" xfId="47047"/>
    <cellStyle name="Normal 33 3_Lcc_inputs" xfId="47048"/>
    <cellStyle name="Normal 33 4" xfId="9885"/>
    <cellStyle name="Normal 33 4 2" xfId="9886"/>
    <cellStyle name="Normal 33 4 2 2" xfId="23520"/>
    <cellStyle name="Normal 33 4 2 2 2" xfId="23521"/>
    <cellStyle name="Normal 33 4 2 2 2 2" xfId="23522"/>
    <cellStyle name="Normal 33 4 2 2 2 2 2" xfId="23523"/>
    <cellStyle name="Normal 33 4 2 2 2 3" xfId="23524"/>
    <cellStyle name="Normal 33 4 2 2 3" xfId="23525"/>
    <cellStyle name="Normal 33 4 2 2 3 2" xfId="23526"/>
    <cellStyle name="Normal 33 4 2 2 3 2 2" xfId="23527"/>
    <cellStyle name="Normal 33 4 2 2 3 3" xfId="23528"/>
    <cellStyle name="Normal 33 4 2 2 4" xfId="23529"/>
    <cellStyle name="Normal 33 4 2 2 4 2" xfId="23530"/>
    <cellStyle name="Normal 33 4 2 2 5" xfId="23531"/>
    <cellStyle name="Normal 33 4 2 2_Lcc_inputs" xfId="47049"/>
    <cellStyle name="Normal 33 4 2 3" xfId="23532"/>
    <cellStyle name="Normal 33 4 2 3 2" xfId="23533"/>
    <cellStyle name="Normal 33 4 2 3 2 2" xfId="23534"/>
    <cellStyle name="Normal 33 4 2 3 2 3" xfId="47050"/>
    <cellStyle name="Normal 33 4 2 3 3" xfId="23535"/>
    <cellStyle name="Normal 33 4 2 3 4" xfId="47051"/>
    <cellStyle name="Normal 33 4 2 3_Lcc_inputs" xfId="47052"/>
    <cellStyle name="Normal 33 4 2 4" xfId="23536"/>
    <cellStyle name="Normal 33 4 2 4 2" xfId="23537"/>
    <cellStyle name="Normal 33 4 2 4 2 2" xfId="23538"/>
    <cellStyle name="Normal 33 4 2 4 3" xfId="23539"/>
    <cellStyle name="Normal 33 4 2 5" xfId="23540"/>
    <cellStyle name="Normal 33 4 2 5 2" xfId="23541"/>
    <cellStyle name="Normal 33 4 2 6" xfId="23542"/>
    <cellStyle name="Normal 33 4 2 7" xfId="47053"/>
    <cellStyle name="Normal 33 4 2 8" xfId="47054"/>
    <cellStyle name="Normal 33 4 2_Lcc_inputs" xfId="47055"/>
    <cellStyle name="Normal 33 4 3" xfId="23543"/>
    <cellStyle name="Normal 33 4 3 2" xfId="23544"/>
    <cellStyle name="Normal 33 4 3 2 2" xfId="23545"/>
    <cellStyle name="Normal 33 4 3 2 2 2" xfId="23546"/>
    <cellStyle name="Normal 33 4 3 2 3" xfId="23547"/>
    <cellStyle name="Normal 33 4 3 3" xfId="23548"/>
    <cellStyle name="Normal 33 4 3 3 2" xfId="23549"/>
    <cellStyle name="Normal 33 4 3 3 2 2" xfId="23550"/>
    <cellStyle name="Normal 33 4 3 3 3" xfId="23551"/>
    <cellStyle name="Normal 33 4 3 4" xfId="23552"/>
    <cellStyle name="Normal 33 4 3 4 2" xfId="23553"/>
    <cellStyle name="Normal 33 4 3 5" xfId="23554"/>
    <cellStyle name="Normal 33 4 3_Lcc_inputs" xfId="47056"/>
    <cellStyle name="Normal 33 4 4" xfId="23555"/>
    <cellStyle name="Normal 33 4 4 2" xfId="23556"/>
    <cellStyle name="Normal 33 4 4 2 2" xfId="23557"/>
    <cellStyle name="Normal 33 4 4 2 3" xfId="47057"/>
    <cellStyle name="Normal 33 4 4 3" xfId="23558"/>
    <cellStyle name="Normal 33 4 4 4" xfId="47058"/>
    <cellStyle name="Normal 33 4 4_Lcc_inputs" xfId="47059"/>
    <cellStyle name="Normal 33 4 5" xfId="23559"/>
    <cellStyle name="Normal 33 4 5 2" xfId="23560"/>
    <cellStyle name="Normal 33 4 5 2 2" xfId="23561"/>
    <cellStyle name="Normal 33 4 5 3" xfId="23562"/>
    <cellStyle name="Normal 33 4 6" xfId="23563"/>
    <cellStyle name="Normal 33 4 6 2" xfId="23564"/>
    <cellStyle name="Normal 33 4 7" xfId="23565"/>
    <cellStyle name="Normal 33 4 8" xfId="47060"/>
    <cellStyle name="Normal 33 4 9" xfId="47061"/>
    <cellStyle name="Normal 33 4_Lcc_inputs" xfId="47062"/>
    <cellStyle name="Normal 33 5" xfId="9887"/>
    <cellStyle name="Normal 33 5 2" xfId="9888"/>
    <cellStyle name="Normal 33 5 2 2" xfId="23566"/>
    <cellStyle name="Normal 33 5 2 2 2" xfId="23567"/>
    <cellStyle name="Normal 33 5 2 2 2 2" xfId="23568"/>
    <cellStyle name="Normal 33 5 2 2 2 2 2" xfId="23569"/>
    <cellStyle name="Normal 33 5 2 2 2 3" xfId="23570"/>
    <cellStyle name="Normal 33 5 2 2 3" xfId="23571"/>
    <cellStyle name="Normal 33 5 2 2 3 2" xfId="23572"/>
    <cellStyle name="Normal 33 5 2 2 3 2 2" xfId="23573"/>
    <cellStyle name="Normal 33 5 2 2 3 3" xfId="23574"/>
    <cellStyle name="Normal 33 5 2 2 4" xfId="23575"/>
    <cellStyle name="Normal 33 5 2 2 4 2" xfId="23576"/>
    <cellStyle name="Normal 33 5 2 2 5" xfId="23577"/>
    <cellStyle name="Normal 33 5 2 2_Lcc_inputs" xfId="47063"/>
    <cellStyle name="Normal 33 5 2 3" xfId="23578"/>
    <cellStyle name="Normal 33 5 2 3 2" xfId="23579"/>
    <cellStyle name="Normal 33 5 2 3 2 2" xfId="23580"/>
    <cellStyle name="Normal 33 5 2 3 2 3" xfId="47064"/>
    <cellStyle name="Normal 33 5 2 3 3" xfId="23581"/>
    <cellStyle name="Normal 33 5 2 3 4" xfId="47065"/>
    <cellStyle name="Normal 33 5 2 3_Lcc_inputs" xfId="47066"/>
    <cellStyle name="Normal 33 5 2 4" xfId="23582"/>
    <cellStyle name="Normal 33 5 2 4 2" xfId="23583"/>
    <cellStyle name="Normal 33 5 2 4 2 2" xfId="23584"/>
    <cellStyle name="Normal 33 5 2 4 3" xfId="23585"/>
    <cellStyle name="Normal 33 5 2 5" xfId="23586"/>
    <cellStyle name="Normal 33 5 2 5 2" xfId="23587"/>
    <cellStyle name="Normal 33 5 2 6" xfId="23588"/>
    <cellStyle name="Normal 33 5 2 7" xfId="47067"/>
    <cellStyle name="Normal 33 5 2 8" xfId="47068"/>
    <cellStyle name="Normal 33 5 2_Lcc_inputs" xfId="47069"/>
    <cellStyle name="Normal 33 5 3" xfId="23589"/>
    <cellStyle name="Normal 33 5 3 2" xfId="23590"/>
    <cellStyle name="Normal 33 5 3 2 2" xfId="23591"/>
    <cellStyle name="Normal 33 5 3 2 2 2" xfId="23592"/>
    <cellStyle name="Normal 33 5 3 2 3" xfId="23593"/>
    <cellStyle name="Normal 33 5 3 3" xfId="23594"/>
    <cellStyle name="Normal 33 5 3 3 2" xfId="23595"/>
    <cellStyle name="Normal 33 5 3 3 2 2" xfId="23596"/>
    <cellStyle name="Normal 33 5 3 3 3" xfId="23597"/>
    <cellStyle name="Normal 33 5 3 4" xfId="23598"/>
    <cellStyle name="Normal 33 5 3 4 2" xfId="23599"/>
    <cellStyle name="Normal 33 5 3 5" xfId="23600"/>
    <cellStyle name="Normal 33 5 3_Lcc_inputs" xfId="47070"/>
    <cellStyle name="Normal 33 5 4" xfId="23601"/>
    <cellStyle name="Normal 33 5 4 2" xfId="23602"/>
    <cellStyle name="Normal 33 5 4 2 2" xfId="23603"/>
    <cellStyle name="Normal 33 5 4 2 3" xfId="47071"/>
    <cellStyle name="Normal 33 5 4 3" xfId="23604"/>
    <cellStyle name="Normal 33 5 4 4" xfId="47072"/>
    <cellStyle name="Normal 33 5 4_Lcc_inputs" xfId="47073"/>
    <cellStyle name="Normal 33 5 5" xfId="23605"/>
    <cellStyle name="Normal 33 5 5 2" xfId="23606"/>
    <cellStyle name="Normal 33 5 5 2 2" xfId="23607"/>
    <cellStyle name="Normal 33 5 5 3" xfId="23608"/>
    <cellStyle name="Normal 33 5 6" xfId="23609"/>
    <cellStyle name="Normal 33 5 6 2" xfId="23610"/>
    <cellStyle name="Normal 33 5 7" xfId="23611"/>
    <cellStyle name="Normal 33 5 8" xfId="47074"/>
    <cellStyle name="Normal 33 5 9" xfId="47075"/>
    <cellStyle name="Normal 33 5_Lcc_inputs" xfId="47076"/>
    <cellStyle name="Normal 33 6" xfId="9889"/>
    <cellStyle name="Normal 33 6 2" xfId="9890"/>
    <cellStyle name="Normal 33 6 2 2" xfId="23612"/>
    <cellStyle name="Normal 33 6 2 2 2" xfId="23613"/>
    <cellStyle name="Normal 33 6 2 2 2 2" xfId="23614"/>
    <cellStyle name="Normal 33 6 2 2 2 2 2" xfId="23615"/>
    <cellStyle name="Normal 33 6 2 2 2 3" xfId="23616"/>
    <cellStyle name="Normal 33 6 2 2 3" xfId="23617"/>
    <cellStyle name="Normal 33 6 2 2 3 2" xfId="23618"/>
    <cellStyle name="Normal 33 6 2 2 3 2 2" xfId="23619"/>
    <cellStyle name="Normal 33 6 2 2 3 3" xfId="23620"/>
    <cellStyle name="Normal 33 6 2 2 4" xfId="23621"/>
    <cellStyle name="Normal 33 6 2 2 4 2" xfId="23622"/>
    <cellStyle name="Normal 33 6 2 2 5" xfId="23623"/>
    <cellStyle name="Normal 33 6 2 2_Lcc_inputs" xfId="47077"/>
    <cellStyle name="Normal 33 6 2 3" xfId="23624"/>
    <cellStyle name="Normal 33 6 2 3 2" xfId="23625"/>
    <cellStyle name="Normal 33 6 2 3 2 2" xfId="23626"/>
    <cellStyle name="Normal 33 6 2 3 2 3" xfId="47078"/>
    <cellStyle name="Normal 33 6 2 3 3" xfId="23627"/>
    <cellStyle name="Normal 33 6 2 3 4" xfId="47079"/>
    <cellStyle name="Normal 33 6 2 3_Lcc_inputs" xfId="47080"/>
    <cellStyle name="Normal 33 6 2 4" xfId="23628"/>
    <cellStyle name="Normal 33 6 2 4 2" xfId="23629"/>
    <cellStyle name="Normal 33 6 2 4 2 2" xfId="23630"/>
    <cellStyle name="Normal 33 6 2 4 3" xfId="23631"/>
    <cellStyle name="Normal 33 6 2 5" xfId="23632"/>
    <cellStyle name="Normal 33 6 2 5 2" xfId="23633"/>
    <cellStyle name="Normal 33 6 2 6" xfId="23634"/>
    <cellStyle name="Normal 33 6 2 7" xfId="47081"/>
    <cellStyle name="Normal 33 6 2 8" xfId="47082"/>
    <cellStyle name="Normal 33 6 2_Lcc_inputs" xfId="47083"/>
    <cellStyle name="Normal 33 6 3" xfId="23635"/>
    <cellStyle name="Normal 33 6 3 2" xfId="23636"/>
    <cellStyle name="Normal 33 6 3 2 2" xfId="23637"/>
    <cellStyle name="Normal 33 6 3 2 2 2" xfId="23638"/>
    <cellStyle name="Normal 33 6 3 2 3" xfId="23639"/>
    <cellStyle name="Normal 33 6 3 3" xfId="23640"/>
    <cellStyle name="Normal 33 6 3 3 2" xfId="23641"/>
    <cellStyle name="Normal 33 6 3 3 2 2" xfId="23642"/>
    <cellStyle name="Normal 33 6 3 3 3" xfId="23643"/>
    <cellStyle name="Normal 33 6 3 4" xfId="23644"/>
    <cellStyle name="Normal 33 6 3 4 2" xfId="23645"/>
    <cellStyle name="Normal 33 6 3 5" xfId="23646"/>
    <cellStyle name="Normal 33 6 3_Lcc_inputs" xfId="47084"/>
    <cellStyle name="Normal 33 6 4" xfId="23647"/>
    <cellStyle name="Normal 33 6 4 2" xfId="23648"/>
    <cellStyle name="Normal 33 6 4 2 2" xfId="23649"/>
    <cellStyle name="Normal 33 6 4 2 3" xfId="47085"/>
    <cellStyle name="Normal 33 6 4 3" xfId="23650"/>
    <cellStyle name="Normal 33 6 4 4" xfId="47086"/>
    <cellStyle name="Normal 33 6 4_Lcc_inputs" xfId="47087"/>
    <cellStyle name="Normal 33 6 5" xfId="23651"/>
    <cellStyle name="Normal 33 6 5 2" xfId="23652"/>
    <cellStyle name="Normal 33 6 5 2 2" xfId="23653"/>
    <cellStyle name="Normal 33 6 5 3" xfId="23654"/>
    <cellStyle name="Normal 33 6 6" xfId="23655"/>
    <cellStyle name="Normal 33 6 6 2" xfId="23656"/>
    <cellStyle name="Normal 33 6 7" xfId="23657"/>
    <cellStyle name="Normal 33 6 8" xfId="47088"/>
    <cellStyle name="Normal 33 6 9" xfId="47089"/>
    <cellStyle name="Normal 33 6_Lcc_inputs" xfId="47090"/>
    <cellStyle name="Normal 33 7" xfId="9891"/>
    <cellStyle name="Normal 33 7 2" xfId="9892"/>
    <cellStyle name="Normal 33 7 2 2" xfId="23658"/>
    <cellStyle name="Normal 33 7 2 2 2" xfId="23659"/>
    <cellStyle name="Normal 33 7 2 2 2 2" xfId="23660"/>
    <cellStyle name="Normal 33 7 2 2 2 2 2" xfId="23661"/>
    <cellStyle name="Normal 33 7 2 2 2 3" xfId="23662"/>
    <cellStyle name="Normal 33 7 2 2 3" xfId="23663"/>
    <cellStyle name="Normal 33 7 2 2 3 2" xfId="23664"/>
    <cellStyle name="Normal 33 7 2 2 3 2 2" xfId="23665"/>
    <cellStyle name="Normal 33 7 2 2 3 3" xfId="23666"/>
    <cellStyle name="Normal 33 7 2 2 4" xfId="23667"/>
    <cellStyle name="Normal 33 7 2 2 4 2" xfId="23668"/>
    <cellStyle name="Normal 33 7 2 2 5" xfId="23669"/>
    <cellStyle name="Normal 33 7 2 2_Lcc_inputs" xfId="47091"/>
    <cellStyle name="Normal 33 7 2 3" xfId="23670"/>
    <cellStyle name="Normal 33 7 2 3 2" xfId="23671"/>
    <cellStyle name="Normal 33 7 2 3 2 2" xfId="23672"/>
    <cellStyle name="Normal 33 7 2 3 2 3" xfId="47092"/>
    <cellStyle name="Normal 33 7 2 3 3" xfId="23673"/>
    <cellStyle name="Normal 33 7 2 3 4" xfId="47093"/>
    <cellStyle name="Normal 33 7 2 3_Lcc_inputs" xfId="47094"/>
    <cellStyle name="Normal 33 7 2 4" xfId="23674"/>
    <cellStyle name="Normal 33 7 2 4 2" xfId="23675"/>
    <cellStyle name="Normal 33 7 2 4 2 2" xfId="23676"/>
    <cellStyle name="Normal 33 7 2 4 3" xfId="23677"/>
    <cellStyle name="Normal 33 7 2 5" xfId="23678"/>
    <cellStyle name="Normal 33 7 2 5 2" xfId="23679"/>
    <cellStyle name="Normal 33 7 2 6" xfId="23680"/>
    <cellStyle name="Normal 33 7 2 7" xfId="47095"/>
    <cellStyle name="Normal 33 7 2 8" xfId="47096"/>
    <cellStyle name="Normal 33 7 2_Lcc_inputs" xfId="47097"/>
    <cellStyle name="Normal 33 7 3" xfId="23681"/>
    <cellStyle name="Normal 33 7 3 2" xfId="23682"/>
    <cellStyle name="Normal 33 7 3 2 2" xfId="23683"/>
    <cellStyle name="Normal 33 7 3 2 2 2" xfId="23684"/>
    <cellStyle name="Normal 33 7 3 2 3" xfId="23685"/>
    <cellStyle name="Normal 33 7 3 3" xfId="23686"/>
    <cellStyle name="Normal 33 7 3 3 2" xfId="23687"/>
    <cellStyle name="Normal 33 7 3 3 2 2" xfId="23688"/>
    <cellStyle name="Normal 33 7 3 3 3" xfId="23689"/>
    <cellStyle name="Normal 33 7 3 4" xfId="23690"/>
    <cellStyle name="Normal 33 7 3 4 2" xfId="23691"/>
    <cellStyle name="Normal 33 7 3 5" xfId="23692"/>
    <cellStyle name="Normal 33 7 3_Lcc_inputs" xfId="47098"/>
    <cellStyle name="Normal 33 7 4" xfId="23693"/>
    <cellStyle name="Normal 33 7 4 2" xfId="23694"/>
    <cellStyle name="Normal 33 7 4 2 2" xfId="23695"/>
    <cellStyle name="Normal 33 7 4 2 3" xfId="47099"/>
    <cellStyle name="Normal 33 7 4 3" xfId="23696"/>
    <cellStyle name="Normal 33 7 4 4" xfId="47100"/>
    <cellStyle name="Normal 33 7 4_Lcc_inputs" xfId="47101"/>
    <cellStyle name="Normal 33 7 5" xfId="23697"/>
    <cellStyle name="Normal 33 7 5 2" xfId="23698"/>
    <cellStyle name="Normal 33 7 5 2 2" xfId="23699"/>
    <cellStyle name="Normal 33 7 5 3" xfId="23700"/>
    <cellStyle name="Normal 33 7 6" xfId="23701"/>
    <cellStyle name="Normal 33 7 6 2" xfId="23702"/>
    <cellStyle name="Normal 33 7 7" xfId="23703"/>
    <cellStyle name="Normal 33 7 8" xfId="47102"/>
    <cellStyle name="Normal 33 7 9" xfId="47103"/>
    <cellStyle name="Normal 33 7_Lcc_inputs" xfId="47104"/>
    <cellStyle name="Normal 33 8" xfId="9893"/>
    <cellStyle name="Normal 33 8 2" xfId="23704"/>
    <cellStyle name="Normal 33 8 2 2" xfId="23705"/>
    <cellStyle name="Normal 33 8 2 2 2" xfId="23706"/>
    <cellStyle name="Normal 33 8 2 2 2 2" xfId="23707"/>
    <cellStyle name="Normal 33 8 2 2 3" xfId="23708"/>
    <cellStyle name="Normal 33 8 2 3" xfId="23709"/>
    <cellStyle name="Normal 33 8 2 3 2" xfId="23710"/>
    <cellStyle name="Normal 33 8 2 3 2 2" xfId="23711"/>
    <cellStyle name="Normal 33 8 2 3 3" xfId="23712"/>
    <cellStyle name="Normal 33 8 2 4" xfId="23713"/>
    <cellStyle name="Normal 33 8 2 4 2" xfId="23714"/>
    <cellStyle name="Normal 33 8 2 5" xfId="23715"/>
    <cellStyle name="Normal 33 8 2_Lcc_inputs" xfId="47105"/>
    <cellStyle name="Normal 33 8 3" xfId="23716"/>
    <cellStyle name="Normal 33 8 3 2" xfId="23717"/>
    <cellStyle name="Normal 33 8 3 2 2" xfId="23718"/>
    <cellStyle name="Normal 33 8 3 2 3" xfId="47106"/>
    <cellStyle name="Normal 33 8 3 3" xfId="23719"/>
    <cellStyle name="Normal 33 8 3 4" xfId="47107"/>
    <cellStyle name="Normal 33 8 3_Lcc_inputs" xfId="47108"/>
    <cellStyle name="Normal 33 8 4" xfId="23720"/>
    <cellStyle name="Normal 33 8 4 2" xfId="23721"/>
    <cellStyle name="Normal 33 8 4 2 2" xfId="23722"/>
    <cellStyle name="Normal 33 8 4 3" xfId="23723"/>
    <cellStyle name="Normal 33 8 5" xfId="23724"/>
    <cellStyle name="Normal 33 8 5 2" xfId="23725"/>
    <cellStyle name="Normal 33 8 6" xfId="23726"/>
    <cellStyle name="Normal 33 8 7" xfId="47109"/>
    <cellStyle name="Normal 33 8 8" xfId="47110"/>
    <cellStyle name="Normal 33 8_Lcc_inputs" xfId="47111"/>
    <cellStyle name="Normal 33 9" xfId="9880"/>
    <cellStyle name="Normal 33 9 2" xfId="23727"/>
    <cellStyle name="Normal 33 9 2 2" xfId="23728"/>
    <cellStyle name="Normal 33 9 2 2 2" xfId="23729"/>
    <cellStyle name="Normal 33 9 2 2 2 2" xfId="23730"/>
    <cellStyle name="Normal 33 9 2 2 3" xfId="23731"/>
    <cellStyle name="Normal 33 9 2 3" xfId="23732"/>
    <cellStyle name="Normal 33 9 2 3 2" xfId="23733"/>
    <cellStyle name="Normal 33 9 2 3 2 2" xfId="23734"/>
    <cellStyle name="Normal 33 9 2 3 3" xfId="23735"/>
    <cellStyle name="Normal 33 9 2 4" xfId="23736"/>
    <cellStyle name="Normal 33 9 2 4 2" xfId="23737"/>
    <cellStyle name="Normal 33 9 2 5" xfId="23738"/>
    <cellStyle name="Normal 33 9 2_Lcc_inputs" xfId="47112"/>
    <cellStyle name="Normal 33 9 3" xfId="23739"/>
    <cellStyle name="Normal 33 9 3 2" xfId="23740"/>
    <cellStyle name="Normal 33 9 3 2 2" xfId="23741"/>
    <cellStyle name="Normal 33 9 3 2 3" xfId="47113"/>
    <cellStyle name="Normal 33 9 3 3" xfId="23742"/>
    <cellStyle name="Normal 33 9 3 4" xfId="47114"/>
    <cellStyle name="Normal 33 9 3_Lcc_inputs" xfId="47115"/>
    <cellStyle name="Normal 33 9 4" xfId="23743"/>
    <cellStyle name="Normal 33 9 4 2" xfId="23744"/>
    <cellStyle name="Normal 33 9 4 2 2" xfId="23745"/>
    <cellStyle name="Normal 33 9 4 3" xfId="23746"/>
    <cellStyle name="Normal 33 9 5" xfId="23747"/>
    <cellStyle name="Normal 33 9 5 2" xfId="23748"/>
    <cellStyle name="Normal 33 9 6" xfId="23749"/>
    <cellStyle name="Normal 33 9 7" xfId="47116"/>
    <cellStyle name="Normal 33 9 8" xfId="47117"/>
    <cellStyle name="Normal 33 9_Lcc_inputs" xfId="47118"/>
    <cellStyle name="Normal 33_Lcc_inputs" xfId="47119"/>
    <cellStyle name="Normal 34" xfId="8829"/>
    <cellStyle name="Normal 34 10" xfId="10815"/>
    <cellStyle name="Normal 34 10 2" xfId="23750"/>
    <cellStyle name="Normal 34 10 2 2" xfId="23751"/>
    <cellStyle name="Normal 34 10 2 2 2" xfId="23752"/>
    <cellStyle name="Normal 34 10 2 2 3" xfId="47120"/>
    <cellStyle name="Normal 34 10 2 3" xfId="23753"/>
    <cellStyle name="Normal 34 10 2 4" xfId="47121"/>
    <cellStyle name="Normal 34 10 2_Lcc_inputs" xfId="47122"/>
    <cellStyle name="Normal 34 10 3" xfId="23754"/>
    <cellStyle name="Normal 34 10 3 2" xfId="23755"/>
    <cellStyle name="Normal 34 10 3 2 2" xfId="23756"/>
    <cellStyle name="Normal 34 10 3 3" xfId="23757"/>
    <cellStyle name="Normal 34 10 4" xfId="23758"/>
    <cellStyle name="Normal 34 10 4 2" xfId="23759"/>
    <cellStyle name="Normal 34 10 5" xfId="23760"/>
    <cellStyle name="Normal 34 10 6" xfId="47123"/>
    <cellStyle name="Normal 34 10 7" xfId="47124"/>
    <cellStyle name="Normal 34 10_Lcc_inputs" xfId="47125"/>
    <cellStyle name="Normal 34 11" xfId="23761"/>
    <cellStyle name="Normal 34 11 2" xfId="23762"/>
    <cellStyle name="Normal 34 11 2 2" xfId="23763"/>
    <cellStyle name="Normal 34 11 2 3" xfId="47126"/>
    <cellStyle name="Normal 34 11 3" xfId="23764"/>
    <cellStyle name="Normal 34 11 3 2" xfId="47127"/>
    <cellStyle name="Normal 34 11 4" xfId="47128"/>
    <cellStyle name="Normal 34 11 5" xfId="47129"/>
    <cellStyle name="Normal 34 11_Lcc_inputs" xfId="47130"/>
    <cellStyle name="Normal 34 12" xfId="23765"/>
    <cellStyle name="Normal 34 12 2" xfId="23766"/>
    <cellStyle name="Normal 34 12 2 2" xfId="23767"/>
    <cellStyle name="Normal 34 12 2 3" xfId="47131"/>
    <cellStyle name="Normal 34 12 3" xfId="23768"/>
    <cellStyle name="Normal 34 12 4" xfId="47132"/>
    <cellStyle name="Normal 34 12_Lcc_inputs" xfId="47133"/>
    <cellStyle name="Normal 34 13" xfId="23769"/>
    <cellStyle name="Normal 34 13 2" xfId="23770"/>
    <cellStyle name="Normal 34 13 3" xfId="47134"/>
    <cellStyle name="Normal 34 14" xfId="23771"/>
    <cellStyle name="Normal 34 14 2" xfId="47135"/>
    <cellStyle name="Normal 34 15" xfId="9894"/>
    <cellStyle name="Normal 34 16" xfId="47136"/>
    <cellStyle name="Normal 34 2" xfId="9895"/>
    <cellStyle name="Normal 34 2 10" xfId="47137"/>
    <cellStyle name="Normal 34 2 2" xfId="9896"/>
    <cellStyle name="Normal 34 2 2 2" xfId="23772"/>
    <cellStyle name="Normal 34 2 2 2 2" xfId="23773"/>
    <cellStyle name="Normal 34 2 2 2 2 2" xfId="23774"/>
    <cellStyle name="Normal 34 2 2 2 2 2 2" xfId="23775"/>
    <cellStyle name="Normal 34 2 2 2 2 3" xfId="23776"/>
    <cellStyle name="Normal 34 2 2 2 3" xfId="23777"/>
    <cellStyle name="Normal 34 2 2 2 3 2" xfId="23778"/>
    <cellStyle name="Normal 34 2 2 2 3 2 2" xfId="23779"/>
    <cellStyle name="Normal 34 2 2 2 3 3" xfId="23780"/>
    <cellStyle name="Normal 34 2 2 2 4" xfId="23781"/>
    <cellStyle name="Normal 34 2 2 2 4 2" xfId="23782"/>
    <cellStyle name="Normal 34 2 2 2 5" xfId="23783"/>
    <cellStyle name="Normal 34 2 2 2_Lcc_inputs" xfId="47138"/>
    <cellStyle name="Normal 34 2 2 3" xfId="23784"/>
    <cellStyle name="Normal 34 2 2 3 2" xfId="23785"/>
    <cellStyle name="Normal 34 2 2 3 2 2" xfId="23786"/>
    <cellStyle name="Normal 34 2 2 3 2 3" xfId="47139"/>
    <cellStyle name="Normal 34 2 2 3 3" xfId="23787"/>
    <cellStyle name="Normal 34 2 2 3 4" xfId="47140"/>
    <cellStyle name="Normal 34 2 2 3_Lcc_inputs" xfId="47141"/>
    <cellStyle name="Normal 34 2 2 4" xfId="23788"/>
    <cellStyle name="Normal 34 2 2 4 2" xfId="23789"/>
    <cellStyle name="Normal 34 2 2 4 2 2" xfId="23790"/>
    <cellStyle name="Normal 34 2 2 4 3" xfId="23791"/>
    <cellStyle name="Normal 34 2 2 5" xfId="23792"/>
    <cellStyle name="Normal 34 2 2 5 2" xfId="23793"/>
    <cellStyle name="Normal 34 2 2 6" xfId="23794"/>
    <cellStyle name="Normal 34 2 2 7" xfId="47142"/>
    <cellStyle name="Normal 34 2 2 8" xfId="47143"/>
    <cellStyle name="Normal 34 2 2_Lcc_inputs" xfId="47144"/>
    <cellStyle name="Normal 34 2 3" xfId="10877"/>
    <cellStyle name="Normal 34 2 3 2" xfId="23795"/>
    <cellStyle name="Normal 34 2 3 2 2" xfId="23796"/>
    <cellStyle name="Normal 34 2 3 2 2 2" xfId="23797"/>
    <cellStyle name="Normal 34 2 3 2 2 3" xfId="47145"/>
    <cellStyle name="Normal 34 2 3 2 3" xfId="23798"/>
    <cellStyle name="Normal 34 2 3 2 4" xfId="47146"/>
    <cellStyle name="Normal 34 2 3 2_Lcc_inputs" xfId="47147"/>
    <cellStyle name="Normal 34 2 3 3" xfId="23799"/>
    <cellStyle name="Normal 34 2 3 3 2" xfId="23800"/>
    <cellStyle name="Normal 34 2 3 3 2 2" xfId="23801"/>
    <cellStyle name="Normal 34 2 3 3 3" xfId="23802"/>
    <cellStyle name="Normal 34 2 3 4" xfId="23803"/>
    <cellStyle name="Normal 34 2 3 4 2" xfId="23804"/>
    <cellStyle name="Normal 34 2 3 5" xfId="23805"/>
    <cellStyle name="Normal 34 2 3 6" xfId="47148"/>
    <cellStyle name="Normal 34 2 3 7" xfId="47149"/>
    <cellStyle name="Normal 34 2 3_Lcc_inputs" xfId="47150"/>
    <cellStyle name="Normal 34 2 4" xfId="11113"/>
    <cellStyle name="Normal 34 2 4 2" xfId="23806"/>
    <cellStyle name="Normal 34 2 4 2 2" xfId="23807"/>
    <cellStyle name="Normal 34 2 4 2 3" xfId="47151"/>
    <cellStyle name="Normal 34 2 4 3" xfId="23808"/>
    <cellStyle name="Normal 34 2 4 3 2" xfId="47152"/>
    <cellStyle name="Normal 34 2 4 4" xfId="47153"/>
    <cellStyle name="Normal 34 2 4 5" xfId="47154"/>
    <cellStyle name="Normal 34 2 4_Lcc_inputs" xfId="47155"/>
    <cellStyle name="Normal 34 2 5" xfId="23809"/>
    <cellStyle name="Normal 34 2 5 2" xfId="23810"/>
    <cellStyle name="Normal 34 2 5 2 2" xfId="23811"/>
    <cellStyle name="Normal 34 2 5 2 3" xfId="47156"/>
    <cellStyle name="Normal 34 2 5 3" xfId="23812"/>
    <cellStyle name="Normal 34 2 5 3 2" xfId="47157"/>
    <cellStyle name="Normal 34 2 5 4" xfId="47158"/>
    <cellStyle name="Normal 34 2 5 5" xfId="47159"/>
    <cellStyle name="Normal 34 2 5_Lcc_inputs" xfId="47160"/>
    <cellStyle name="Normal 34 2 6" xfId="23813"/>
    <cellStyle name="Normal 34 2 6 2" xfId="23814"/>
    <cellStyle name="Normal 34 2 6 2 2" xfId="47161"/>
    <cellStyle name="Normal 34 2 6 3" xfId="47162"/>
    <cellStyle name="Normal 34 2 6 4" xfId="47163"/>
    <cellStyle name="Normal 34 2 6_Lcc_inputs" xfId="47164"/>
    <cellStyle name="Normal 34 2 7" xfId="23815"/>
    <cellStyle name="Normal 34 2 7 2" xfId="47165"/>
    <cellStyle name="Normal 34 2 7 3" xfId="47166"/>
    <cellStyle name="Normal 34 2 8" xfId="47167"/>
    <cellStyle name="Normal 34 2 8 2" xfId="47168"/>
    <cellStyle name="Normal 34 2 9" xfId="47169"/>
    <cellStyle name="Normal 34 2_Lcc_inputs" xfId="47170"/>
    <cellStyle name="Normal 34 3" xfId="9897"/>
    <cellStyle name="Normal 34 3 2" xfId="9898"/>
    <cellStyle name="Normal 34 3 2 2" xfId="23816"/>
    <cellStyle name="Normal 34 3 2 2 2" xfId="23817"/>
    <cellStyle name="Normal 34 3 2 2 2 2" xfId="23818"/>
    <cellStyle name="Normal 34 3 2 2 2 2 2" xfId="23819"/>
    <cellStyle name="Normal 34 3 2 2 2 3" xfId="23820"/>
    <cellStyle name="Normal 34 3 2 2 3" xfId="23821"/>
    <cellStyle name="Normal 34 3 2 2 3 2" xfId="23822"/>
    <cellStyle name="Normal 34 3 2 2 3 2 2" xfId="23823"/>
    <cellStyle name="Normal 34 3 2 2 3 3" xfId="23824"/>
    <cellStyle name="Normal 34 3 2 2 4" xfId="23825"/>
    <cellStyle name="Normal 34 3 2 2 4 2" xfId="23826"/>
    <cellStyle name="Normal 34 3 2 2 5" xfId="23827"/>
    <cellStyle name="Normal 34 3 2 2_Lcc_inputs" xfId="47171"/>
    <cellStyle name="Normal 34 3 2 3" xfId="23828"/>
    <cellStyle name="Normal 34 3 2 3 2" xfId="23829"/>
    <cellStyle name="Normal 34 3 2 3 2 2" xfId="23830"/>
    <cellStyle name="Normal 34 3 2 3 2 3" xfId="47172"/>
    <cellStyle name="Normal 34 3 2 3 3" xfId="23831"/>
    <cellStyle name="Normal 34 3 2 3 4" xfId="47173"/>
    <cellStyle name="Normal 34 3 2 3_Lcc_inputs" xfId="47174"/>
    <cellStyle name="Normal 34 3 2 4" xfId="23832"/>
    <cellStyle name="Normal 34 3 2 4 2" xfId="23833"/>
    <cellStyle name="Normal 34 3 2 4 2 2" xfId="23834"/>
    <cellStyle name="Normal 34 3 2 4 3" xfId="23835"/>
    <cellStyle name="Normal 34 3 2 5" xfId="23836"/>
    <cellStyle name="Normal 34 3 2 5 2" xfId="23837"/>
    <cellStyle name="Normal 34 3 2 6" xfId="23838"/>
    <cellStyle name="Normal 34 3 2 7" xfId="47175"/>
    <cellStyle name="Normal 34 3 2 8" xfId="47176"/>
    <cellStyle name="Normal 34 3 2_Lcc_inputs" xfId="47177"/>
    <cellStyle name="Normal 34 3 3" xfId="10939"/>
    <cellStyle name="Normal 34 3 3 2" xfId="23839"/>
    <cellStyle name="Normal 34 3 3 2 2" xfId="23840"/>
    <cellStyle name="Normal 34 3 3 2 2 2" xfId="23841"/>
    <cellStyle name="Normal 34 3 3 2 2 3" xfId="47178"/>
    <cellStyle name="Normal 34 3 3 2 3" xfId="23842"/>
    <cellStyle name="Normal 34 3 3 2 4" xfId="47179"/>
    <cellStyle name="Normal 34 3 3 2_Lcc_inputs" xfId="47180"/>
    <cellStyle name="Normal 34 3 3 3" xfId="23843"/>
    <cellStyle name="Normal 34 3 3 3 2" xfId="23844"/>
    <cellStyle name="Normal 34 3 3 3 2 2" xfId="23845"/>
    <cellStyle name="Normal 34 3 3 3 3" xfId="23846"/>
    <cellStyle name="Normal 34 3 3 4" xfId="23847"/>
    <cellStyle name="Normal 34 3 3 4 2" xfId="23848"/>
    <cellStyle name="Normal 34 3 3 5" xfId="23849"/>
    <cellStyle name="Normal 34 3 3 6" xfId="47181"/>
    <cellStyle name="Normal 34 3 3 7" xfId="47182"/>
    <cellStyle name="Normal 34 3 3_Lcc_inputs" xfId="47183"/>
    <cellStyle name="Normal 34 3 4" xfId="11114"/>
    <cellStyle name="Normal 34 3 4 2" xfId="23850"/>
    <cellStyle name="Normal 34 3 4 2 2" xfId="23851"/>
    <cellStyle name="Normal 34 3 4 2 3" xfId="47184"/>
    <cellStyle name="Normal 34 3 4 3" xfId="23852"/>
    <cellStyle name="Normal 34 3 4 3 2" xfId="47185"/>
    <cellStyle name="Normal 34 3 4 4" xfId="47186"/>
    <cellStyle name="Normal 34 3 4 5" xfId="47187"/>
    <cellStyle name="Normal 34 3 4_Lcc_inputs" xfId="47188"/>
    <cellStyle name="Normal 34 3 5" xfId="23853"/>
    <cellStyle name="Normal 34 3 5 2" xfId="23854"/>
    <cellStyle name="Normal 34 3 5 2 2" xfId="23855"/>
    <cellStyle name="Normal 34 3 5 2 3" xfId="47189"/>
    <cellStyle name="Normal 34 3 5 3" xfId="23856"/>
    <cellStyle name="Normal 34 3 5 4" xfId="47190"/>
    <cellStyle name="Normal 34 3 5_Lcc_inputs" xfId="47191"/>
    <cellStyle name="Normal 34 3 6" xfId="23857"/>
    <cellStyle name="Normal 34 3 6 2" xfId="23858"/>
    <cellStyle name="Normal 34 3 6 3" xfId="47192"/>
    <cellStyle name="Normal 34 3 7" xfId="23859"/>
    <cellStyle name="Normal 34 3 7 2" xfId="47193"/>
    <cellStyle name="Normal 34 3 8" xfId="47194"/>
    <cellStyle name="Normal 34 3 9" xfId="47195"/>
    <cellStyle name="Normal 34 3_Lcc_inputs" xfId="47196"/>
    <cellStyle name="Normal 34 4" xfId="9899"/>
    <cellStyle name="Normal 34 4 2" xfId="9900"/>
    <cellStyle name="Normal 34 4 2 2" xfId="23860"/>
    <cellStyle name="Normal 34 4 2 2 2" xfId="23861"/>
    <cellStyle name="Normal 34 4 2 2 2 2" xfId="23862"/>
    <cellStyle name="Normal 34 4 2 2 2 2 2" xfId="23863"/>
    <cellStyle name="Normal 34 4 2 2 2 3" xfId="23864"/>
    <cellStyle name="Normal 34 4 2 2 3" xfId="23865"/>
    <cellStyle name="Normal 34 4 2 2 3 2" xfId="23866"/>
    <cellStyle name="Normal 34 4 2 2 3 2 2" xfId="23867"/>
    <cellStyle name="Normal 34 4 2 2 3 3" xfId="23868"/>
    <cellStyle name="Normal 34 4 2 2 4" xfId="23869"/>
    <cellStyle name="Normal 34 4 2 2 4 2" xfId="23870"/>
    <cellStyle name="Normal 34 4 2 2 5" xfId="23871"/>
    <cellStyle name="Normal 34 4 2 2_Lcc_inputs" xfId="47197"/>
    <cellStyle name="Normal 34 4 2 3" xfId="23872"/>
    <cellStyle name="Normal 34 4 2 3 2" xfId="23873"/>
    <cellStyle name="Normal 34 4 2 3 2 2" xfId="23874"/>
    <cellStyle name="Normal 34 4 2 3 2 3" xfId="47198"/>
    <cellStyle name="Normal 34 4 2 3 3" xfId="23875"/>
    <cellStyle name="Normal 34 4 2 3 4" xfId="47199"/>
    <cellStyle name="Normal 34 4 2 3_Lcc_inputs" xfId="47200"/>
    <cellStyle name="Normal 34 4 2 4" xfId="23876"/>
    <cellStyle name="Normal 34 4 2 4 2" xfId="23877"/>
    <cellStyle name="Normal 34 4 2 4 2 2" xfId="23878"/>
    <cellStyle name="Normal 34 4 2 4 3" xfId="23879"/>
    <cellStyle name="Normal 34 4 2 5" xfId="23880"/>
    <cellStyle name="Normal 34 4 2 5 2" xfId="23881"/>
    <cellStyle name="Normal 34 4 2 6" xfId="23882"/>
    <cellStyle name="Normal 34 4 2 7" xfId="47201"/>
    <cellStyle name="Normal 34 4 2 8" xfId="47202"/>
    <cellStyle name="Normal 34 4 2_Lcc_inputs" xfId="47203"/>
    <cellStyle name="Normal 34 4 3" xfId="23883"/>
    <cellStyle name="Normal 34 4 3 2" xfId="23884"/>
    <cellStyle name="Normal 34 4 3 2 2" xfId="23885"/>
    <cellStyle name="Normal 34 4 3 2 2 2" xfId="23886"/>
    <cellStyle name="Normal 34 4 3 2 3" xfId="23887"/>
    <cellStyle name="Normal 34 4 3 3" xfId="23888"/>
    <cellStyle name="Normal 34 4 3 3 2" xfId="23889"/>
    <cellStyle name="Normal 34 4 3 3 2 2" xfId="23890"/>
    <cellStyle name="Normal 34 4 3 3 3" xfId="23891"/>
    <cellStyle name="Normal 34 4 3 4" xfId="23892"/>
    <cellStyle name="Normal 34 4 3 4 2" xfId="23893"/>
    <cellStyle name="Normal 34 4 3 5" xfId="23894"/>
    <cellStyle name="Normal 34 4 3_Lcc_inputs" xfId="47204"/>
    <cellStyle name="Normal 34 4 4" xfId="23895"/>
    <cellStyle name="Normal 34 4 4 2" xfId="23896"/>
    <cellStyle name="Normal 34 4 4 2 2" xfId="23897"/>
    <cellStyle name="Normal 34 4 4 2 3" xfId="47205"/>
    <cellStyle name="Normal 34 4 4 3" xfId="23898"/>
    <cellStyle name="Normal 34 4 4 4" xfId="47206"/>
    <cellStyle name="Normal 34 4 4_Lcc_inputs" xfId="47207"/>
    <cellStyle name="Normal 34 4 5" xfId="23899"/>
    <cellStyle name="Normal 34 4 5 2" xfId="23900"/>
    <cellStyle name="Normal 34 4 5 2 2" xfId="23901"/>
    <cellStyle name="Normal 34 4 5 3" xfId="23902"/>
    <cellStyle name="Normal 34 4 6" xfId="23903"/>
    <cellStyle name="Normal 34 4 6 2" xfId="23904"/>
    <cellStyle name="Normal 34 4 7" xfId="23905"/>
    <cellStyle name="Normal 34 4 8" xfId="47208"/>
    <cellStyle name="Normal 34 4 9" xfId="47209"/>
    <cellStyle name="Normal 34 4_Lcc_inputs" xfId="47210"/>
    <cellStyle name="Normal 34 5" xfId="9901"/>
    <cellStyle name="Normal 34 5 2" xfId="9902"/>
    <cellStyle name="Normal 34 5 2 2" xfId="23906"/>
    <cellStyle name="Normal 34 5 2 2 2" xfId="23907"/>
    <cellStyle name="Normal 34 5 2 2 2 2" xfId="23908"/>
    <cellStyle name="Normal 34 5 2 2 2 2 2" xfId="23909"/>
    <cellStyle name="Normal 34 5 2 2 2 3" xfId="23910"/>
    <cellStyle name="Normal 34 5 2 2 3" xfId="23911"/>
    <cellStyle name="Normal 34 5 2 2 3 2" xfId="23912"/>
    <cellStyle name="Normal 34 5 2 2 3 2 2" xfId="23913"/>
    <cellStyle name="Normal 34 5 2 2 3 3" xfId="23914"/>
    <cellStyle name="Normal 34 5 2 2 4" xfId="23915"/>
    <cellStyle name="Normal 34 5 2 2 4 2" xfId="23916"/>
    <cellStyle name="Normal 34 5 2 2 5" xfId="23917"/>
    <cellStyle name="Normal 34 5 2 2_Lcc_inputs" xfId="47211"/>
    <cellStyle name="Normal 34 5 2 3" xfId="23918"/>
    <cellStyle name="Normal 34 5 2 3 2" xfId="23919"/>
    <cellStyle name="Normal 34 5 2 3 2 2" xfId="23920"/>
    <cellStyle name="Normal 34 5 2 3 2 3" xfId="47212"/>
    <cellStyle name="Normal 34 5 2 3 3" xfId="23921"/>
    <cellStyle name="Normal 34 5 2 3 4" xfId="47213"/>
    <cellStyle name="Normal 34 5 2 3_Lcc_inputs" xfId="47214"/>
    <cellStyle name="Normal 34 5 2 4" xfId="23922"/>
    <cellStyle name="Normal 34 5 2 4 2" xfId="23923"/>
    <cellStyle name="Normal 34 5 2 4 2 2" xfId="23924"/>
    <cellStyle name="Normal 34 5 2 4 3" xfId="23925"/>
    <cellStyle name="Normal 34 5 2 5" xfId="23926"/>
    <cellStyle name="Normal 34 5 2 5 2" xfId="23927"/>
    <cellStyle name="Normal 34 5 2 6" xfId="23928"/>
    <cellStyle name="Normal 34 5 2 7" xfId="47215"/>
    <cellStyle name="Normal 34 5 2 8" xfId="47216"/>
    <cellStyle name="Normal 34 5 2_Lcc_inputs" xfId="47217"/>
    <cellStyle name="Normal 34 5 3" xfId="23929"/>
    <cellStyle name="Normal 34 5 3 2" xfId="23930"/>
    <cellStyle name="Normal 34 5 3 2 2" xfId="23931"/>
    <cellStyle name="Normal 34 5 3 2 2 2" xfId="23932"/>
    <cellStyle name="Normal 34 5 3 2 3" xfId="23933"/>
    <cellStyle name="Normal 34 5 3 3" xfId="23934"/>
    <cellStyle name="Normal 34 5 3 3 2" xfId="23935"/>
    <cellStyle name="Normal 34 5 3 3 2 2" xfId="23936"/>
    <cellStyle name="Normal 34 5 3 3 3" xfId="23937"/>
    <cellStyle name="Normal 34 5 3 4" xfId="23938"/>
    <cellStyle name="Normal 34 5 3 4 2" xfId="23939"/>
    <cellStyle name="Normal 34 5 3 5" xfId="23940"/>
    <cellStyle name="Normal 34 5 3_Lcc_inputs" xfId="47218"/>
    <cellStyle name="Normal 34 5 4" xfId="23941"/>
    <cellStyle name="Normal 34 5 4 2" xfId="23942"/>
    <cellStyle name="Normal 34 5 4 2 2" xfId="23943"/>
    <cellStyle name="Normal 34 5 4 2 3" xfId="47219"/>
    <cellStyle name="Normal 34 5 4 3" xfId="23944"/>
    <cellStyle name="Normal 34 5 4 4" xfId="47220"/>
    <cellStyle name="Normal 34 5 4_Lcc_inputs" xfId="47221"/>
    <cellStyle name="Normal 34 5 5" xfId="23945"/>
    <cellStyle name="Normal 34 5 5 2" xfId="23946"/>
    <cellStyle name="Normal 34 5 5 2 2" xfId="23947"/>
    <cellStyle name="Normal 34 5 5 3" xfId="23948"/>
    <cellStyle name="Normal 34 5 6" xfId="23949"/>
    <cellStyle name="Normal 34 5 6 2" xfId="23950"/>
    <cellStyle name="Normal 34 5 7" xfId="23951"/>
    <cellStyle name="Normal 34 5 8" xfId="47222"/>
    <cellStyle name="Normal 34 5 9" xfId="47223"/>
    <cellStyle name="Normal 34 5_Lcc_inputs" xfId="47224"/>
    <cellStyle name="Normal 34 6" xfId="9903"/>
    <cellStyle name="Normal 34 6 2" xfId="9904"/>
    <cellStyle name="Normal 34 6 2 2" xfId="23952"/>
    <cellStyle name="Normal 34 6 2 2 2" xfId="23953"/>
    <cellStyle name="Normal 34 6 2 2 2 2" xfId="23954"/>
    <cellStyle name="Normal 34 6 2 2 2 2 2" xfId="23955"/>
    <cellStyle name="Normal 34 6 2 2 2 3" xfId="23956"/>
    <cellStyle name="Normal 34 6 2 2 3" xfId="23957"/>
    <cellStyle name="Normal 34 6 2 2 3 2" xfId="23958"/>
    <cellStyle name="Normal 34 6 2 2 3 2 2" xfId="23959"/>
    <cellStyle name="Normal 34 6 2 2 3 3" xfId="23960"/>
    <cellStyle name="Normal 34 6 2 2 4" xfId="23961"/>
    <cellStyle name="Normal 34 6 2 2 4 2" xfId="23962"/>
    <cellStyle name="Normal 34 6 2 2 5" xfId="23963"/>
    <cellStyle name="Normal 34 6 2 2_Lcc_inputs" xfId="47225"/>
    <cellStyle name="Normal 34 6 2 3" xfId="23964"/>
    <cellStyle name="Normal 34 6 2 3 2" xfId="23965"/>
    <cellStyle name="Normal 34 6 2 3 2 2" xfId="23966"/>
    <cellStyle name="Normal 34 6 2 3 2 3" xfId="47226"/>
    <cellStyle name="Normal 34 6 2 3 3" xfId="23967"/>
    <cellStyle name="Normal 34 6 2 3 4" xfId="47227"/>
    <cellStyle name="Normal 34 6 2 3_Lcc_inputs" xfId="47228"/>
    <cellStyle name="Normal 34 6 2 4" xfId="23968"/>
    <cellStyle name="Normal 34 6 2 4 2" xfId="23969"/>
    <cellStyle name="Normal 34 6 2 4 2 2" xfId="23970"/>
    <cellStyle name="Normal 34 6 2 4 3" xfId="23971"/>
    <cellStyle name="Normal 34 6 2 5" xfId="23972"/>
    <cellStyle name="Normal 34 6 2 5 2" xfId="23973"/>
    <cellStyle name="Normal 34 6 2 6" xfId="23974"/>
    <cellStyle name="Normal 34 6 2 7" xfId="47229"/>
    <cellStyle name="Normal 34 6 2 8" xfId="47230"/>
    <cellStyle name="Normal 34 6 2_Lcc_inputs" xfId="47231"/>
    <cellStyle name="Normal 34 6 3" xfId="23975"/>
    <cellStyle name="Normal 34 6 3 2" xfId="23976"/>
    <cellStyle name="Normal 34 6 3 2 2" xfId="23977"/>
    <cellStyle name="Normal 34 6 3 2 2 2" xfId="23978"/>
    <cellStyle name="Normal 34 6 3 2 3" xfId="23979"/>
    <cellStyle name="Normal 34 6 3 3" xfId="23980"/>
    <cellStyle name="Normal 34 6 3 3 2" xfId="23981"/>
    <cellStyle name="Normal 34 6 3 3 2 2" xfId="23982"/>
    <cellStyle name="Normal 34 6 3 3 3" xfId="23983"/>
    <cellStyle name="Normal 34 6 3 4" xfId="23984"/>
    <cellStyle name="Normal 34 6 3 4 2" xfId="23985"/>
    <cellStyle name="Normal 34 6 3 5" xfId="23986"/>
    <cellStyle name="Normal 34 6 3_Lcc_inputs" xfId="47232"/>
    <cellStyle name="Normal 34 6 4" xfId="23987"/>
    <cellStyle name="Normal 34 6 4 2" xfId="23988"/>
    <cellStyle name="Normal 34 6 4 2 2" xfId="23989"/>
    <cellStyle name="Normal 34 6 4 2 3" xfId="47233"/>
    <cellStyle name="Normal 34 6 4 3" xfId="23990"/>
    <cellStyle name="Normal 34 6 4 4" xfId="47234"/>
    <cellStyle name="Normal 34 6 4_Lcc_inputs" xfId="47235"/>
    <cellStyle name="Normal 34 6 5" xfId="23991"/>
    <cellStyle name="Normal 34 6 5 2" xfId="23992"/>
    <cellStyle name="Normal 34 6 5 2 2" xfId="23993"/>
    <cellStyle name="Normal 34 6 5 3" xfId="23994"/>
    <cellStyle name="Normal 34 6 6" xfId="23995"/>
    <cellStyle name="Normal 34 6 6 2" xfId="23996"/>
    <cellStyle name="Normal 34 6 7" xfId="23997"/>
    <cellStyle name="Normal 34 6 8" xfId="47236"/>
    <cellStyle name="Normal 34 6 9" xfId="47237"/>
    <cellStyle name="Normal 34 6_Lcc_inputs" xfId="47238"/>
    <cellStyle name="Normal 34 7" xfId="9905"/>
    <cellStyle name="Normal 34 7 2" xfId="9906"/>
    <cellStyle name="Normal 34 7 2 2" xfId="23998"/>
    <cellStyle name="Normal 34 7 2 2 2" xfId="23999"/>
    <cellStyle name="Normal 34 7 2 2 2 2" xfId="24000"/>
    <cellStyle name="Normal 34 7 2 2 2 2 2" xfId="24001"/>
    <cellStyle name="Normal 34 7 2 2 2 3" xfId="24002"/>
    <cellStyle name="Normal 34 7 2 2 3" xfId="24003"/>
    <cellStyle name="Normal 34 7 2 2 3 2" xfId="24004"/>
    <cellStyle name="Normal 34 7 2 2 3 2 2" xfId="24005"/>
    <cellStyle name="Normal 34 7 2 2 3 3" xfId="24006"/>
    <cellStyle name="Normal 34 7 2 2 4" xfId="24007"/>
    <cellStyle name="Normal 34 7 2 2 4 2" xfId="24008"/>
    <cellStyle name="Normal 34 7 2 2 5" xfId="24009"/>
    <cellStyle name="Normal 34 7 2 2_Lcc_inputs" xfId="47239"/>
    <cellStyle name="Normal 34 7 2 3" xfId="24010"/>
    <cellStyle name="Normal 34 7 2 3 2" xfId="24011"/>
    <cellStyle name="Normal 34 7 2 3 2 2" xfId="24012"/>
    <cellStyle name="Normal 34 7 2 3 2 3" xfId="47240"/>
    <cellStyle name="Normal 34 7 2 3 3" xfId="24013"/>
    <cellStyle name="Normal 34 7 2 3 4" xfId="47241"/>
    <cellStyle name="Normal 34 7 2 3_Lcc_inputs" xfId="47242"/>
    <cellStyle name="Normal 34 7 2 4" xfId="24014"/>
    <cellStyle name="Normal 34 7 2 4 2" xfId="24015"/>
    <cellStyle name="Normal 34 7 2 4 2 2" xfId="24016"/>
    <cellStyle name="Normal 34 7 2 4 3" xfId="24017"/>
    <cellStyle name="Normal 34 7 2 5" xfId="24018"/>
    <cellStyle name="Normal 34 7 2 5 2" xfId="24019"/>
    <cellStyle name="Normal 34 7 2 6" xfId="24020"/>
    <cellStyle name="Normal 34 7 2 7" xfId="47243"/>
    <cellStyle name="Normal 34 7 2 8" xfId="47244"/>
    <cellStyle name="Normal 34 7 2_Lcc_inputs" xfId="47245"/>
    <cellStyle name="Normal 34 7 3" xfId="24021"/>
    <cellStyle name="Normal 34 7 3 2" xfId="24022"/>
    <cellStyle name="Normal 34 7 3 2 2" xfId="24023"/>
    <cellStyle name="Normal 34 7 3 2 2 2" xfId="24024"/>
    <cellStyle name="Normal 34 7 3 2 3" xfId="24025"/>
    <cellStyle name="Normal 34 7 3 3" xfId="24026"/>
    <cellStyle name="Normal 34 7 3 3 2" xfId="24027"/>
    <cellStyle name="Normal 34 7 3 3 2 2" xfId="24028"/>
    <cellStyle name="Normal 34 7 3 3 3" xfId="24029"/>
    <cellStyle name="Normal 34 7 3 4" xfId="24030"/>
    <cellStyle name="Normal 34 7 3 4 2" xfId="24031"/>
    <cellStyle name="Normal 34 7 3 5" xfId="24032"/>
    <cellStyle name="Normal 34 7 3_Lcc_inputs" xfId="47246"/>
    <cellStyle name="Normal 34 7 4" xfId="24033"/>
    <cellStyle name="Normal 34 7 4 2" xfId="24034"/>
    <cellStyle name="Normal 34 7 4 2 2" xfId="24035"/>
    <cellStyle name="Normal 34 7 4 2 3" xfId="47247"/>
    <cellStyle name="Normal 34 7 4 3" xfId="24036"/>
    <cellStyle name="Normal 34 7 4 4" xfId="47248"/>
    <cellStyle name="Normal 34 7 4_Lcc_inputs" xfId="47249"/>
    <cellStyle name="Normal 34 7 5" xfId="24037"/>
    <cellStyle name="Normal 34 7 5 2" xfId="24038"/>
    <cellStyle name="Normal 34 7 5 2 2" xfId="24039"/>
    <cellStyle name="Normal 34 7 5 3" xfId="24040"/>
    <cellStyle name="Normal 34 7 6" xfId="24041"/>
    <cellStyle name="Normal 34 7 6 2" xfId="24042"/>
    <cellStyle name="Normal 34 7 7" xfId="24043"/>
    <cellStyle name="Normal 34 7 8" xfId="47250"/>
    <cellStyle name="Normal 34 7 9" xfId="47251"/>
    <cellStyle name="Normal 34 7_Lcc_inputs" xfId="47252"/>
    <cellStyle name="Normal 34 8" xfId="9907"/>
    <cellStyle name="Normal 34 8 2" xfId="24044"/>
    <cellStyle name="Normal 34 8 2 2" xfId="24045"/>
    <cellStyle name="Normal 34 8 2 2 2" xfId="24046"/>
    <cellStyle name="Normal 34 8 2 2 2 2" xfId="24047"/>
    <cellStyle name="Normal 34 8 2 2 3" xfId="24048"/>
    <cellStyle name="Normal 34 8 2 3" xfId="24049"/>
    <cellStyle name="Normal 34 8 2 3 2" xfId="24050"/>
    <cellStyle name="Normal 34 8 2 3 2 2" xfId="24051"/>
    <cellStyle name="Normal 34 8 2 3 3" xfId="24052"/>
    <cellStyle name="Normal 34 8 2 4" xfId="24053"/>
    <cellStyle name="Normal 34 8 2 4 2" xfId="24054"/>
    <cellStyle name="Normal 34 8 2 5" xfId="24055"/>
    <cellStyle name="Normal 34 8 2_Lcc_inputs" xfId="47253"/>
    <cellStyle name="Normal 34 8 3" xfId="24056"/>
    <cellStyle name="Normal 34 8 3 2" xfId="24057"/>
    <cellStyle name="Normal 34 8 3 2 2" xfId="24058"/>
    <cellStyle name="Normal 34 8 3 2 3" xfId="47254"/>
    <cellStyle name="Normal 34 8 3 3" xfId="24059"/>
    <cellStyle name="Normal 34 8 3 4" xfId="47255"/>
    <cellStyle name="Normal 34 8 3_Lcc_inputs" xfId="47256"/>
    <cellStyle name="Normal 34 8 4" xfId="24060"/>
    <cellStyle name="Normal 34 8 4 2" xfId="24061"/>
    <cellStyle name="Normal 34 8 4 2 2" xfId="24062"/>
    <cellStyle name="Normal 34 8 4 3" xfId="24063"/>
    <cellStyle name="Normal 34 8 5" xfId="24064"/>
    <cellStyle name="Normal 34 8 5 2" xfId="24065"/>
    <cellStyle name="Normal 34 8 6" xfId="24066"/>
    <cellStyle name="Normal 34 8 7" xfId="47257"/>
    <cellStyle name="Normal 34 8 8" xfId="47258"/>
    <cellStyle name="Normal 34 8_Lcc_inputs" xfId="47259"/>
    <cellStyle name="Normal 34 9" xfId="10747"/>
    <cellStyle name="Normal 34 9 2" xfId="24067"/>
    <cellStyle name="Normal 34 9 2 2" xfId="24068"/>
    <cellStyle name="Normal 34 9 2 2 2" xfId="24069"/>
    <cellStyle name="Normal 34 9 2 2 2 2" xfId="24070"/>
    <cellStyle name="Normal 34 9 2 2 3" xfId="24071"/>
    <cellStyle name="Normal 34 9 2 3" xfId="24072"/>
    <cellStyle name="Normal 34 9 2 3 2" xfId="24073"/>
    <cellStyle name="Normal 34 9 2 3 2 2" xfId="24074"/>
    <cellStyle name="Normal 34 9 2 3 3" xfId="24075"/>
    <cellStyle name="Normal 34 9 2 4" xfId="24076"/>
    <cellStyle name="Normal 34 9 2 4 2" xfId="24077"/>
    <cellStyle name="Normal 34 9 2 5" xfId="24078"/>
    <cellStyle name="Normal 34 9 2_Lcc_inputs" xfId="47260"/>
    <cellStyle name="Normal 34 9 3" xfId="24079"/>
    <cellStyle name="Normal 34 9 3 2" xfId="24080"/>
    <cellStyle name="Normal 34 9 3 2 2" xfId="24081"/>
    <cellStyle name="Normal 34 9 3 2 3" xfId="47261"/>
    <cellStyle name="Normal 34 9 3 3" xfId="24082"/>
    <cellStyle name="Normal 34 9 3 4" xfId="47262"/>
    <cellStyle name="Normal 34 9 3_Lcc_inputs" xfId="47263"/>
    <cellStyle name="Normal 34 9 4" xfId="24083"/>
    <cellStyle name="Normal 34 9 4 2" xfId="24084"/>
    <cellStyle name="Normal 34 9 4 2 2" xfId="24085"/>
    <cellStyle name="Normal 34 9 4 3" xfId="24086"/>
    <cellStyle name="Normal 34 9 5" xfId="24087"/>
    <cellStyle name="Normal 34 9 5 2" xfId="24088"/>
    <cellStyle name="Normal 34 9 6" xfId="24089"/>
    <cellStyle name="Normal 34 9 7" xfId="47264"/>
    <cellStyle name="Normal 34 9 8" xfId="47265"/>
    <cellStyle name="Normal 34 9_Lcc_inputs" xfId="47266"/>
    <cellStyle name="Normal 34_Lcc_inputs" xfId="47267"/>
    <cellStyle name="Normal 35" xfId="8830"/>
    <cellStyle name="Normal 35 2" xfId="9264"/>
    <cellStyle name="Normal 35 2 2" xfId="9910"/>
    <cellStyle name="Normal 35 2 2 2" xfId="9911"/>
    <cellStyle name="Normal 35 2 2 2 2" xfId="24090"/>
    <cellStyle name="Normal 35 2 2 2 2 2" xfId="24091"/>
    <cellStyle name="Normal 35 2 2 2 2 2 2" xfId="24092"/>
    <cellStyle name="Normal 35 2 2 2 2 2 2 2" xfId="24093"/>
    <cellStyle name="Normal 35 2 2 2 2 2 3" xfId="24094"/>
    <cellStyle name="Normal 35 2 2 2 2 3" xfId="24095"/>
    <cellStyle name="Normal 35 2 2 2 2 3 2" xfId="24096"/>
    <cellStyle name="Normal 35 2 2 2 2 3 2 2" xfId="24097"/>
    <cellStyle name="Normal 35 2 2 2 2 3 3" xfId="24098"/>
    <cellStyle name="Normal 35 2 2 2 2 4" xfId="24099"/>
    <cellStyle name="Normal 35 2 2 2 2 4 2" xfId="24100"/>
    <cellStyle name="Normal 35 2 2 2 2 5" xfId="24101"/>
    <cellStyle name="Normal 35 2 2 2 2_Lcc_inputs" xfId="47268"/>
    <cellStyle name="Normal 35 2 2 2 3" xfId="24102"/>
    <cellStyle name="Normal 35 2 2 2 3 2" xfId="24103"/>
    <cellStyle name="Normal 35 2 2 2 3 2 2" xfId="24104"/>
    <cellStyle name="Normal 35 2 2 2 3 2 3" xfId="47269"/>
    <cellStyle name="Normal 35 2 2 2 3 3" xfId="24105"/>
    <cellStyle name="Normal 35 2 2 2 3 4" xfId="47270"/>
    <cellStyle name="Normal 35 2 2 2 3_Lcc_inputs" xfId="47271"/>
    <cellStyle name="Normal 35 2 2 2 4" xfId="24106"/>
    <cellStyle name="Normal 35 2 2 2 4 2" xfId="24107"/>
    <cellStyle name="Normal 35 2 2 2 4 2 2" xfId="24108"/>
    <cellStyle name="Normal 35 2 2 2 4 3" xfId="24109"/>
    <cellStyle name="Normal 35 2 2 2 5" xfId="24110"/>
    <cellStyle name="Normal 35 2 2 2 5 2" xfId="24111"/>
    <cellStyle name="Normal 35 2 2 2 6" xfId="24112"/>
    <cellStyle name="Normal 35 2 2 2 7" xfId="47272"/>
    <cellStyle name="Normal 35 2 2 2 8" xfId="47273"/>
    <cellStyle name="Normal 35 2 2 2_Lcc_inputs" xfId="47274"/>
    <cellStyle name="Normal 35 2 2 3" xfId="10928"/>
    <cellStyle name="Normal 35 2 2 3 2" xfId="24113"/>
    <cellStyle name="Normal 35 2 2 3 2 2" xfId="24114"/>
    <cellStyle name="Normal 35 2 2 3 2 2 2" xfId="24115"/>
    <cellStyle name="Normal 35 2 2 3 2 2 3" xfId="47275"/>
    <cellStyle name="Normal 35 2 2 3 2 3" xfId="24116"/>
    <cellStyle name="Normal 35 2 2 3 2 4" xfId="47276"/>
    <cellStyle name="Normal 35 2 2 3 2_Lcc_inputs" xfId="47277"/>
    <cellStyle name="Normal 35 2 2 3 3" xfId="24117"/>
    <cellStyle name="Normal 35 2 2 3 3 2" xfId="24118"/>
    <cellStyle name="Normal 35 2 2 3 3 2 2" xfId="24119"/>
    <cellStyle name="Normal 35 2 2 3 3 3" xfId="24120"/>
    <cellStyle name="Normal 35 2 2 3 4" xfId="24121"/>
    <cellStyle name="Normal 35 2 2 3 4 2" xfId="24122"/>
    <cellStyle name="Normal 35 2 2 3 5" xfId="24123"/>
    <cellStyle name="Normal 35 2 2 3 6" xfId="47278"/>
    <cellStyle name="Normal 35 2 2 3 7" xfId="47279"/>
    <cellStyle name="Normal 35 2 2 3_Lcc_inputs" xfId="47280"/>
    <cellStyle name="Normal 35 2 2 4" xfId="11115"/>
    <cellStyle name="Normal 35 2 2 4 2" xfId="24124"/>
    <cellStyle name="Normal 35 2 2 4 2 2" xfId="24125"/>
    <cellStyle name="Normal 35 2 2 4 2 3" xfId="47281"/>
    <cellStyle name="Normal 35 2 2 4 3" xfId="24126"/>
    <cellStyle name="Normal 35 2 2 4 3 2" xfId="47282"/>
    <cellStyle name="Normal 35 2 2 4 4" xfId="47283"/>
    <cellStyle name="Normal 35 2 2 4 5" xfId="47284"/>
    <cellStyle name="Normal 35 2 2 4_Lcc_inputs" xfId="47285"/>
    <cellStyle name="Normal 35 2 2 5" xfId="24127"/>
    <cellStyle name="Normal 35 2 2 5 2" xfId="24128"/>
    <cellStyle name="Normal 35 2 2 5 2 2" xfId="24129"/>
    <cellStyle name="Normal 35 2 2 5 2 3" xfId="47286"/>
    <cellStyle name="Normal 35 2 2 5 3" xfId="24130"/>
    <cellStyle name="Normal 35 2 2 5 4" xfId="47287"/>
    <cellStyle name="Normal 35 2 2 5_Lcc_inputs" xfId="47288"/>
    <cellStyle name="Normal 35 2 2 6" xfId="24131"/>
    <cellStyle name="Normal 35 2 2 6 2" xfId="24132"/>
    <cellStyle name="Normal 35 2 2 6 3" xfId="47289"/>
    <cellStyle name="Normal 35 2 2 7" xfId="24133"/>
    <cellStyle name="Normal 35 2 2 7 2" xfId="47290"/>
    <cellStyle name="Normal 35 2 2 8" xfId="47291"/>
    <cellStyle name="Normal 35 2 2 9" xfId="47292"/>
    <cellStyle name="Normal 35 2 2_Lcc_inputs" xfId="47293"/>
    <cellStyle name="Normal 35 2 3" xfId="9912"/>
    <cellStyle name="Normal 35 2 3 2" xfId="9913"/>
    <cellStyle name="Normal 35 2 3 2 2" xfId="24134"/>
    <cellStyle name="Normal 35 2 3 2 2 2" xfId="24135"/>
    <cellStyle name="Normal 35 2 3 2 2 2 2" xfId="24136"/>
    <cellStyle name="Normal 35 2 3 2 2 2 2 2" xfId="24137"/>
    <cellStyle name="Normal 35 2 3 2 2 2 3" xfId="24138"/>
    <cellStyle name="Normal 35 2 3 2 2 3" xfId="24139"/>
    <cellStyle name="Normal 35 2 3 2 2 3 2" xfId="24140"/>
    <cellStyle name="Normal 35 2 3 2 2 3 2 2" xfId="24141"/>
    <cellStyle name="Normal 35 2 3 2 2 3 3" xfId="24142"/>
    <cellStyle name="Normal 35 2 3 2 2 4" xfId="24143"/>
    <cellStyle name="Normal 35 2 3 2 2 4 2" xfId="24144"/>
    <cellStyle name="Normal 35 2 3 2 2 5" xfId="24145"/>
    <cellStyle name="Normal 35 2 3 2 2_Lcc_inputs" xfId="47294"/>
    <cellStyle name="Normal 35 2 3 2 3" xfId="24146"/>
    <cellStyle name="Normal 35 2 3 2 3 2" xfId="24147"/>
    <cellStyle name="Normal 35 2 3 2 3 2 2" xfId="24148"/>
    <cellStyle name="Normal 35 2 3 2 3 2 3" xfId="47295"/>
    <cellStyle name="Normal 35 2 3 2 3 3" xfId="24149"/>
    <cellStyle name="Normal 35 2 3 2 3 4" xfId="47296"/>
    <cellStyle name="Normal 35 2 3 2 3_Lcc_inputs" xfId="47297"/>
    <cellStyle name="Normal 35 2 3 2 4" xfId="24150"/>
    <cellStyle name="Normal 35 2 3 2 4 2" xfId="24151"/>
    <cellStyle name="Normal 35 2 3 2 4 2 2" xfId="24152"/>
    <cellStyle name="Normal 35 2 3 2 4 3" xfId="24153"/>
    <cellStyle name="Normal 35 2 3 2 5" xfId="24154"/>
    <cellStyle name="Normal 35 2 3 2 5 2" xfId="24155"/>
    <cellStyle name="Normal 35 2 3 2 6" xfId="24156"/>
    <cellStyle name="Normal 35 2 3 2 7" xfId="47298"/>
    <cellStyle name="Normal 35 2 3 2 8" xfId="47299"/>
    <cellStyle name="Normal 35 2 3 2_Lcc_inputs" xfId="47300"/>
    <cellStyle name="Normal 35 2 3 3" xfId="10925"/>
    <cellStyle name="Normal 35 2 3 3 2" xfId="24157"/>
    <cellStyle name="Normal 35 2 3 3 2 2" xfId="24158"/>
    <cellStyle name="Normal 35 2 3 3 2 2 2" xfId="24159"/>
    <cellStyle name="Normal 35 2 3 3 2 3" xfId="24160"/>
    <cellStyle name="Normal 35 2 3 3 3" xfId="24161"/>
    <cellStyle name="Normal 35 2 3 3 3 2" xfId="24162"/>
    <cellStyle name="Normal 35 2 3 3 3 2 2" xfId="24163"/>
    <cellStyle name="Normal 35 2 3 3 3 3" xfId="24164"/>
    <cellStyle name="Normal 35 2 3 3 4" xfId="24165"/>
    <cellStyle name="Normal 35 2 3 3 4 2" xfId="24166"/>
    <cellStyle name="Normal 35 2 3 3 5" xfId="24167"/>
    <cellStyle name="Normal 35 2 3 3_Lcc_inputs" xfId="47301"/>
    <cellStyle name="Normal 35 2 3 4" xfId="24168"/>
    <cellStyle name="Normal 35 2 3 4 2" xfId="24169"/>
    <cellStyle name="Normal 35 2 3 4 2 2" xfId="24170"/>
    <cellStyle name="Normal 35 2 3 4 2 3" xfId="47302"/>
    <cellStyle name="Normal 35 2 3 4 3" xfId="24171"/>
    <cellStyle name="Normal 35 2 3 4 4" xfId="47303"/>
    <cellStyle name="Normal 35 2 3 4_Lcc_inputs" xfId="47304"/>
    <cellStyle name="Normal 35 2 3 5" xfId="24172"/>
    <cellStyle name="Normal 35 2 3 5 2" xfId="24173"/>
    <cellStyle name="Normal 35 2 3 5 2 2" xfId="24174"/>
    <cellStyle name="Normal 35 2 3 5 3" xfId="24175"/>
    <cellStyle name="Normal 35 2 3 6" xfId="24176"/>
    <cellStyle name="Normal 35 2 3 6 2" xfId="24177"/>
    <cellStyle name="Normal 35 2 3 7" xfId="24178"/>
    <cellStyle name="Normal 35 2 3 8" xfId="47305"/>
    <cellStyle name="Normal 35 2 3 9" xfId="47306"/>
    <cellStyle name="Normal 35 2 3_Lcc_inputs" xfId="47307"/>
    <cellStyle name="Normal 35 2 4" xfId="9914"/>
    <cellStyle name="Normal 35 2 4 2" xfId="9915"/>
    <cellStyle name="Normal 35 2 4 2 2" xfId="24179"/>
    <cellStyle name="Normal 35 2 4 2 2 2" xfId="24180"/>
    <cellStyle name="Normal 35 2 4 2 2 2 2" xfId="24181"/>
    <cellStyle name="Normal 35 2 4 2 2 2 2 2" xfId="24182"/>
    <cellStyle name="Normal 35 2 4 2 2 2 3" xfId="24183"/>
    <cellStyle name="Normal 35 2 4 2 2 3" xfId="24184"/>
    <cellStyle name="Normal 35 2 4 2 2 3 2" xfId="24185"/>
    <cellStyle name="Normal 35 2 4 2 2 3 2 2" xfId="24186"/>
    <cellStyle name="Normal 35 2 4 2 2 3 3" xfId="24187"/>
    <cellStyle name="Normal 35 2 4 2 2 4" xfId="24188"/>
    <cellStyle name="Normal 35 2 4 2 2 4 2" xfId="24189"/>
    <cellStyle name="Normal 35 2 4 2 2 5" xfId="24190"/>
    <cellStyle name="Normal 35 2 4 2 2_Lcc_inputs" xfId="47308"/>
    <cellStyle name="Normal 35 2 4 2 3" xfId="24191"/>
    <cellStyle name="Normal 35 2 4 2 3 2" xfId="24192"/>
    <cellStyle name="Normal 35 2 4 2 3 2 2" xfId="24193"/>
    <cellStyle name="Normal 35 2 4 2 3 2 3" xfId="47309"/>
    <cellStyle name="Normal 35 2 4 2 3 3" xfId="24194"/>
    <cellStyle name="Normal 35 2 4 2 3 4" xfId="47310"/>
    <cellStyle name="Normal 35 2 4 2 3_Lcc_inputs" xfId="47311"/>
    <cellStyle name="Normal 35 2 4 2 4" xfId="24195"/>
    <cellStyle name="Normal 35 2 4 2 4 2" xfId="24196"/>
    <cellStyle name="Normal 35 2 4 2 4 2 2" xfId="24197"/>
    <cellStyle name="Normal 35 2 4 2 4 3" xfId="24198"/>
    <cellStyle name="Normal 35 2 4 2 5" xfId="24199"/>
    <cellStyle name="Normal 35 2 4 2 5 2" xfId="24200"/>
    <cellStyle name="Normal 35 2 4 2 6" xfId="24201"/>
    <cellStyle name="Normal 35 2 4 2 7" xfId="47312"/>
    <cellStyle name="Normal 35 2 4 2 8" xfId="47313"/>
    <cellStyle name="Normal 35 2 4 2_Lcc_inputs" xfId="47314"/>
    <cellStyle name="Normal 35 2 4 3" xfId="24202"/>
    <cellStyle name="Normal 35 2 4 3 2" xfId="24203"/>
    <cellStyle name="Normal 35 2 4 3 2 2" xfId="24204"/>
    <cellStyle name="Normal 35 2 4 3 2 2 2" xfId="24205"/>
    <cellStyle name="Normal 35 2 4 3 2 3" xfId="24206"/>
    <cellStyle name="Normal 35 2 4 3 3" xfId="24207"/>
    <cellStyle name="Normal 35 2 4 3 3 2" xfId="24208"/>
    <cellStyle name="Normal 35 2 4 3 3 2 2" xfId="24209"/>
    <cellStyle name="Normal 35 2 4 3 3 3" xfId="24210"/>
    <cellStyle name="Normal 35 2 4 3 4" xfId="24211"/>
    <cellStyle name="Normal 35 2 4 3 4 2" xfId="24212"/>
    <cellStyle name="Normal 35 2 4 3 5" xfId="24213"/>
    <cellStyle name="Normal 35 2 4 3_Lcc_inputs" xfId="47315"/>
    <cellStyle name="Normal 35 2 4 4" xfId="24214"/>
    <cellStyle name="Normal 35 2 4 4 2" xfId="24215"/>
    <cellStyle name="Normal 35 2 4 4 2 2" xfId="24216"/>
    <cellStyle name="Normal 35 2 4 4 2 3" xfId="47316"/>
    <cellStyle name="Normal 35 2 4 4 3" xfId="24217"/>
    <cellStyle name="Normal 35 2 4 4 4" xfId="47317"/>
    <cellStyle name="Normal 35 2 4 4_Lcc_inputs" xfId="47318"/>
    <cellStyle name="Normal 35 2 4 5" xfId="24218"/>
    <cellStyle name="Normal 35 2 4 5 2" xfId="24219"/>
    <cellStyle name="Normal 35 2 4 5 2 2" xfId="24220"/>
    <cellStyle name="Normal 35 2 4 5 3" xfId="24221"/>
    <cellStyle name="Normal 35 2 4 6" xfId="24222"/>
    <cellStyle name="Normal 35 2 4 6 2" xfId="24223"/>
    <cellStyle name="Normal 35 2 4 7" xfId="24224"/>
    <cellStyle name="Normal 35 2 4 8" xfId="47319"/>
    <cellStyle name="Normal 35 2 4 9" xfId="47320"/>
    <cellStyle name="Normal 35 2 4_Lcc_inputs" xfId="47321"/>
    <cellStyle name="Normal 35 2 5" xfId="9909"/>
    <cellStyle name="Normal 35 2 5 2" xfId="10867"/>
    <cellStyle name="Normal 35 2 5 2 2" xfId="47322"/>
    <cellStyle name="Normal 35 2 5 2 3" xfId="47323"/>
    <cellStyle name="Normal 35 2 5 3" xfId="47324"/>
    <cellStyle name="Normal 35 2 5 3 2" xfId="47325"/>
    <cellStyle name="Normal 35 2 5 4" xfId="47326"/>
    <cellStyle name="Normal 35 2 5 5" xfId="47327"/>
    <cellStyle name="Normal 35 2 5_Lcc_inputs" xfId="47328"/>
    <cellStyle name="Normal 35 2 6" xfId="47329"/>
    <cellStyle name="Normal 35 2 6 2" xfId="47330"/>
    <cellStyle name="Normal 35 2 6 2 2" xfId="47331"/>
    <cellStyle name="Normal 35 2 6 2 3" xfId="47332"/>
    <cellStyle name="Normal 35 2 6 3" xfId="47333"/>
    <cellStyle name="Normal 35 2 6 3 2" xfId="47334"/>
    <cellStyle name="Normal 35 2 6 4" xfId="47335"/>
    <cellStyle name="Normal 35 2 6_Lcc_inputs" xfId="47336"/>
    <cellStyle name="Normal 35 2 7" xfId="47337"/>
    <cellStyle name="Normal 35 2 8" xfId="47338"/>
    <cellStyle name="Normal 35 2_Lcc_inputs" xfId="47339"/>
    <cellStyle name="Normal 35 3" xfId="9916"/>
    <cellStyle name="Normal 35 3 2" xfId="9917"/>
    <cellStyle name="Normal 35 3 2 2" xfId="24225"/>
    <cellStyle name="Normal 35 3 2 2 2" xfId="24226"/>
    <cellStyle name="Normal 35 3 2 2 2 2" xfId="24227"/>
    <cellStyle name="Normal 35 3 2 2 2 2 2" xfId="24228"/>
    <cellStyle name="Normal 35 3 2 2 2 3" xfId="24229"/>
    <cellStyle name="Normal 35 3 2 2 3" xfId="24230"/>
    <cellStyle name="Normal 35 3 2 2 3 2" xfId="24231"/>
    <cellStyle name="Normal 35 3 2 2 3 2 2" xfId="24232"/>
    <cellStyle name="Normal 35 3 2 2 3 3" xfId="24233"/>
    <cellStyle name="Normal 35 3 2 2 4" xfId="24234"/>
    <cellStyle name="Normal 35 3 2 2 4 2" xfId="24235"/>
    <cellStyle name="Normal 35 3 2 2 5" xfId="24236"/>
    <cellStyle name="Normal 35 3 2 2_Lcc_inputs" xfId="47340"/>
    <cellStyle name="Normal 35 3 2 3" xfId="24237"/>
    <cellStyle name="Normal 35 3 2 3 2" xfId="24238"/>
    <cellStyle name="Normal 35 3 2 3 2 2" xfId="24239"/>
    <cellStyle name="Normal 35 3 2 3 2 3" xfId="47341"/>
    <cellStyle name="Normal 35 3 2 3 3" xfId="24240"/>
    <cellStyle name="Normal 35 3 2 3 4" xfId="47342"/>
    <cellStyle name="Normal 35 3 2 3_Lcc_inputs" xfId="47343"/>
    <cellStyle name="Normal 35 3 2 4" xfId="24241"/>
    <cellStyle name="Normal 35 3 2 4 2" xfId="24242"/>
    <cellStyle name="Normal 35 3 2 4 2 2" xfId="24243"/>
    <cellStyle name="Normal 35 3 2 4 3" xfId="24244"/>
    <cellStyle name="Normal 35 3 2 5" xfId="24245"/>
    <cellStyle name="Normal 35 3 2 5 2" xfId="24246"/>
    <cellStyle name="Normal 35 3 2 6" xfId="24247"/>
    <cellStyle name="Normal 35 3 2 7" xfId="47344"/>
    <cellStyle name="Normal 35 3 2 8" xfId="47345"/>
    <cellStyle name="Normal 35 3 2_Lcc_inputs" xfId="47346"/>
    <cellStyle name="Normal 35 3 3" xfId="10927"/>
    <cellStyle name="Normal 35 3 3 2" xfId="24248"/>
    <cellStyle name="Normal 35 3 3 2 2" xfId="24249"/>
    <cellStyle name="Normal 35 3 3 2 2 2" xfId="24250"/>
    <cellStyle name="Normal 35 3 3 2 2 3" xfId="47347"/>
    <cellStyle name="Normal 35 3 3 2 3" xfId="24251"/>
    <cellStyle name="Normal 35 3 3 2 4" xfId="47348"/>
    <cellStyle name="Normal 35 3 3 2_Lcc_inputs" xfId="47349"/>
    <cellStyle name="Normal 35 3 3 3" xfId="24252"/>
    <cellStyle name="Normal 35 3 3 3 2" xfId="24253"/>
    <cellStyle name="Normal 35 3 3 3 2 2" xfId="24254"/>
    <cellStyle name="Normal 35 3 3 3 3" xfId="24255"/>
    <cellStyle name="Normal 35 3 3 4" xfId="24256"/>
    <cellStyle name="Normal 35 3 3 4 2" xfId="24257"/>
    <cellStyle name="Normal 35 3 3 5" xfId="24258"/>
    <cellStyle name="Normal 35 3 3 6" xfId="47350"/>
    <cellStyle name="Normal 35 3 3 7" xfId="47351"/>
    <cellStyle name="Normal 35 3 3_Lcc_inputs" xfId="47352"/>
    <cellStyle name="Normal 35 3 4" xfId="11116"/>
    <cellStyle name="Normal 35 3 4 2" xfId="24259"/>
    <cellStyle name="Normal 35 3 4 2 2" xfId="24260"/>
    <cellStyle name="Normal 35 3 4 2 3" xfId="47353"/>
    <cellStyle name="Normal 35 3 4 3" xfId="24261"/>
    <cellStyle name="Normal 35 3 4 3 2" xfId="47354"/>
    <cellStyle name="Normal 35 3 4 4" xfId="47355"/>
    <cellStyle name="Normal 35 3 4 5" xfId="47356"/>
    <cellStyle name="Normal 35 3 4_Lcc_inputs" xfId="47357"/>
    <cellStyle name="Normal 35 3 5" xfId="24262"/>
    <cellStyle name="Normal 35 3 5 2" xfId="24263"/>
    <cellStyle name="Normal 35 3 5 2 2" xfId="24264"/>
    <cellStyle name="Normal 35 3 5 2 3" xfId="47358"/>
    <cellStyle name="Normal 35 3 5 3" xfId="24265"/>
    <cellStyle name="Normal 35 3 5 4" xfId="47359"/>
    <cellStyle name="Normal 35 3 5_Lcc_inputs" xfId="47360"/>
    <cellStyle name="Normal 35 3 6" xfId="24266"/>
    <cellStyle name="Normal 35 3 6 2" xfId="24267"/>
    <cellStyle name="Normal 35 3 6 3" xfId="47361"/>
    <cellStyle name="Normal 35 3 7" xfId="24268"/>
    <cellStyle name="Normal 35 3 7 2" xfId="47362"/>
    <cellStyle name="Normal 35 3 8" xfId="47363"/>
    <cellStyle name="Normal 35 3 9" xfId="47364"/>
    <cellStyle name="Normal 35 3_Lcc_inputs" xfId="47365"/>
    <cellStyle name="Normal 35 4" xfId="9918"/>
    <cellStyle name="Normal 35 5" xfId="9919"/>
    <cellStyle name="Normal 35 5 2" xfId="10940"/>
    <cellStyle name="Normal 35 5 2 2" xfId="24269"/>
    <cellStyle name="Normal 35 5 2 2 2" xfId="24270"/>
    <cellStyle name="Normal 35 5 2 2 2 2" xfId="24271"/>
    <cellStyle name="Normal 35 5 2 2 2 3" xfId="47366"/>
    <cellStyle name="Normal 35 5 2 2 3" xfId="24272"/>
    <cellStyle name="Normal 35 5 2 2 4" xfId="47367"/>
    <cellStyle name="Normal 35 5 2 2_Lcc_inputs" xfId="47368"/>
    <cellStyle name="Normal 35 5 2 3" xfId="24273"/>
    <cellStyle name="Normal 35 5 2 3 2" xfId="24274"/>
    <cellStyle name="Normal 35 5 2 3 2 2" xfId="24275"/>
    <cellStyle name="Normal 35 5 2 3 3" xfId="24276"/>
    <cellStyle name="Normal 35 5 2 4" xfId="24277"/>
    <cellStyle name="Normal 35 5 2 4 2" xfId="24278"/>
    <cellStyle name="Normal 35 5 2 5" xfId="24279"/>
    <cellStyle name="Normal 35 5 2 6" xfId="47369"/>
    <cellStyle name="Normal 35 5 2 7" xfId="47370"/>
    <cellStyle name="Normal 35 5 2_Lcc_inputs" xfId="47371"/>
    <cellStyle name="Normal 35 5 3" xfId="11117"/>
    <cellStyle name="Normal 35 5 3 2" xfId="24280"/>
    <cellStyle name="Normal 35 5 3 2 2" xfId="24281"/>
    <cellStyle name="Normal 35 5 3 2 3" xfId="47372"/>
    <cellStyle name="Normal 35 5 3 3" xfId="24282"/>
    <cellStyle name="Normal 35 5 3 3 2" xfId="47373"/>
    <cellStyle name="Normal 35 5 3 4" xfId="47374"/>
    <cellStyle name="Normal 35 5 3 5" xfId="47375"/>
    <cellStyle name="Normal 35 5 3_Lcc_inputs" xfId="47376"/>
    <cellStyle name="Normal 35 5 4" xfId="24283"/>
    <cellStyle name="Normal 35 5 4 2" xfId="24284"/>
    <cellStyle name="Normal 35 5 4 2 2" xfId="24285"/>
    <cellStyle name="Normal 35 5 4 2 3" xfId="47377"/>
    <cellStyle name="Normal 35 5 4 3" xfId="24286"/>
    <cellStyle name="Normal 35 5 4 4" xfId="47378"/>
    <cellStyle name="Normal 35 5 4_Lcc_inputs" xfId="47379"/>
    <cellStyle name="Normal 35 5 5" xfId="24287"/>
    <cellStyle name="Normal 35 5 5 2" xfId="24288"/>
    <cellStyle name="Normal 35 5 5 3" xfId="47380"/>
    <cellStyle name="Normal 35 5 6" xfId="24289"/>
    <cellStyle name="Normal 35 5 6 2" xfId="47381"/>
    <cellStyle name="Normal 35 5 7" xfId="47382"/>
    <cellStyle name="Normal 35 5 8" xfId="47383"/>
    <cellStyle name="Normal 35 5_Lcc_inputs" xfId="47384"/>
    <cellStyle name="Normal 35 6" xfId="9908"/>
    <cellStyle name="Normal 35 6 2" xfId="11118"/>
    <cellStyle name="Normal 35 6 2 2" xfId="47385"/>
    <cellStyle name="Normal 35 6 2 3" xfId="47386"/>
    <cellStyle name="Normal 35 6 3" xfId="47387"/>
    <cellStyle name="Normal 35 6 3 2" xfId="47388"/>
    <cellStyle name="Normal 35 6 4" xfId="47389"/>
    <cellStyle name="Normal 35 6_Lcc_inputs" xfId="47390"/>
    <cellStyle name="Normal 35 7" xfId="9263"/>
    <cellStyle name="Normal 35 7 2" xfId="47391"/>
    <cellStyle name="Normal 35 7 2 2" xfId="47392"/>
    <cellStyle name="Normal 35 7 2 3" xfId="47393"/>
    <cellStyle name="Normal 35 7 3" xfId="47394"/>
    <cellStyle name="Normal 35 7 3 2" xfId="47395"/>
    <cellStyle name="Normal 35 7 4" xfId="47396"/>
    <cellStyle name="Normal 35 7_Lcc_inputs" xfId="47397"/>
    <cellStyle name="Normal 35 8" xfId="47398"/>
    <cellStyle name="Normal 35 9" xfId="47399"/>
    <cellStyle name="Normal 35_Lcc_inputs" xfId="47400"/>
    <cellStyle name="Normal 36" xfId="8831"/>
    <cellStyle name="Normal 36 2" xfId="9266"/>
    <cellStyle name="Normal 36 2 2" xfId="10700"/>
    <cellStyle name="Normal 36 2 2 2" xfId="24290"/>
    <cellStyle name="Normal 36 2 2 2 2" xfId="24291"/>
    <cellStyle name="Normal 36 2 2 2 2 2" xfId="24292"/>
    <cellStyle name="Normal 36 2 2 2 3" xfId="24293"/>
    <cellStyle name="Normal 36 2 2 3" xfId="24294"/>
    <cellStyle name="Normal 36 2 2 3 2" xfId="24295"/>
    <cellStyle name="Normal 36 2 2 4" xfId="24296"/>
    <cellStyle name="Normal 36 2 2_Lcc_inputs" xfId="47401"/>
    <cellStyle name="Normal 36 3" xfId="9921"/>
    <cellStyle name="Normal 36 3 2" xfId="9922"/>
    <cellStyle name="Normal 36 3 3" xfId="24297"/>
    <cellStyle name="Normal 36 3 3 2" xfId="24298"/>
    <cellStyle name="Normal 36 3 3 2 2" xfId="24299"/>
    <cellStyle name="Normal 36 3 3 2 2 2" xfId="24300"/>
    <cellStyle name="Normal 36 3 3 2 3" xfId="24301"/>
    <cellStyle name="Normal 36 3 3 3" xfId="24302"/>
    <cellStyle name="Normal 36 3 3 3 2" xfId="24303"/>
    <cellStyle name="Normal 36 3 3 3 2 2" xfId="24304"/>
    <cellStyle name="Normal 36 3 3 3 3" xfId="24305"/>
    <cellStyle name="Normal 36 3 3 4" xfId="24306"/>
    <cellStyle name="Normal 36 3 3 4 2" xfId="24307"/>
    <cellStyle name="Normal 36 3 3 5" xfId="24308"/>
    <cellStyle name="Normal 36 3 3_Lcc_inputs" xfId="47402"/>
    <cellStyle name="Normal 36 3 4" xfId="24309"/>
    <cellStyle name="Normal 36 3 4 2" xfId="24310"/>
    <cellStyle name="Normal 36 3 4 2 2" xfId="24311"/>
    <cellStyle name="Normal 36 3 4 2 2 2" xfId="24312"/>
    <cellStyle name="Normal 36 3 4 2 3" xfId="24313"/>
    <cellStyle name="Normal 36 3 4 3" xfId="24314"/>
    <cellStyle name="Normal 36 3 4 3 2" xfId="24315"/>
    <cellStyle name="Normal 36 3 4 4" xfId="24316"/>
    <cellStyle name="Normal 36 3 4_Lcc_inputs" xfId="47403"/>
    <cellStyle name="Normal 36 3 5" xfId="24317"/>
    <cellStyle name="Normal 36 3 5 2" xfId="24318"/>
    <cellStyle name="Normal 36 3 5 3" xfId="47404"/>
    <cellStyle name="Normal 36 3 6" xfId="24319"/>
    <cellStyle name="Normal 36 3 6 2" xfId="47405"/>
    <cellStyle name="Normal 36 3 7" xfId="47406"/>
    <cellStyle name="Normal 36 3 8" xfId="47407"/>
    <cellStyle name="Normal 36 3_Lcc_inputs" xfId="47408"/>
    <cellStyle name="Normal 36 4" xfId="9923"/>
    <cellStyle name="Normal 36 4 2" xfId="9924"/>
    <cellStyle name="Normal 36 4 2 2" xfId="24320"/>
    <cellStyle name="Normal 36 4 2 2 2" xfId="24321"/>
    <cellStyle name="Normal 36 4 2 2 2 2" xfId="24322"/>
    <cellStyle name="Normal 36 4 2 2 2 2 2" xfId="24323"/>
    <cellStyle name="Normal 36 4 2 2 2 3" xfId="24324"/>
    <cellStyle name="Normal 36 4 2 2 3" xfId="24325"/>
    <cellStyle name="Normal 36 4 2 2 3 2" xfId="24326"/>
    <cellStyle name="Normal 36 4 2 2 3 2 2" xfId="24327"/>
    <cellStyle name="Normal 36 4 2 2 3 3" xfId="24328"/>
    <cellStyle name="Normal 36 4 2 2 4" xfId="24329"/>
    <cellStyle name="Normal 36 4 2 2 4 2" xfId="24330"/>
    <cellStyle name="Normal 36 4 2 2 5" xfId="24331"/>
    <cellStyle name="Normal 36 4 2 2_Lcc_inputs" xfId="47409"/>
    <cellStyle name="Normal 36 4 2 3" xfId="24332"/>
    <cellStyle name="Normal 36 4 2 3 2" xfId="24333"/>
    <cellStyle name="Normal 36 4 2 3 2 2" xfId="24334"/>
    <cellStyle name="Normal 36 4 2 3 2 3" xfId="47410"/>
    <cellStyle name="Normal 36 4 2 3 3" xfId="24335"/>
    <cellStyle name="Normal 36 4 2 3 4" xfId="47411"/>
    <cellStyle name="Normal 36 4 2 3_Lcc_inputs" xfId="47412"/>
    <cellStyle name="Normal 36 4 2 4" xfId="24336"/>
    <cellStyle name="Normal 36 4 2 4 2" xfId="24337"/>
    <cellStyle name="Normal 36 4 2 4 2 2" xfId="24338"/>
    <cellStyle name="Normal 36 4 2 4 3" xfId="24339"/>
    <cellStyle name="Normal 36 4 2 5" xfId="24340"/>
    <cellStyle name="Normal 36 4 2 5 2" xfId="24341"/>
    <cellStyle name="Normal 36 4 2 6" xfId="24342"/>
    <cellStyle name="Normal 36 4 2 7" xfId="47413"/>
    <cellStyle name="Normal 36 4 2 8" xfId="47414"/>
    <cellStyle name="Normal 36 4 2_Lcc_inputs" xfId="47415"/>
    <cellStyle name="Normal 36 4 3" xfId="10933"/>
    <cellStyle name="Normal 36 4 3 2" xfId="24343"/>
    <cellStyle name="Normal 36 4 3 2 2" xfId="24344"/>
    <cellStyle name="Normal 36 4 3 2 2 2" xfId="24345"/>
    <cellStyle name="Normal 36 4 3 2 2 3" xfId="47416"/>
    <cellStyle name="Normal 36 4 3 2 3" xfId="24346"/>
    <cellStyle name="Normal 36 4 3 2 4" xfId="47417"/>
    <cellStyle name="Normal 36 4 3 2_Lcc_inputs" xfId="47418"/>
    <cellStyle name="Normal 36 4 3 3" xfId="24347"/>
    <cellStyle name="Normal 36 4 3 3 2" xfId="24348"/>
    <cellStyle name="Normal 36 4 3 3 2 2" xfId="24349"/>
    <cellStyle name="Normal 36 4 3 3 3" xfId="24350"/>
    <cellStyle name="Normal 36 4 3 4" xfId="24351"/>
    <cellStyle name="Normal 36 4 3 4 2" xfId="24352"/>
    <cellStyle name="Normal 36 4 3 5" xfId="24353"/>
    <cellStyle name="Normal 36 4 3 6" xfId="47419"/>
    <cellStyle name="Normal 36 4 3 7" xfId="47420"/>
    <cellStyle name="Normal 36 4 3_Lcc_inputs" xfId="47421"/>
    <cellStyle name="Normal 36 4 4" xfId="11119"/>
    <cellStyle name="Normal 36 4 4 2" xfId="24354"/>
    <cellStyle name="Normal 36 4 4 2 2" xfId="24355"/>
    <cellStyle name="Normal 36 4 4 2 3" xfId="47422"/>
    <cellStyle name="Normal 36 4 4 3" xfId="24356"/>
    <cellStyle name="Normal 36 4 4 3 2" xfId="47423"/>
    <cellStyle name="Normal 36 4 4 4" xfId="47424"/>
    <cellStyle name="Normal 36 4 4 5" xfId="47425"/>
    <cellStyle name="Normal 36 4 4_Lcc_inputs" xfId="47426"/>
    <cellStyle name="Normal 36 4 5" xfId="24357"/>
    <cellStyle name="Normal 36 4 5 2" xfId="24358"/>
    <cellStyle name="Normal 36 4 5 2 2" xfId="24359"/>
    <cellStyle name="Normal 36 4 5 2 3" xfId="47427"/>
    <cellStyle name="Normal 36 4 5 3" xfId="24360"/>
    <cellStyle name="Normal 36 4 5 4" xfId="47428"/>
    <cellStyle name="Normal 36 4 5_Lcc_inputs" xfId="47429"/>
    <cellStyle name="Normal 36 4 6" xfId="24361"/>
    <cellStyle name="Normal 36 4 6 2" xfId="24362"/>
    <cellStyle name="Normal 36 4 6 3" xfId="47430"/>
    <cellStyle name="Normal 36 4 7" xfId="24363"/>
    <cellStyle name="Normal 36 4 7 2" xfId="47431"/>
    <cellStyle name="Normal 36 4 8" xfId="47432"/>
    <cellStyle name="Normal 36 4 9" xfId="47433"/>
    <cellStyle name="Normal 36 4_Lcc_inputs" xfId="47434"/>
    <cellStyle name="Normal 36 5" xfId="9920"/>
    <cellStyle name="Normal 36 5 2" xfId="24364"/>
    <cellStyle name="Normal 36 5 2 2" xfId="24365"/>
    <cellStyle name="Normal 36 5 2 2 2" xfId="24366"/>
    <cellStyle name="Normal 36 5 2 2 2 2" xfId="24367"/>
    <cellStyle name="Normal 36 5 2 2 3" xfId="24368"/>
    <cellStyle name="Normal 36 5 2 3" xfId="24369"/>
    <cellStyle name="Normal 36 5 2 3 2" xfId="24370"/>
    <cellStyle name="Normal 36 5 2 3 2 2" xfId="24371"/>
    <cellStyle name="Normal 36 5 2 3 3" xfId="24372"/>
    <cellStyle name="Normal 36 5 2 4" xfId="24373"/>
    <cellStyle name="Normal 36 5 2 4 2" xfId="24374"/>
    <cellStyle name="Normal 36 5 2 5" xfId="24375"/>
    <cellStyle name="Normal 36 5 2_Lcc_inputs" xfId="47435"/>
    <cellStyle name="Normal 36 5 3" xfId="24376"/>
    <cellStyle name="Normal 36 5 3 2" xfId="24377"/>
    <cellStyle name="Normal 36 5 3 2 2" xfId="24378"/>
    <cellStyle name="Normal 36 5 3 3" xfId="24379"/>
    <cellStyle name="Normal 36 5 4" xfId="24380"/>
    <cellStyle name="Normal 36 5 4 2" xfId="24381"/>
    <cellStyle name="Normal 36 5 4 2 2" xfId="24382"/>
    <cellStyle name="Normal 36 5 4 3" xfId="24383"/>
    <cellStyle name="Normal 36 5 5" xfId="24384"/>
    <cellStyle name="Normal 36 5 5 2" xfId="24385"/>
    <cellStyle name="Normal 36 5 6" xfId="24386"/>
    <cellStyle name="Normal 36 5_Lcc_inputs" xfId="47436"/>
    <cellStyle name="Normal 36 6" xfId="11010"/>
    <cellStyle name="Normal 36 6 2" xfId="24387"/>
    <cellStyle name="Normal 36 6 3" xfId="41679"/>
    <cellStyle name="Normal 36 7" xfId="24388"/>
    <cellStyle name="Normal 36 7 2" xfId="47437"/>
    <cellStyle name="Normal 36 7 3" xfId="47438"/>
    <cellStyle name="Normal 36 8" xfId="9265"/>
    <cellStyle name="Normal 36 8 2" xfId="47439"/>
    <cellStyle name="Normal 36 9" xfId="47440"/>
    <cellStyle name="Normal 36_Lcc_inputs" xfId="47441"/>
    <cellStyle name="Normal 37" xfId="8832"/>
    <cellStyle name="Normal 37 10" xfId="10816"/>
    <cellStyle name="Normal 37 10 2" xfId="24389"/>
    <cellStyle name="Normal 37 10 2 2" xfId="24390"/>
    <cellStyle name="Normal 37 10 2 2 2" xfId="24391"/>
    <cellStyle name="Normal 37 10 2 2 3" xfId="47442"/>
    <cellStyle name="Normal 37 10 2 3" xfId="24392"/>
    <cellStyle name="Normal 37 10 2 4" xfId="47443"/>
    <cellStyle name="Normal 37 10 2_Lcc_inputs" xfId="47444"/>
    <cellStyle name="Normal 37 10 3" xfId="24393"/>
    <cellStyle name="Normal 37 10 3 2" xfId="24394"/>
    <cellStyle name="Normal 37 10 3 2 2" xfId="24395"/>
    <cellStyle name="Normal 37 10 3 3" xfId="24396"/>
    <cellStyle name="Normal 37 10 4" xfId="24397"/>
    <cellStyle name="Normal 37 10 4 2" xfId="24398"/>
    <cellStyle name="Normal 37 10 5" xfId="24399"/>
    <cellStyle name="Normal 37 10 6" xfId="47445"/>
    <cellStyle name="Normal 37 10 7" xfId="47446"/>
    <cellStyle name="Normal 37 10_Lcc_inputs" xfId="47447"/>
    <cellStyle name="Normal 37 11" xfId="24400"/>
    <cellStyle name="Normal 37 11 2" xfId="24401"/>
    <cellStyle name="Normal 37 11 2 2" xfId="24402"/>
    <cellStyle name="Normal 37 11 2 3" xfId="47448"/>
    <cellStyle name="Normal 37 11 3" xfId="24403"/>
    <cellStyle name="Normal 37 11 3 2" xfId="47449"/>
    <cellStyle name="Normal 37 11 4" xfId="47450"/>
    <cellStyle name="Normal 37 11 5" xfId="47451"/>
    <cellStyle name="Normal 37 11_Lcc_inputs" xfId="47452"/>
    <cellStyle name="Normal 37 12" xfId="24404"/>
    <cellStyle name="Normal 37 12 2" xfId="24405"/>
    <cellStyle name="Normal 37 12 2 2" xfId="24406"/>
    <cellStyle name="Normal 37 12 2 3" xfId="47453"/>
    <cellStyle name="Normal 37 12 3" xfId="24407"/>
    <cellStyle name="Normal 37 12 4" xfId="47454"/>
    <cellStyle name="Normal 37 12_Lcc_inputs" xfId="47455"/>
    <cellStyle name="Normal 37 13" xfId="24408"/>
    <cellStyle name="Normal 37 13 2" xfId="24409"/>
    <cellStyle name="Normal 37 13 3" xfId="47456"/>
    <cellStyle name="Normal 37 14" xfId="24410"/>
    <cellStyle name="Normal 37 14 2" xfId="47457"/>
    <cellStyle name="Normal 37 15" xfId="9267"/>
    <cellStyle name="Normal 37 16" xfId="47458"/>
    <cellStyle name="Normal 37 2" xfId="9926"/>
    <cellStyle name="Normal 37 2 10" xfId="47459"/>
    <cellStyle name="Normal 37 2 2" xfId="9927"/>
    <cellStyle name="Normal 37 2 2 2" xfId="24411"/>
    <cellStyle name="Normal 37 2 2 2 2" xfId="24412"/>
    <cellStyle name="Normal 37 2 2 2 2 2" xfId="24413"/>
    <cellStyle name="Normal 37 2 2 2 2 2 2" xfId="24414"/>
    <cellStyle name="Normal 37 2 2 2 2 3" xfId="24415"/>
    <cellStyle name="Normal 37 2 2 2 3" xfId="24416"/>
    <cellStyle name="Normal 37 2 2 2 3 2" xfId="24417"/>
    <cellStyle name="Normal 37 2 2 2 3 2 2" xfId="24418"/>
    <cellStyle name="Normal 37 2 2 2 3 3" xfId="24419"/>
    <cellStyle name="Normal 37 2 2 2 4" xfId="24420"/>
    <cellStyle name="Normal 37 2 2 2 4 2" xfId="24421"/>
    <cellStyle name="Normal 37 2 2 2 5" xfId="24422"/>
    <cellStyle name="Normal 37 2 2 2_Lcc_inputs" xfId="47460"/>
    <cellStyle name="Normal 37 2 2 3" xfId="24423"/>
    <cellStyle name="Normal 37 2 2 3 2" xfId="24424"/>
    <cellStyle name="Normal 37 2 2 3 2 2" xfId="24425"/>
    <cellStyle name="Normal 37 2 2 3 2 3" xfId="47461"/>
    <cellStyle name="Normal 37 2 2 3 3" xfId="24426"/>
    <cellStyle name="Normal 37 2 2 3 4" xfId="47462"/>
    <cellStyle name="Normal 37 2 2 3_Lcc_inputs" xfId="47463"/>
    <cellStyle name="Normal 37 2 2 4" xfId="24427"/>
    <cellStyle name="Normal 37 2 2 4 2" xfId="24428"/>
    <cellStyle name="Normal 37 2 2 4 2 2" xfId="24429"/>
    <cellStyle name="Normal 37 2 2 4 3" xfId="24430"/>
    <cellStyle name="Normal 37 2 2 5" xfId="24431"/>
    <cellStyle name="Normal 37 2 2 5 2" xfId="24432"/>
    <cellStyle name="Normal 37 2 2 6" xfId="24433"/>
    <cellStyle name="Normal 37 2 2 7" xfId="47464"/>
    <cellStyle name="Normal 37 2 2 8" xfId="47465"/>
    <cellStyle name="Normal 37 2 2_Lcc_inputs" xfId="47466"/>
    <cellStyle name="Normal 37 2 3" xfId="10878"/>
    <cellStyle name="Normal 37 2 3 2" xfId="24434"/>
    <cellStyle name="Normal 37 2 3 2 2" xfId="24435"/>
    <cellStyle name="Normal 37 2 3 2 2 2" xfId="24436"/>
    <cellStyle name="Normal 37 2 3 2 2 3" xfId="47467"/>
    <cellStyle name="Normal 37 2 3 2 3" xfId="24437"/>
    <cellStyle name="Normal 37 2 3 2 4" xfId="47468"/>
    <cellStyle name="Normal 37 2 3 2_Lcc_inputs" xfId="47469"/>
    <cellStyle name="Normal 37 2 3 3" xfId="24438"/>
    <cellStyle name="Normal 37 2 3 3 2" xfId="24439"/>
    <cellStyle name="Normal 37 2 3 3 2 2" xfId="24440"/>
    <cellStyle name="Normal 37 2 3 3 3" xfId="24441"/>
    <cellStyle name="Normal 37 2 3 4" xfId="24442"/>
    <cellStyle name="Normal 37 2 3 4 2" xfId="24443"/>
    <cellStyle name="Normal 37 2 3 5" xfId="24444"/>
    <cellStyle name="Normal 37 2 3 6" xfId="47470"/>
    <cellStyle name="Normal 37 2 3 7" xfId="47471"/>
    <cellStyle name="Normal 37 2 3_Lcc_inputs" xfId="47472"/>
    <cellStyle name="Normal 37 2 4" xfId="11120"/>
    <cellStyle name="Normal 37 2 4 2" xfId="24445"/>
    <cellStyle name="Normal 37 2 4 2 2" xfId="24446"/>
    <cellStyle name="Normal 37 2 4 2 3" xfId="47473"/>
    <cellStyle name="Normal 37 2 4 3" xfId="24447"/>
    <cellStyle name="Normal 37 2 4 3 2" xfId="47474"/>
    <cellStyle name="Normal 37 2 4 4" xfId="47475"/>
    <cellStyle name="Normal 37 2 4 5" xfId="47476"/>
    <cellStyle name="Normal 37 2 4_Lcc_inputs" xfId="47477"/>
    <cellStyle name="Normal 37 2 5" xfId="24448"/>
    <cellStyle name="Normal 37 2 5 2" xfId="24449"/>
    <cellStyle name="Normal 37 2 5 2 2" xfId="24450"/>
    <cellStyle name="Normal 37 2 5 2 3" xfId="47478"/>
    <cellStyle name="Normal 37 2 5 3" xfId="24451"/>
    <cellStyle name="Normal 37 2 5 3 2" xfId="47479"/>
    <cellStyle name="Normal 37 2 5 4" xfId="47480"/>
    <cellStyle name="Normal 37 2 5 5" xfId="47481"/>
    <cellStyle name="Normal 37 2 5_Lcc_inputs" xfId="47482"/>
    <cellStyle name="Normal 37 2 6" xfId="24452"/>
    <cellStyle name="Normal 37 2 6 2" xfId="24453"/>
    <cellStyle name="Normal 37 2 6 2 2" xfId="47483"/>
    <cellStyle name="Normal 37 2 6 3" xfId="47484"/>
    <cellStyle name="Normal 37 2 6 4" xfId="47485"/>
    <cellStyle name="Normal 37 2 6_Lcc_inputs" xfId="47486"/>
    <cellStyle name="Normal 37 2 7" xfId="24454"/>
    <cellStyle name="Normal 37 2 7 2" xfId="47487"/>
    <cellStyle name="Normal 37 2 7 3" xfId="47488"/>
    <cellStyle name="Normal 37 2 8" xfId="47489"/>
    <cellStyle name="Normal 37 2 8 2" xfId="47490"/>
    <cellStyle name="Normal 37 2 9" xfId="47491"/>
    <cellStyle name="Normal 37 2_Lcc_inputs" xfId="47492"/>
    <cellStyle name="Normal 37 3" xfId="9928"/>
    <cellStyle name="Normal 37 3 2" xfId="9929"/>
    <cellStyle name="Normal 37 3 2 2" xfId="24455"/>
    <cellStyle name="Normal 37 3 2 2 2" xfId="24456"/>
    <cellStyle name="Normal 37 3 2 2 2 2" xfId="24457"/>
    <cellStyle name="Normal 37 3 2 2 2 2 2" xfId="24458"/>
    <cellStyle name="Normal 37 3 2 2 2 3" xfId="24459"/>
    <cellStyle name="Normal 37 3 2 2 3" xfId="24460"/>
    <cellStyle name="Normal 37 3 2 2 3 2" xfId="24461"/>
    <cellStyle name="Normal 37 3 2 2 3 2 2" xfId="24462"/>
    <cellStyle name="Normal 37 3 2 2 3 3" xfId="24463"/>
    <cellStyle name="Normal 37 3 2 2 4" xfId="24464"/>
    <cellStyle name="Normal 37 3 2 2 4 2" xfId="24465"/>
    <cellStyle name="Normal 37 3 2 2 5" xfId="24466"/>
    <cellStyle name="Normal 37 3 2 2_Lcc_inputs" xfId="47493"/>
    <cellStyle name="Normal 37 3 2 3" xfId="24467"/>
    <cellStyle name="Normal 37 3 2 3 2" xfId="24468"/>
    <cellStyle name="Normal 37 3 2 3 2 2" xfId="24469"/>
    <cellStyle name="Normal 37 3 2 3 2 3" xfId="47494"/>
    <cellStyle name="Normal 37 3 2 3 3" xfId="24470"/>
    <cellStyle name="Normal 37 3 2 3 4" xfId="47495"/>
    <cellStyle name="Normal 37 3 2 3_Lcc_inputs" xfId="47496"/>
    <cellStyle name="Normal 37 3 2 4" xfId="24471"/>
    <cellStyle name="Normal 37 3 2 4 2" xfId="24472"/>
    <cellStyle name="Normal 37 3 2 4 2 2" xfId="24473"/>
    <cellStyle name="Normal 37 3 2 4 3" xfId="24474"/>
    <cellStyle name="Normal 37 3 2 5" xfId="24475"/>
    <cellStyle name="Normal 37 3 2 5 2" xfId="24476"/>
    <cellStyle name="Normal 37 3 2 6" xfId="24477"/>
    <cellStyle name="Normal 37 3 2 7" xfId="47497"/>
    <cellStyle name="Normal 37 3 2 8" xfId="47498"/>
    <cellStyle name="Normal 37 3 2_Lcc_inputs" xfId="47499"/>
    <cellStyle name="Normal 37 3 3" xfId="10941"/>
    <cellStyle name="Normal 37 3 3 2" xfId="24478"/>
    <cellStyle name="Normal 37 3 3 2 2" xfId="24479"/>
    <cellStyle name="Normal 37 3 3 2 2 2" xfId="24480"/>
    <cellStyle name="Normal 37 3 3 2 2 3" xfId="47500"/>
    <cellStyle name="Normal 37 3 3 2 3" xfId="24481"/>
    <cellStyle name="Normal 37 3 3 2 4" xfId="47501"/>
    <cellStyle name="Normal 37 3 3 2_Lcc_inputs" xfId="47502"/>
    <cellStyle name="Normal 37 3 3 3" xfId="24482"/>
    <cellStyle name="Normal 37 3 3 3 2" xfId="24483"/>
    <cellStyle name="Normal 37 3 3 3 2 2" xfId="24484"/>
    <cellStyle name="Normal 37 3 3 3 3" xfId="24485"/>
    <cellStyle name="Normal 37 3 3 4" xfId="24486"/>
    <cellStyle name="Normal 37 3 3 4 2" xfId="24487"/>
    <cellStyle name="Normal 37 3 3 5" xfId="24488"/>
    <cellStyle name="Normal 37 3 3 6" xfId="47503"/>
    <cellStyle name="Normal 37 3 3 7" xfId="47504"/>
    <cellStyle name="Normal 37 3 3_Lcc_inputs" xfId="47505"/>
    <cellStyle name="Normal 37 3 4" xfId="11121"/>
    <cellStyle name="Normal 37 3 4 2" xfId="24489"/>
    <cellStyle name="Normal 37 3 4 2 2" xfId="24490"/>
    <cellStyle name="Normal 37 3 4 2 3" xfId="47506"/>
    <cellStyle name="Normal 37 3 4 3" xfId="24491"/>
    <cellStyle name="Normal 37 3 4 3 2" xfId="47507"/>
    <cellStyle name="Normal 37 3 4 4" xfId="47508"/>
    <cellStyle name="Normal 37 3 4 5" xfId="47509"/>
    <cellStyle name="Normal 37 3 4_Lcc_inputs" xfId="47510"/>
    <cellStyle name="Normal 37 3 5" xfId="24492"/>
    <cellStyle name="Normal 37 3 5 2" xfId="24493"/>
    <cellStyle name="Normal 37 3 5 2 2" xfId="24494"/>
    <cellStyle name="Normal 37 3 5 2 3" xfId="47511"/>
    <cellStyle name="Normal 37 3 5 3" xfId="24495"/>
    <cellStyle name="Normal 37 3 5 4" xfId="47512"/>
    <cellStyle name="Normal 37 3 5_Lcc_inputs" xfId="47513"/>
    <cellStyle name="Normal 37 3 6" xfId="24496"/>
    <cellStyle name="Normal 37 3 6 2" xfId="24497"/>
    <cellStyle name="Normal 37 3 6 3" xfId="47514"/>
    <cellStyle name="Normal 37 3 7" xfId="24498"/>
    <cellStyle name="Normal 37 3 7 2" xfId="47515"/>
    <cellStyle name="Normal 37 3 8" xfId="47516"/>
    <cellStyle name="Normal 37 3 9" xfId="47517"/>
    <cellStyle name="Normal 37 3_Lcc_inputs" xfId="47518"/>
    <cellStyle name="Normal 37 4" xfId="9930"/>
    <cellStyle name="Normal 37 4 2" xfId="9931"/>
    <cellStyle name="Normal 37 4 2 2" xfId="24499"/>
    <cellStyle name="Normal 37 4 2 2 2" xfId="24500"/>
    <cellStyle name="Normal 37 4 2 2 2 2" xfId="24501"/>
    <cellStyle name="Normal 37 4 2 2 2 2 2" xfId="24502"/>
    <cellStyle name="Normal 37 4 2 2 2 3" xfId="24503"/>
    <cellStyle name="Normal 37 4 2 2 3" xfId="24504"/>
    <cellStyle name="Normal 37 4 2 2 3 2" xfId="24505"/>
    <cellStyle name="Normal 37 4 2 2 3 2 2" xfId="24506"/>
    <cellStyle name="Normal 37 4 2 2 3 3" xfId="24507"/>
    <cellStyle name="Normal 37 4 2 2 4" xfId="24508"/>
    <cellStyle name="Normal 37 4 2 2 4 2" xfId="24509"/>
    <cellStyle name="Normal 37 4 2 2 5" xfId="24510"/>
    <cellStyle name="Normal 37 4 2 2_Lcc_inputs" xfId="47519"/>
    <cellStyle name="Normal 37 4 2 3" xfId="24511"/>
    <cellStyle name="Normal 37 4 2 3 2" xfId="24512"/>
    <cellStyle name="Normal 37 4 2 3 2 2" xfId="24513"/>
    <cellStyle name="Normal 37 4 2 3 2 3" xfId="47520"/>
    <cellStyle name="Normal 37 4 2 3 3" xfId="24514"/>
    <cellStyle name="Normal 37 4 2 3 4" xfId="47521"/>
    <cellStyle name="Normal 37 4 2 3_Lcc_inputs" xfId="47522"/>
    <cellStyle name="Normal 37 4 2 4" xfId="24515"/>
    <cellStyle name="Normal 37 4 2 4 2" xfId="24516"/>
    <cellStyle name="Normal 37 4 2 4 2 2" xfId="24517"/>
    <cellStyle name="Normal 37 4 2 4 3" xfId="24518"/>
    <cellStyle name="Normal 37 4 2 5" xfId="24519"/>
    <cellStyle name="Normal 37 4 2 5 2" xfId="24520"/>
    <cellStyle name="Normal 37 4 2 6" xfId="24521"/>
    <cellStyle name="Normal 37 4 2 7" xfId="47523"/>
    <cellStyle name="Normal 37 4 2 8" xfId="47524"/>
    <cellStyle name="Normal 37 4 2_Lcc_inputs" xfId="47525"/>
    <cellStyle name="Normal 37 4 3" xfId="24522"/>
    <cellStyle name="Normal 37 4 3 2" xfId="24523"/>
    <cellStyle name="Normal 37 4 3 2 2" xfId="24524"/>
    <cellStyle name="Normal 37 4 3 2 2 2" xfId="24525"/>
    <cellStyle name="Normal 37 4 3 2 3" xfId="24526"/>
    <cellStyle name="Normal 37 4 3 3" xfId="24527"/>
    <cellStyle name="Normal 37 4 3 3 2" xfId="24528"/>
    <cellStyle name="Normal 37 4 3 3 2 2" xfId="24529"/>
    <cellStyle name="Normal 37 4 3 3 3" xfId="24530"/>
    <cellStyle name="Normal 37 4 3 4" xfId="24531"/>
    <cellStyle name="Normal 37 4 3 4 2" xfId="24532"/>
    <cellStyle name="Normal 37 4 3 5" xfId="24533"/>
    <cellStyle name="Normal 37 4 3_Lcc_inputs" xfId="47526"/>
    <cellStyle name="Normal 37 4 4" xfId="24534"/>
    <cellStyle name="Normal 37 4 4 2" xfId="24535"/>
    <cellStyle name="Normal 37 4 4 2 2" xfId="24536"/>
    <cellStyle name="Normal 37 4 4 2 3" xfId="47527"/>
    <cellStyle name="Normal 37 4 4 3" xfId="24537"/>
    <cellStyle name="Normal 37 4 4 4" xfId="47528"/>
    <cellStyle name="Normal 37 4 4_Lcc_inputs" xfId="47529"/>
    <cellStyle name="Normal 37 4 5" xfId="24538"/>
    <cellStyle name="Normal 37 4 5 2" xfId="24539"/>
    <cellStyle name="Normal 37 4 5 2 2" xfId="24540"/>
    <cellStyle name="Normal 37 4 5 3" xfId="24541"/>
    <cellStyle name="Normal 37 4 6" xfId="24542"/>
    <cellStyle name="Normal 37 4 6 2" xfId="24543"/>
    <cellStyle name="Normal 37 4 7" xfId="24544"/>
    <cellStyle name="Normal 37 4 8" xfId="47530"/>
    <cellStyle name="Normal 37 4 9" xfId="47531"/>
    <cellStyle name="Normal 37 4_Lcc_inputs" xfId="47532"/>
    <cellStyle name="Normal 37 5" xfId="9932"/>
    <cellStyle name="Normal 37 5 2" xfId="9933"/>
    <cellStyle name="Normal 37 5 2 2" xfId="24545"/>
    <cellStyle name="Normal 37 5 2 2 2" xfId="24546"/>
    <cellStyle name="Normal 37 5 2 2 2 2" xfId="24547"/>
    <cellStyle name="Normal 37 5 2 2 2 2 2" xfId="24548"/>
    <cellStyle name="Normal 37 5 2 2 2 3" xfId="24549"/>
    <cellStyle name="Normal 37 5 2 2 3" xfId="24550"/>
    <cellStyle name="Normal 37 5 2 2 3 2" xfId="24551"/>
    <cellStyle name="Normal 37 5 2 2 3 2 2" xfId="24552"/>
    <cellStyle name="Normal 37 5 2 2 3 3" xfId="24553"/>
    <cellStyle name="Normal 37 5 2 2 4" xfId="24554"/>
    <cellStyle name="Normal 37 5 2 2 4 2" xfId="24555"/>
    <cellStyle name="Normal 37 5 2 2 5" xfId="24556"/>
    <cellStyle name="Normal 37 5 2 2_Lcc_inputs" xfId="47533"/>
    <cellStyle name="Normal 37 5 2 3" xfId="24557"/>
    <cellStyle name="Normal 37 5 2 3 2" xfId="24558"/>
    <cellStyle name="Normal 37 5 2 3 2 2" xfId="24559"/>
    <cellStyle name="Normal 37 5 2 3 2 3" xfId="47534"/>
    <cellStyle name="Normal 37 5 2 3 3" xfId="24560"/>
    <cellStyle name="Normal 37 5 2 3 4" xfId="47535"/>
    <cellStyle name="Normal 37 5 2 3_Lcc_inputs" xfId="47536"/>
    <cellStyle name="Normal 37 5 2 4" xfId="24561"/>
    <cellStyle name="Normal 37 5 2 4 2" xfId="24562"/>
    <cellStyle name="Normal 37 5 2 4 2 2" xfId="24563"/>
    <cellStyle name="Normal 37 5 2 4 3" xfId="24564"/>
    <cellStyle name="Normal 37 5 2 5" xfId="24565"/>
    <cellStyle name="Normal 37 5 2 5 2" xfId="24566"/>
    <cellStyle name="Normal 37 5 2 6" xfId="24567"/>
    <cellStyle name="Normal 37 5 2 7" xfId="47537"/>
    <cellStyle name="Normal 37 5 2 8" xfId="47538"/>
    <cellStyle name="Normal 37 5 2_Lcc_inputs" xfId="47539"/>
    <cellStyle name="Normal 37 5 3" xfId="24568"/>
    <cellStyle name="Normal 37 5 3 2" xfId="24569"/>
    <cellStyle name="Normal 37 5 3 2 2" xfId="24570"/>
    <cellStyle name="Normal 37 5 3 2 2 2" xfId="24571"/>
    <cellStyle name="Normal 37 5 3 2 3" xfId="24572"/>
    <cellStyle name="Normal 37 5 3 3" xfId="24573"/>
    <cellStyle name="Normal 37 5 3 3 2" xfId="24574"/>
    <cellStyle name="Normal 37 5 3 3 2 2" xfId="24575"/>
    <cellStyle name="Normal 37 5 3 3 3" xfId="24576"/>
    <cellStyle name="Normal 37 5 3 4" xfId="24577"/>
    <cellStyle name="Normal 37 5 3 4 2" xfId="24578"/>
    <cellStyle name="Normal 37 5 3 5" xfId="24579"/>
    <cellStyle name="Normal 37 5 3_Lcc_inputs" xfId="47540"/>
    <cellStyle name="Normal 37 5 4" xfId="24580"/>
    <cellStyle name="Normal 37 5 4 2" xfId="24581"/>
    <cellStyle name="Normal 37 5 4 2 2" xfId="24582"/>
    <cellStyle name="Normal 37 5 4 2 3" xfId="47541"/>
    <cellStyle name="Normal 37 5 4 3" xfId="24583"/>
    <cellStyle name="Normal 37 5 4 4" xfId="47542"/>
    <cellStyle name="Normal 37 5 4_Lcc_inputs" xfId="47543"/>
    <cellStyle name="Normal 37 5 5" xfId="24584"/>
    <cellStyle name="Normal 37 5 5 2" xfId="24585"/>
    <cellStyle name="Normal 37 5 5 2 2" xfId="24586"/>
    <cellStyle name="Normal 37 5 5 3" xfId="24587"/>
    <cellStyle name="Normal 37 5 6" xfId="24588"/>
    <cellStyle name="Normal 37 5 6 2" xfId="24589"/>
    <cellStyle name="Normal 37 5 7" xfId="24590"/>
    <cellStyle name="Normal 37 5 8" xfId="47544"/>
    <cellStyle name="Normal 37 5 9" xfId="47545"/>
    <cellStyle name="Normal 37 5_Lcc_inputs" xfId="47546"/>
    <cellStyle name="Normal 37 6" xfId="9934"/>
    <cellStyle name="Normal 37 6 2" xfId="9935"/>
    <cellStyle name="Normal 37 6 2 2" xfId="24591"/>
    <cellStyle name="Normal 37 6 2 2 2" xfId="24592"/>
    <cellStyle name="Normal 37 6 2 2 2 2" xfId="24593"/>
    <cellStyle name="Normal 37 6 2 2 2 2 2" xfId="24594"/>
    <cellStyle name="Normal 37 6 2 2 2 3" xfId="24595"/>
    <cellStyle name="Normal 37 6 2 2 3" xfId="24596"/>
    <cellStyle name="Normal 37 6 2 2 3 2" xfId="24597"/>
    <cellStyle name="Normal 37 6 2 2 3 2 2" xfId="24598"/>
    <cellStyle name="Normal 37 6 2 2 3 3" xfId="24599"/>
    <cellStyle name="Normal 37 6 2 2 4" xfId="24600"/>
    <cellStyle name="Normal 37 6 2 2 4 2" xfId="24601"/>
    <cellStyle name="Normal 37 6 2 2 5" xfId="24602"/>
    <cellStyle name="Normal 37 6 2 2_Lcc_inputs" xfId="47547"/>
    <cellStyle name="Normal 37 6 2 3" xfId="24603"/>
    <cellStyle name="Normal 37 6 2 3 2" xfId="24604"/>
    <cellStyle name="Normal 37 6 2 3 2 2" xfId="24605"/>
    <cellStyle name="Normal 37 6 2 3 2 3" xfId="47548"/>
    <cellStyle name="Normal 37 6 2 3 3" xfId="24606"/>
    <cellStyle name="Normal 37 6 2 3 4" xfId="47549"/>
    <cellStyle name="Normal 37 6 2 3_Lcc_inputs" xfId="47550"/>
    <cellStyle name="Normal 37 6 2 4" xfId="24607"/>
    <cellStyle name="Normal 37 6 2 4 2" xfId="24608"/>
    <cellStyle name="Normal 37 6 2 4 2 2" xfId="24609"/>
    <cellStyle name="Normal 37 6 2 4 3" xfId="24610"/>
    <cellStyle name="Normal 37 6 2 5" xfId="24611"/>
    <cellStyle name="Normal 37 6 2 5 2" xfId="24612"/>
    <cellStyle name="Normal 37 6 2 6" xfId="24613"/>
    <cellStyle name="Normal 37 6 2 7" xfId="47551"/>
    <cellStyle name="Normal 37 6 2 8" xfId="47552"/>
    <cellStyle name="Normal 37 6 2_Lcc_inputs" xfId="47553"/>
    <cellStyle name="Normal 37 6 3" xfId="24614"/>
    <cellStyle name="Normal 37 6 3 2" xfId="24615"/>
    <cellStyle name="Normal 37 6 3 2 2" xfId="24616"/>
    <cellStyle name="Normal 37 6 3 2 2 2" xfId="24617"/>
    <cellStyle name="Normal 37 6 3 2 3" xfId="24618"/>
    <cellStyle name="Normal 37 6 3 3" xfId="24619"/>
    <cellStyle name="Normal 37 6 3 3 2" xfId="24620"/>
    <cellStyle name="Normal 37 6 3 3 2 2" xfId="24621"/>
    <cellStyle name="Normal 37 6 3 3 3" xfId="24622"/>
    <cellStyle name="Normal 37 6 3 4" xfId="24623"/>
    <cellStyle name="Normal 37 6 3 4 2" xfId="24624"/>
    <cellStyle name="Normal 37 6 3 5" xfId="24625"/>
    <cellStyle name="Normal 37 6 3_Lcc_inputs" xfId="47554"/>
    <cellStyle name="Normal 37 6 4" xfId="24626"/>
    <cellStyle name="Normal 37 6 4 2" xfId="24627"/>
    <cellStyle name="Normal 37 6 4 2 2" xfId="24628"/>
    <cellStyle name="Normal 37 6 4 2 3" xfId="47555"/>
    <cellStyle name="Normal 37 6 4 3" xfId="24629"/>
    <cellStyle name="Normal 37 6 4 4" xfId="47556"/>
    <cellStyle name="Normal 37 6 4_Lcc_inputs" xfId="47557"/>
    <cellStyle name="Normal 37 6 5" xfId="24630"/>
    <cellStyle name="Normal 37 6 5 2" xfId="24631"/>
    <cellStyle name="Normal 37 6 5 2 2" xfId="24632"/>
    <cellStyle name="Normal 37 6 5 3" xfId="24633"/>
    <cellStyle name="Normal 37 6 6" xfId="24634"/>
    <cellStyle name="Normal 37 6 6 2" xfId="24635"/>
    <cellStyle name="Normal 37 6 7" xfId="24636"/>
    <cellStyle name="Normal 37 6 8" xfId="47558"/>
    <cellStyle name="Normal 37 6 9" xfId="47559"/>
    <cellStyle name="Normal 37 6_Lcc_inputs" xfId="47560"/>
    <cellStyle name="Normal 37 7" xfId="9936"/>
    <cellStyle name="Normal 37 7 2" xfId="9937"/>
    <cellStyle name="Normal 37 7 2 2" xfId="24637"/>
    <cellStyle name="Normal 37 7 2 2 2" xfId="24638"/>
    <cellStyle name="Normal 37 7 2 2 2 2" xfId="24639"/>
    <cellStyle name="Normal 37 7 2 2 2 2 2" xfId="24640"/>
    <cellStyle name="Normal 37 7 2 2 2 3" xfId="24641"/>
    <cellStyle name="Normal 37 7 2 2 3" xfId="24642"/>
    <cellStyle name="Normal 37 7 2 2 3 2" xfId="24643"/>
    <cellStyle name="Normal 37 7 2 2 3 2 2" xfId="24644"/>
    <cellStyle name="Normal 37 7 2 2 3 3" xfId="24645"/>
    <cellStyle name="Normal 37 7 2 2 4" xfId="24646"/>
    <cellStyle name="Normal 37 7 2 2 4 2" xfId="24647"/>
    <cellStyle name="Normal 37 7 2 2 5" xfId="24648"/>
    <cellStyle name="Normal 37 7 2 2_Lcc_inputs" xfId="47561"/>
    <cellStyle name="Normal 37 7 2 3" xfId="24649"/>
    <cellStyle name="Normal 37 7 2 3 2" xfId="24650"/>
    <cellStyle name="Normal 37 7 2 3 2 2" xfId="24651"/>
    <cellStyle name="Normal 37 7 2 3 2 3" xfId="47562"/>
    <cellStyle name="Normal 37 7 2 3 3" xfId="24652"/>
    <cellStyle name="Normal 37 7 2 3 4" xfId="47563"/>
    <cellStyle name="Normal 37 7 2 3_Lcc_inputs" xfId="47564"/>
    <cellStyle name="Normal 37 7 2 4" xfId="24653"/>
    <cellStyle name="Normal 37 7 2 4 2" xfId="24654"/>
    <cellStyle name="Normal 37 7 2 4 2 2" xfId="24655"/>
    <cellStyle name="Normal 37 7 2 4 3" xfId="24656"/>
    <cellStyle name="Normal 37 7 2 5" xfId="24657"/>
    <cellStyle name="Normal 37 7 2 5 2" xfId="24658"/>
    <cellStyle name="Normal 37 7 2 6" xfId="24659"/>
    <cellStyle name="Normal 37 7 2 7" xfId="47565"/>
    <cellStyle name="Normal 37 7 2 8" xfId="47566"/>
    <cellStyle name="Normal 37 7 2_Lcc_inputs" xfId="47567"/>
    <cellStyle name="Normal 37 7 3" xfId="24660"/>
    <cellStyle name="Normal 37 7 3 2" xfId="24661"/>
    <cellStyle name="Normal 37 7 3 2 2" xfId="24662"/>
    <cellStyle name="Normal 37 7 3 2 2 2" xfId="24663"/>
    <cellStyle name="Normal 37 7 3 2 3" xfId="24664"/>
    <cellStyle name="Normal 37 7 3 3" xfId="24665"/>
    <cellStyle name="Normal 37 7 3 3 2" xfId="24666"/>
    <cellStyle name="Normal 37 7 3 3 2 2" xfId="24667"/>
    <cellStyle name="Normal 37 7 3 3 3" xfId="24668"/>
    <cellStyle name="Normal 37 7 3 4" xfId="24669"/>
    <cellStyle name="Normal 37 7 3 4 2" xfId="24670"/>
    <cellStyle name="Normal 37 7 3 5" xfId="24671"/>
    <cellStyle name="Normal 37 7 3_Lcc_inputs" xfId="47568"/>
    <cellStyle name="Normal 37 7 4" xfId="24672"/>
    <cellStyle name="Normal 37 7 4 2" xfId="24673"/>
    <cellStyle name="Normal 37 7 4 2 2" xfId="24674"/>
    <cellStyle name="Normal 37 7 4 2 3" xfId="47569"/>
    <cellStyle name="Normal 37 7 4 3" xfId="24675"/>
    <cellStyle name="Normal 37 7 4 4" xfId="47570"/>
    <cellStyle name="Normal 37 7 4_Lcc_inputs" xfId="47571"/>
    <cellStyle name="Normal 37 7 5" xfId="24676"/>
    <cellStyle name="Normal 37 7 5 2" xfId="24677"/>
    <cellStyle name="Normal 37 7 5 2 2" xfId="24678"/>
    <cellStyle name="Normal 37 7 5 3" xfId="24679"/>
    <cellStyle name="Normal 37 7 6" xfId="24680"/>
    <cellStyle name="Normal 37 7 6 2" xfId="24681"/>
    <cellStyle name="Normal 37 7 7" xfId="24682"/>
    <cellStyle name="Normal 37 7 8" xfId="47572"/>
    <cellStyle name="Normal 37 7 9" xfId="47573"/>
    <cellStyle name="Normal 37 7_Lcc_inputs" xfId="47574"/>
    <cellStyle name="Normal 37 8" xfId="9938"/>
    <cellStyle name="Normal 37 8 2" xfId="24683"/>
    <cellStyle name="Normal 37 8 2 2" xfId="24684"/>
    <cellStyle name="Normal 37 8 2 2 2" xfId="24685"/>
    <cellStyle name="Normal 37 8 2 2 2 2" xfId="24686"/>
    <cellStyle name="Normal 37 8 2 2 3" xfId="24687"/>
    <cellStyle name="Normal 37 8 2 3" xfId="24688"/>
    <cellStyle name="Normal 37 8 2 3 2" xfId="24689"/>
    <cellStyle name="Normal 37 8 2 3 2 2" xfId="24690"/>
    <cellStyle name="Normal 37 8 2 3 3" xfId="24691"/>
    <cellStyle name="Normal 37 8 2 4" xfId="24692"/>
    <cellStyle name="Normal 37 8 2 4 2" xfId="24693"/>
    <cellStyle name="Normal 37 8 2 5" xfId="24694"/>
    <cellStyle name="Normal 37 8 2_Lcc_inputs" xfId="47575"/>
    <cellStyle name="Normal 37 8 3" xfId="24695"/>
    <cellStyle name="Normal 37 8 3 2" xfId="24696"/>
    <cellStyle name="Normal 37 8 3 2 2" xfId="24697"/>
    <cellStyle name="Normal 37 8 3 2 3" xfId="47576"/>
    <cellStyle name="Normal 37 8 3 3" xfId="24698"/>
    <cellStyle name="Normal 37 8 3 4" xfId="47577"/>
    <cellStyle name="Normal 37 8 3_Lcc_inputs" xfId="47578"/>
    <cellStyle name="Normal 37 8 4" xfId="24699"/>
    <cellStyle name="Normal 37 8 4 2" xfId="24700"/>
    <cellStyle name="Normal 37 8 4 2 2" xfId="24701"/>
    <cellStyle name="Normal 37 8 4 3" xfId="24702"/>
    <cellStyle name="Normal 37 8 5" xfId="24703"/>
    <cellStyle name="Normal 37 8 5 2" xfId="24704"/>
    <cellStyle name="Normal 37 8 6" xfId="24705"/>
    <cellStyle name="Normal 37 8 7" xfId="47579"/>
    <cellStyle name="Normal 37 8 8" xfId="47580"/>
    <cellStyle name="Normal 37 8_Lcc_inputs" xfId="47581"/>
    <cellStyle name="Normal 37 9" xfId="9925"/>
    <cellStyle name="Normal 37 9 2" xfId="24706"/>
    <cellStyle name="Normal 37 9 2 2" xfId="24707"/>
    <cellStyle name="Normal 37 9 2 2 2" xfId="24708"/>
    <cellStyle name="Normal 37 9 2 2 2 2" xfId="24709"/>
    <cellStyle name="Normal 37 9 2 2 3" xfId="24710"/>
    <cellStyle name="Normal 37 9 2 3" xfId="24711"/>
    <cellStyle name="Normal 37 9 2 3 2" xfId="24712"/>
    <cellStyle name="Normal 37 9 2 3 2 2" xfId="24713"/>
    <cellStyle name="Normal 37 9 2 3 3" xfId="24714"/>
    <cellStyle name="Normal 37 9 2 4" xfId="24715"/>
    <cellStyle name="Normal 37 9 2 4 2" xfId="24716"/>
    <cellStyle name="Normal 37 9 2 5" xfId="24717"/>
    <cellStyle name="Normal 37 9 2_Lcc_inputs" xfId="47582"/>
    <cellStyle name="Normal 37 9 3" xfId="24718"/>
    <cellStyle name="Normal 37 9 3 2" xfId="24719"/>
    <cellStyle name="Normal 37 9 3 2 2" xfId="24720"/>
    <cellStyle name="Normal 37 9 3 2 3" xfId="47583"/>
    <cellStyle name="Normal 37 9 3 3" xfId="24721"/>
    <cellStyle name="Normal 37 9 3 4" xfId="47584"/>
    <cellStyle name="Normal 37 9 3_Lcc_inputs" xfId="47585"/>
    <cellStyle name="Normal 37 9 4" xfId="24722"/>
    <cellStyle name="Normal 37 9 4 2" xfId="24723"/>
    <cellStyle name="Normal 37 9 4 2 2" xfId="24724"/>
    <cellStyle name="Normal 37 9 4 3" xfId="24725"/>
    <cellStyle name="Normal 37 9 5" xfId="24726"/>
    <cellStyle name="Normal 37 9 5 2" xfId="24727"/>
    <cellStyle name="Normal 37 9 6" xfId="24728"/>
    <cellStyle name="Normal 37 9 7" xfId="47586"/>
    <cellStyle name="Normal 37 9 8" xfId="47587"/>
    <cellStyle name="Normal 37 9_Lcc_inputs" xfId="47588"/>
    <cellStyle name="Normal 37_Lcc_inputs" xfId="47589"/>
    <cellStyle name="Normal 38" xfId="8833"/>
    <cellStyle name="Normal 38 10" xfId="10817"/>
    <cellStyle name="Normal 38 10 2" xfId="24729"/>
    <cellStyle name="Normal 38 10 2 2" xfId="24730"/>
    <cellStyle name="Normal 38 10 2 2 2" xfId="24731"/>
    <cellStyle name="Normal 38 10 2 2 3" xfId="47590"/>
    <cellStyle name="Normal 38 10 2 3" xfId="24732"/>
    <cellStyle name="Normal 38 10 2 4" xfId="47591"/>
    <cellStyle name="Normal 38 10 2_Lcc_inputs" xfId="47592"/>
    <cellStyle name="Normal 38 10 3" xfId="24733"/>
    <cellStyle name="Normal 38 10 3 2" xfId="24734"/>
    <cellStyle name="Normal 38 10 3 2 2" xfId="24735"/>
    <cellStyle name="Normal 38 10 3 3" xfId="24736"/>
    <cellStyle name="Normal 38 10 4" xfId="24737"/>
    <cellStyle name="Normal 38 10 4 2" xfId="24738"/>
    <cellStyle name="Normal 38 10 5" xfId="24739"/>
    <cellStyle name="Normal 38 10 6" xfId="47593"/>
    <cellStyle name="Normal 38 10 7" xfId="47594"/>
    <cellStyle name="Normal 38 10_Lcc_inputs" xfId="47595"/>
    <cellStyle name="Normal 38 11" xfId="24740"/>
    <cellStyle name="Normal 38 11 2" xfId="24741"/>
    <cellStyle name="Normal 38 11 2 2" xfId="24742"/>
    <cellStyle name="Normal 38 11 2 3" xfId="47596"/>
    <cellStyle name="Normal 38 11 3" xfId="24743"/>
    <cellStyle name="Normal 38 11 3 2" xfId="47597"/>
    <cellStyle name="Normal 38 11 4" xfId="47598"/>
    <cellStyle name="Normal 38 11 5" xfId="47599"/>
    <cellStyle name="Normal 38 11_Lcc_inputs" xfId="47600"/>
    <cellStyle name="Normal 38 12" xfId="24744"/>
    <cellStyle name="Normal 38 12 2" xfId="24745"/>
    <cellStyle name="Normal 38 12 2 2" xfId="24746"/>
    <cellStyle name="Normal 38 12 2 3" xfId="47601"/>
    <cellStyle name="Normal 38 12 3" xfId="24747"/>
    <cellStyle name="Normal 38 12 4" xfId="47602"/>
    <cellStyle name="Normal 38 12_Lcc_inputs" xfId="47603"/>
    <cellStyle name="Normal 38 13" xfId="24748"/>
    <cellStyle name="Normal 38 13 2" xfId="24749"/>
    <cellStyle name="Normal 38 13 3" xfId="47604"/>
    <cellStyle name="Normal 38 14" xfId="24750"/>
    <cellStyle name="Normal 38 14 2" xfId="47605"/>
    <cellStyle name="Normal 38 15" xfId="9939"/>
    <cellStyle name="Normal 38 16" xfId="47606"/>
    <cellStyle name="Normal 38 2" xfId="9940"/>
    <cellStyle name="Normal 38 2 10" xfId="47607"/>
    <cellStyle name="Normal 38 2 2" xfId="9941"/>
    <cellStyle name="Normal 38 2 2 2" xfId="24751"/>
    <cellStyle name="Normal 38 2 2 2 2" xfId="24752"/>
    <cellStyle name="Normal 38 2 2 2 2 2" xfId="24753"/>
    <cellStyle name="Normal 38 2 2 2 2 2 2" xfId="24754"/>
    <cellStyle name="Normal 38 2 2 2 2 3" xfId="24755"/>
    <cellStyle name="Normal 38 2 2 2 3" xfId="24756"/>
    <cellStyle name="Normal 38 2 2 2 3 2" xfId="24757"/>
    <cellStyle name="Normal 38 2 2 2 3 2 2" xfId="24758"/>
    <cellStyle name="Normal 38 2 2 2 3 3" xfId="24759"/>
    <cellStyle name="Normal 38 2 2 2 4" xfId="24760"/>
    <cellStyle name="Normal 38 2 2 2 4 2" xfId="24761"/>
    <cellStyle name="Normal 38 2 2 2 5" xfId="24762"/>
    <cellStyle name="Normal 38 2 2 2_Lcc_inputs" xfId="47608"/>
    <cellStyle name="Normal 38 2 2 3" xfId="24763"/>
    <cellStyle name="Normal 38 2 2 3 2" xfId="24764"/>
    <cellStyle name="Normal 38 2 2 3 2 2" xfId="24765"/>
    <cellStyle name="Normal 38 2 2 3 2 3" xfId="47609"/>
    <cellStyle name="Normal 38 2 2 3 3" xfId="24766"/>
    <cellStyle name="Normal 38 2 2 3 4" xfId="47610"/>
    <cellStyle name="Normal 38 2 2 3_Lcc_inputs" xfId="47611"/>
    <cellStyle name="Normal 38 2 2 4" xfId="24767"/>
    <cellStyle name="Normal 38 2 2 4 2" xfId="24768"/>
    <cellStyle name="Normal 38 2 2 4 2 2" xfId="24769"/>
    <cellStyle name="Normal 38 2 2 4 3" xfId="24770"/>
    <cellStyle name="Normal 38 2 2 5" xfId="24771"/>
    <cellStyle name="Normal 38 2 2 5 2" xfId="24772"/>
    <cellStyle name="Normal 38 2 2 6" xfId="24773"/>
    <cellStyle name="Normal 38 2 2 7" xfId="47612"/>
    <cellStyle name="Normal 38 2 2 8" xfId="47613"/>
    <cellStyle name="Normal 38 2 2_Lcc_inputs" xfId="47614"/>
    <cellStyle name="Normal 38 2 3" xfId="10879"/>
    <cellStyle name="Normal 38 2 3 2" xfId="24774"/>
    <cellStyle name="Normal 38 2 3 2 2" xfId="24775"/>
    <cellStyle name="Normal 38 2 3 2 2 2" xfId="24776"/>
    <cellStyle name="Normal 38 2 3 2 2 3" xfId="47615"/>
    <cellStyle name="Normal 38 2 3 2 3" xfId="24777"/>
    <cellStyle name="Normal 38 2 3 2 4" xfId="47616"/>
    <cellStyle name="Normal 38 2 3 2_Lcc_inputs" xfId="47617"/>
    <cellStyle name="Normal 38 2 3 3" xfId="24778"/>
    <cellStyle name="Normal 38 2 3 3 2" xfId="24779"/>
    <cellStyle name="Normal 38 2 3 3 2 2" xfId="24780"/>
    <cellStyle name="Normal 38 2 3 3 3" xfId="24781"/>
    <cellStyle name="Normal 38 2 3 4" xfId="24782"/>
    <cellStyle name="Normal 38 2 3 4 2" xfId="24783"/>
    <cellStyle name="Normal 38 2 3 5" xfId="24784"/>
    <cellStyle name="Normal 38 2 3 6" xfId="47618"/>
    <cellStyle name="Normal 38 2 3 7" xfId="47619"/>
    <cellStyle name="Normal 38 2 3_Lcc_inputs" xfId="47620"/>
    <cellStyle name="Normal 38 2 4" xfId="11122"/>
    <cellStyle name="Normal 38 2 4 2" xfId="24785"/>
    <cellStyle name="Normal 38 2 4 2 2" xfId="24786"/>
    <cellStyle name="Normal 38 2 4 2 3" xfId="47621"/>
    <cellStyle name="Normal 38 2 4 3" xfId="24787"/>
    <cellStyle name="Normal 38 2 4 3 2" xfId="47622"/>
    <cellStyle name="Normal 38 2 4 4" xfId="47623"/>
    <cellStyle name="Normal 38 2 4 5" xfId="47624"/>
    <cellStyle name="Normal 38 2 4_Lcc_inputs" xfId="47625"/>
    <cellStyle name="Normal 38 2 5" xfId="24788"/>
    <cellStyle name="Normal 38 2 5 2" xfId="24789"/>
    <cellStyle name="Normal 38 2 5 2 2" xfId="24790"/>
    <cellStyle name="Normal 38 2 5 2 3" xfId="47626"/>
    <cellStyle name="Normal 38 2 5 3" xfId="24791"/>
    <cellStyle name="Normal 38 2 5 3 2" xfId="47627"/>
    <cellStyle name="Normal 38 2 5 4" xfId="47628"/>
    <cellStyle name="Normal 38 2 5 5" xfId="47629"/>
    <cellStyle name="Normal 38 2 5_Lcc_inputs" xfId="47630"/>
    <cellStyle name="Normal 38 2 6" xfId="24792"/>
    <cellStyle name="Normal 38 2 6 2" xfId="24793"/>
    <cellStyle name="Normal 38 2 6 2 2" xfId="47631"/>
    <cellStyle name="Normal 38 2 6 3" xfId="47632"/>
    <cellStyle name="Normal 38 2 6 4" xfId="47633"/>
    <cellStyle name="Normal 38 2 6_Lcc_inputs" xfId="47634"/>
    <cellStyle name="Normal 38 2 7" xfId="24794"/>
    <cellStyle name="Normal 38 2 7 2" xfId="47635"/>
    <cellStyle name="Normal 38 2 7 3" xfId="47636"/>
    <cellStyle name="Normal 38 2 8" xfId="47637"/>
    <cellStyle name="Normal 38 2 8 2" xfId="47638"/>
    <cellStyle name="Normal 38 2 9" xfId="47639"/>
    <cellStyle name="Normal 38 2_Lcc_inputs" xfId="47640"/>
    <cellStyle name="Normal 38 3" xfId="9942"/>
    <cellStyle name="Normal 38 3 2" xfId="9943"/>
    <cellStyle name="Normal 38 3 2 2" xfId="24795"/>
    <cellStyle name="Normal 38 3 2 2 2" xfId="24796"/>
    <cellStyle name="Normal 38 3 2 2 2 2" xfId="24797"/>
    <cellStyle name="Normal 38 3 2 2 2 2 2" xfId="24798"/>
    <cellStyle name="Normal 38 3 2 2 2 3" xfId="24799"/>
    <cellStyle name="Normal 38 3 2 2 3" xfId="24800"/>
    <cellStyle name="Normal 38 3 2 2 3 2" xfId="24801"/>
    <cellStyle name="Normal 38 3 2 2 3 2 2" xfId="24802"/>
    <cellStyle name="Normal 38 3 2 2 3 3" xfId="24803"/>
    <cellStyle name="Normal 38 3 2 2 4" xfId="24804"/>
    <cellStyle name="Normal 38 3 2 2 4 2" xfId="24805"/>
    <cellStyle name="Normal 38 3 2 2 5" xfId="24806"/>
    <cellStyle name="Normal 38 3 2 2_Lcc_inputs" xfId="47641"/>
    <cellStyle name="Normal 38 3 2 3" xfId="24807"/>
    <cellStyle name="Normal 38 3 2 3 2" xfId="24808"/>
    <cellStyle name="Normal 38 3 2 3 2 2" xfId="24809"/>
    <cellStyle name="Normal 38 3 2 3 2 3" xfId="47642"/>
    <cellStyle name="Normal 38 3 2 3 3" xfId="24810"/>
    <cellStyle name="Normal 38 3 2 3 4" xfId="47643"/>
    <cellStyle name="Normal 38 3 2 3_Lcc_inputs" xfId="47644"/>
    <cellStyle name="Normal 38 3 2 4" xfId="24811"/>
    <cellStyle name="Normal 38 3 2 4 2" xfId="24812"/>
    <cellStyle name="Normal 38 3 2 4 2 2" xfId="24813"/>
    <cellStyle name="Normal 38 3 2 4 3" xfId="24814"/>
    <cellStyle name="Normal 38 3 2 5" xfId="24815"/>
    <cellStyle name="Normal 38 3 2 5 2" xfId="24816"/>
    <cellStyle name="Normal 38 3 2 6" xfId="24817"/>
    <cellStyle name="Normal 38 3 2 7" xfId="47645"/>
    <cellStyle name="Normal 38 3 2 8" xfId="47646"/>
    <cellStyle name="Normal 38 3 2_Lcc_inputs" xfId="47647"/>
    <cellStyle name="Normal 38 3 3" xfId="10942"/>
    <cellStyle name="Normal 38 3 3 2" xfId="24818"/>
    <cellStyle name="Normal 38 3 3 2 2" xfId="24819"/>
    <cellStyle name="Normal 38 3 3 2 2 2" xfId="24820"/>
    <cellStyle name="Normal 38 3 3 2 2 3" xfId="47648"/>
    <cellStyle name="Normal 38 3 3 2 3" xfId="24821"/>
    <cellStyle name="Normal 38 3 3 2 4" xfId="47649"/>
    <cellStyle name="Normal 38 3 3 2_Lcc_inputs" xfId="47650"/>
    <cellStyle name="Normal 38 3 3 3" xfId="24822"/>
    <cellStyle name="Normal 38 3 3 3 2" xfId="24823"/>
    <cellStyle name="Normal 38 3 3 3 2 2" xfId="24824"/>
    <cellStyle name="Normal 38 3 3 3 3" xfId="24825"/>
    <cellStyle name="Normal 38 3 3 4" xfId="24826"/>
    <cellStyle name="Normal 38 3 3 4 2" xfId="24827"/>
    <cellStyle name="Normal 38 3 3 5" xfId="24828"/>
    <cellStyle name="Normal 38 3 3 6" xfId="47651"/>
    <cellStyle name="Normal 38 3 3 7" xfId="47652"/>
    <cellStyle name="Normal 38 3 3_Lcc_inputs" xfId="47653"/>
    <cellStyle name="Normal 38 3 4" xfId="11123"/>
    <cellStyle name="Normal 38 3 4 2" xfId="24829"/>
    <cellStyle name="Normal 38 3 4 2 2" xfId="24830"/>
    <cellStyle name="Normal 38 3 4 2 3" xfId="47654"/>
    <cellStyle name="Normal 38 3 4 3" xfId="24831"/>
    <cellStyle name="Normal 38 3 4 3 2" xfId="47655"/>
    <cellStyle name="Normal 38 3 4 4" xfId="47656"/>
    <cellStyle name="Normal 38 3 4 5" xfId="47657"/>
    <cellStyle name="Normal 38 3 4_Lcc_inputs" xfId="47658"/>
    <cellStyle name="Normal 38 3 5" xfId="24832"/>
    <cellStyle name="Normal 38 3 5 2" xfId="24833"/>
    <cellStyle name="Normal 38 3 5 2 2" xfId="24834"/>
    <cellStyle name="Normal 38 3 5 2 3" xfId="47659"/>
    <cellStyle name="Normal 38 3 5 3" xfId="24835"/>
    <cellStyle name="Normal 38 3 5 4" xfId="47660"/>
    <cellStyle name="Normal 38 3 5_Lcc_inputs" xfId="47661"/>
    <cellStyle name="Normal 38 3 6" xfId="24836"/>
    <cellStyle name="Normal 38 3 6 2" xfId="24837"/>
    <cellStyle name="Normal 38 3 6 3" xfId="47662"/>
    <cellStyle name="Normal 38 3 7" xfId="24838"/>
    <cellStyle name="Normal 38 3 7 2" xfId="47663"/>
    <cellStyle name="Normal 38 3 8" xfId="47664"/>
    <cellStyle name="Normal 38 3 9" xfId="47665"/>
    <cellStyle name="Normal 38 3_Lcc_inputs" xfId="47666"/>
    <cellStyle name="Normal 38 4" xfId="9944"/>
    <cellStyle name="Normal 38 4 2" xfId="9945"/>
    <cellStyle name="Normal 38 4 2 2" xfId="24839"/>
    <cellStyle name="Normal 38 4 2 2 2" xfId="24840"/>
    <cellStyle name="Normal 38 4 2 2 2 2" xfId="24841"/>
    <cellStyle name="Normal 38 4 2 2 2 2 2" xfId="24842"/>
    <cellStyle name="Normal 38 4 2 2 2 3" xfId="24843"/>
    <cellStyle name="Normal 38 4 2 2 3" xfId="24844"/>
    <cellStyle name="Normal 38 4 2 2 3 2" xfId="24845"/>
    <cellStyle name="Normal 38 4 2 2 3 2 2" xfId="24846"/>
    <cellStyle name="Normal 38 4 2 2 3 3" xfId="24847"/>
    <cellStyle name="Normal 38 4 2 2 4" xfId="24848"/>
    <cellStyle name="Normal 38 4 2 2 4 2" xfId="24849"/>
    <cellStyle name="Normal 38 4 2 2 5" xfId="24850"/>
    <cellStyle name="Normal 38 4 2 2_Lcc_inputs" xfId="47667"/>
    <cellStyle name="Normal 38 4 2 3" xfId="24851"/>
    <cellStyle name="Normal 38 4 2 3 2" xfId="24852"/>
    <cellStyle name="Normal 38 4 2 3 2 2" xfId="24853"/>
    <cellStyle name="Normal 38 4 2 3 2 3" xfId="47668"/>
    <cellStyle name="Normal 38 4 2 3 3" xfId="24854"/>
    <cellStyle name="Normal 38 4 2 3 4" xfId="47669"/>
    <cellStyle name="Normal 38 4 2 3_Lcc_inputs" xfId="47670"/>
    <cellStyle name="Normal 38 4 2 4" xfId="24855"/>
    <cellStyle name="Normal 38 4 2 4 2" xfId="24856"/>
    <cellStyle name="Normal 38 4 2 4 2 2" xfId="24857"/>
    <cellStyle name="Normal 38 4 2 4 3" xfId="24858"/>
    <cellStyle name="Normal 38 4 2 5" xfId="24859"/>
    <cellStyle name="Normal 38 4 2 5 2" xfId="24860"/>
    <cellStyle name="Normal 38 4 2 6" xfId="24861"/>
    <cellStyle name="Normal 38 4 2 7" xfId="47671"/>
    <cellStyle name="Normal 38 4 2 8" xfId="47672"/>
    <cellStyle name="Normal 38 4 2_Lcc_inputs" xfId="47673"/>
    <cellStyle name="Normal 38 4 3" xfId="24862"/>
    <cellStyle name="Normal 38 4 3 2" xfId="24863"/>
    <cellStyle name="Normal 38 4 3 2 2" xfId="24864"/>
    <cellStyle name="Normal 38 4 3 2 2 2" xfId="24865"/>
    <cellStyle name="Normal 38 4 3 2 3" xfId="24866"/>
    <cellStyle name="Normal 38 4 3 3" xfId="24867"/>
    <cellStyle name="Normal 38 4 3 3 2" xfId="24868"/>
    <cellStyle name="Normal 38 4 3 3 2 2" xfId="24869"/>
    <cellStyle name="Normal 38 4 3 3 3" xfId="24870"/>
    <cellStyle name="Normal 38 4 3 4" xfId="24871"/>
    <cellStyle name="Normal 38 4 3 4 2" xfId="24872"/>
    <cellStyle name="Normal 38 4 3 5" xfId="24873"/>
    <cellStyle name="Normal 38 4 3_Lcc_inputs" xfId="47674"/>
    <cellStyle name="Normal 38 4 4" xfId="24874"/>
    <cellStyle name="Normal 38 4 4 2" xfId="24875"/>
    <cellStyle name="Normal 38 4 4 2 2" xfId="24876"/>
    <cellStyle name="Normal 38 4 4 2 3" xfId="47675"/>
    <cellStyle name="Normal 38 4 4 3" xfId="24877"/>
    <cellStyle name="Normal 38 4 4 4" xfId="47676"/>
    <cellStyle name="Normal 38 4 4_Lcc_inputs" xfId="47677"/>
    <cellStyle name="Normal 38 4 5" xfId="24878"/>
    <cellStyle name="Normal 38 4 5 2" xfId="24879"/>
    <cellStyle name="Normal 38 4 5 2 2" xfId="24880"/>
    <cellStyle name="Normal 38 4 5 3" xfId="24881"/>
    <cellStyle name="Normal 38 4 6" xfId="24882"/>
    <cellStyle name="Normal 38 4 6 2" xfId="24883"/>
    <cellStyle name="Normal 38 4 7" xfId="24884"/>
    <cellStyle name="Normal 38 4 8" xfId="47678"/>
    <cellStyle name="Normal 38 4 9" xfId="47679"/>
    <cellStyle name="Normal 38 4_Lcc_inputs" xfId="47680"/>
    <cellStyle name="Normal 38 5" xfId="9946"/>
    <cellStyle name="Normal 38 5 2" xfId="9947"/>
    <cellStyle name="Normal 38 5 2 2" xfId="24885"/>
    <cellStyle name="Normal 38 5 2 2 2" xfId="24886"/>
    <cellStyle name="Normal 38 5 2 2 2 2" xfId="24887"/>
    <cellStyle name="Normal 38 5 2 2 2 2 2" xfId="24888"/>
    <cellStyle name="Normal 38 5 2 2 2 3" xfId="24889"/>
    <cellStyle name="Normal 38 5 2 2 3" xfId="24890"/>
    <cellStyle name="Normal 38 5 2 2 3 2" xfId="24891"/>
    <cellStyle name="Normal 38 5 2 2 3 2 2" xfId="24892"/>
    <cellStyle name="Normal 38 5 2 2 3 3" xfId="24893"/>
    <cellStyle name="Normal 38 5 2 2 4" xfId="24894"/>
    <cellStyle name="Normal 38 5 2 2 4 2" xfId="24895"/>
    <cellStyle name="Normal 38 5 2 2 5" xfId="24896"/>
    <cellStyle name="Normal 38 5 2 2_Lcc_inputs" xfId="47681"/>
    <cellStyle name="Normal 38 5 2 3" xfId="24897"/>
    <cellStyle name="Normal 38 5 2 3 2" xfId="24898"/>
    <cellStyle name="Normal 38 5 2 3 2 2" xfId="24899"/>
    <cellStyle name="Normal 38 5 2 3 2 3" xfId="47682"/>
    <cellStyle name="Normal 38 5 2 3 3" xfId="24900"/>
    <cellStyle name="Normal 38 5 2 3 4" xfId="47683"/>
    <cellStyle name="Normal 38 5 2 3_Lcc_inputs" xfId="47684"/>
    <cellStyle name="Normal 38 5 2 4" xfId="24901"/>
    <cellStyle name="Normal 38 5 2 4 2" xfId="24902"/>
    <cellStyle name="Normal 38 5 2 4 2 2" xfId="24903"/>
    <cellStyle name="Normal 38 5 2 4 3" xfId="24904"/>
    <cellStyle name="Normal 38 5 2 5" xfId="24905"/>
    <cellStyle name="Normal 38 5 2 5 2" xfId="24906"/>
    <cellStyle name="Normal 38 5 2 6" xfId="24907"/>
    <cellStyle name="Normal 38 5 2 7" xfId="47685"/>
    <cellStyle name="Normal 38 5 2 8" xfId="47686"/>
    <cellStyle name="Normal 38 5 2_Lcc_inputs" xfId="47687"/>
    <cellStyle name="Normal 38 5 3" xfId="24908"/>
    <cellStyle name="Normal 38 5 3 2" xfId="24909"/>
    <cellStyle name="Normal 38 5 3 2 2" xfId="24910"/>
    <cellStyle name="Normal 38 5 3 2 2 2" xfId="24911"/>
    <cellStyle name="Normal 38 5 3 2 3" xfId="24912"/>
    <cellStyle name="Normal 38 5 3 3" xfId="24913"/>
    <cellStyle name="Normal 38 5 3 3 2" xfId="24914"/>
    <cellStyle name="Normal 38 5 3 3 2 2" xfId="24915"/>
    <cellStyle name="Normal 38 5 3 3 3" xfId="24916"/>
    <cellStyle name="Normal 38 5 3 4" xfId="24917"/>
    <cellStyle name="Normal 38 5 3 4 2" xfId="24918"/>
    <cellStyle name="Normal 38 5 3 5" xfId="24919"/>
    <cellStyle name="Normal 38 5 3_Lcc_inputs" xfId="47688"/>
    <cellStyle name="Normal 38 5 4" xfId="24920"/>
    <cellStyle name="Normal 38 5 4 2" xfId="24921"/>
    <cellStyle name="Normal 38 5 4 2 2" xfId="24922"/>
    <cellStyle name="Normal 38 5 4 2 3" xfId="47689"/>
    <cellStyle name="Normal 38 5 4 3" xfId="24923"/>
    <cellStyle name="Normal 38 5 4 4" xfId="47690"/>
    <cellStyle name="Normal 38 5 4_Lcc_inputs" xfId="47691"/>
    <cellStyle name="Normal 38 5 5" xfId="24924"/>
    <cellStyle name="Normal 38 5 5 2" xfId="24925"/>
    <cellStyle name="Normal 38 5 5 2 2" xfId="24926"/>
    <cellStyle name="Normal 38 5 5 3" xfId="24927"/>
    <cellStyle name="Normal 38 5 6" xfId="24928"/>
    <cellStyle name="Normal 38 5 6 2" xfId="24929"/>
    <cellStyle name="Normal 38 5 7" xfId="24930"/>
    <cellStyle name="Normal 38 5 8" xfId="47692"/>
    <cellStyle name="Normal 38 5 9" xfId="47693"/>
    <cellStyle name="Normal 38 5_Lcc_inputs" xfId="47694"/>
    <cellStyle name="Normal 38 6" xfId="9948"/>
    <cellStyle name="Normal 38 6 2" xfId="9949"/>
    <cellStyle name="Normal 38 6 2 2" xfId="24931"/>
    <cellStyle name="Normal 38 6 2 2 2" xfId="24932"/>
    <cellStyle name="Normal 38 6 2 2 2 2" xfId="24933"/>
    <cellStyle name="Normal 38 6 2 2 2 2 2" xfId="24934"/>
    <cellStyle name="Normal 38 6 2 2 2 3" xfId="24935"/>
    <cellStyle name="Normal 38 6 2 2 3" xfId="24936"/>
    <cellStyle name="Normal 38 6 2 2 3 2" xfId="24937"/>
    <cellStyle name="Normal 38 6 2 2 3 2 2" xfId="24938"/>
    <cellStyle name="Normal 38 6 2 2 3 3" xfId="24939"/>
    <cellStyle name="Normal 38 6 2 2 4" xfId="24940"/>
    <cellStyle name="Normal 38 6 2 2 4 2" xfId="24941"/>
    <cellStyle name="Normal 38 6 2 2 5" xfId="24942"/>
    <cellStyle name="Normal 38 6 2 2_Lcc_inputs" xfId="47695"/>
    <cellStyle name="Normal 38 6 2 3" xfId="24943"/>
    <cellStyle name="Normal 38 6 2 3 2" xfId="24944"/>
    <cellStyle name="Normal 38 6 2 3 2 2" xfId="24945"/>
    <cellStyle name="Normal 38 6 2 3 2 3" xfId="47696"/>
    <cellStyle name="Normal 38 6 2 3 3" xfId="24946"/>
    <cellStyle name="Normal 38 6 2 3 4" xfId="47697"/>
    <cellStyle name="Normal 38 6 2 3_Lcc_inputs" xfId="47698"/>
    <cellStyle name="Normal 38 6 2 4" xfId="24947"/>
    <cellStyle name="Normal 38 6 2 4 2" xfId="24948"/>
    <cellStyle name="Normal 38 6 2 4 2 2" xfId="24949"/>
    <cellStyle name="Normal 38 6 2 4 3" xfId="24950"/>
    <cellStyle name="Normal 38 6 2 5" xfId="24951"/>
    <cellStyle name="Normal 38 6 2 5 2" xfId="24952"/>
    <cellStyle name="Normal 38 6 2 6" xfId="24953"/>
    <cellStyle name="Normal 38 6 2 7" xfId="47699"/>
    <cellStyle name="Normal 38 6 2 8" xfId="47700"/>
    <cellStyle name="Normal 38 6 2_Lcc_inputs" xfId="47701"/>
    <cellStyle name="Normal 38 6 3" xfId="24954"/>
    <cellStyle name="Normal 38 6 3 2" xfId="24955"/>
    <cellStyle name="Normal 38 6 3 2 2" xfId="24956"/>
    <cellStyle name="Normal 38 6 3 2 2 2" xfId="24957"/>
    <cellStyle name="Normal 38 6 3 2 3" xfId="24958"/>
    <cellStyle name="Normal 38 6 3 3" xfId="24959"/>
    <cellStyle name="Normal 38 6 3 3 2" xfId="24960"/>
    <cellStyle name="Normal 38 6 3 3 2 2" xfId="24961"/>
    <cellStyle name="Normal 38 6 3 3 3" xfId="24962"/>
    <cellStyle name="Normal 38 6 3 4" xfId="24963"/>
    <cellStyle name="Normal 38 6 3 4 2" xfId="24964"/>
    <cellStyle name="Normal 38 6 3 5" xfId="24965"/>
    <cellStyle name="Normal 38 6 3_Lcc_inputs" xfId="47702"/>
    <cellStyle name="Normal 38 6 4" xfId="24966"/>
    <cellStyle name="Normal 38 6 4 2" xfId="24967"/>
    <cellStyle name="Normal 38 6 4 2 2" xfId="24968"/>
    <cellStyle name="Normal 38 6 4 2 3" xfId="47703"/>
    <cellStyle name="Normal 38 6 4 3" xfId="24969"/>
    <cellStyle name="Normal 38 6 4 4" xfId="47704"/>
    <cellStyle name="Normal 38 6 4_Lcc_inputs" xfId="47705"/>
    <cellStyle name="Normal 38 6 5" xfId="24970"/>
    <cellStyle name="Normal 38 6 5 2" xfId="24971"/>
    <cellStyle name="Normal 38 6 5 2 2" xfId="24972"/>
    <cellStyle name="Normal 38 6 5 3" xfId="24973"/>
    <cellStyle name="Normal 38 6 6" xfId="24974"/>
    <cellStyle name="Normal 38 6 6 2" xfId="24975"/>
    <cellStyle name="Normal 38 6 7" xfId="24976"/>
    <cellStyle name="Normal 38 6 8" xfId="47706"/>
    <cellStyle name="Normal 38 6 9" xfId="47707"/>
    <cellStyle name="Normal 38 6_Lcc_inputs" xfId="47708"/>
    <cellStyle name="Normal 38 7" xfId="9950"/>
    <cellStyle name="Normal 38 7 2" xfId="9951"/>
    <cellStyle name="Normal 38 7 2 2" xfId="24977"/>
    <cellStyle name="Normal 38 7 2 2 2" xfId="24978"/>
    <cellStyle name="Normal 38 7 2 2 2 2" xfId="24979"/>
    <cellStyle name="Normal 38 7 2 2 2 2 2" xfId="24980"/>
    <cellStyle name="Normal 38 7 2 2 2 3" xfId="24981"/>
    <cellStyle name="Normal 38 7 2 2 3" xfId="24982"/>
    <cellStyle name="Normal 38 7 2 2 3 2" xfId="24983"/>
    <cellStyle name="Normal 38 7 2 2 3 2 2" xfId="24984"/>
    <cellStyle name="Normal 38 7 2 2 3 3" xfId="24985"/>
    <cellStyle name="Normal 38 7 2 2 4" xfId="24986"/>
    <cellStyle name="Normal 38 7 2 2 4 2" xfId="24987"/>
    <cellStyle name="Normal 38 7 2 2 5" xfId="24988"/>
    <cellStyle name="Normal 38 7 2 2_Lcc_inputs" xfId="47709"/>
    <cellStyle name="Normal 38 7 2 3" xfId="24989"/>
    <cellStyle name="Normal 38 7 2 3 2" xfId="24990"/>
    <cellStyle name="Normal 38 7 2 3 2 2" xfId="24991"/>
    <cellStyle name="Normal 38 7 2 3 2 3" xfId="47710"/>
    <cellStyle name="Normal 38 7 2 3 3" xfId="24992"/>
    <cellStyle name="Normal 38 7 2 3 4" xfId="47711"/>
    <cellStyle name="Normal 38 7 2 3_Lcc_inputs" xfId="47712"/>
    <cellStyle name="Normal 38 7 2 4" xfId="24993"/>
    <cellStyle name="Normal 38 7 2 4 2" xfId="24994"/>
    <cellStyle name="Normal 38 7 2 4 2 2" xfId="24995"/>
    <cellStyle name="Normal 38 7 2 4 3" xfId="24996"/>
    <cellStyle name="Normal 38 7 2 5" xfId="24997"/>
    <cellStyle name="Normal 38 7 2 5 2" xfId="24998"/>
    <cellStyle name="Normal 38 7 2 6" xfId="24999"/>
    <cellStyle name="Normal 38 7 2 7" xfId="47713"/>
    <cellStyle name="Normal 38 7 2 8" xfId="47714"/>
    <cellStyle name="Normal 38 7 2_Lcc_inputs" xfId="47715"/>
    <cellStyle name="Normal 38 7 3" xfId="25000"/>
    <cellStyle name="Normal 38 7 3 2" xfId="25001"/>
    <cellStyle name="Normal 38 7 3 2 2" xfId="25002"/>
    <cellStyle name="Normal 38 7 3 2 2 2" xfId="25003"/>
    <cellStyle name="Normal 38 7 3 2 3" xfId="25004"/>
    <cellStyle name="Normal 38 7 3 3" xfId="25005"/>
    <cellStyle name="Normal 38 7 3 3 2" xfId="25006"/>
    <cellStyle name="Normal 38 7 3 3 2 2" xfId="25007"/>
    <cellStyle name="Normal 38 7 3 3 3" xfId="25008"/>
    <cellStyle name="Normal 38 7 3 4" xfId="25009"/>
    <cellStyle name="Normal 38 7 3 4 2" xfId="25010"/>
    <cellStyle name="Normal 38 7 3 5" xfId="25011"/>
    <cellStyle name="Normal 38 7 3_Lcc_inputs" xfId="47716"/>
    <cellStyle name="Normal 38 7 4" xfId="25012"/>
    <cellStyle name="Normal 38 7 4 2" xfId="25013"/>
    <cellStyle name="Normal 38 7 4 2 2" xfId="25014"/>
    <cellStyle name="Normal 38 7 4 2 3" xfId="47717"/>
    <cellStyle name="Normal 38 7 4 3" xfId="25015"/>
    <cellStyle name="Normal 38 7 4 4" xfId="47718"/>
    <cellStyle name="Normal 38 7 4_Lcc_inputs" xfId="47719"/>
    <cellStyle name="Normal 38 7 5" xfId="25016"/>
    <cellStyle name="Normal 38 7 5 2" xfId="25017"/>
    <cellStyle name="Normal 38 7 5 2 2" xfId="25018"/>
    <cellStyle name="Normal 38 7 5 3" xfId="25019"/>
    <cellStyle name="Normal 38 7 6" xfId="25020"/>
    <cellStyle name="Normal 38 7 6 2" xfId="25021"/>
    <cellStyle name="Normal 38 7 7" xfId="25022"/>
    <cellStyle name="Normal 38 7 8" xfId="47720"/>
    <cellStyle name="Normal 38 7 9" xfId="47721"/>
    <cellStyle name="Normal 38 7_Lcc_inputs" xfId="47722"/>
    <cellStyle name="Normal 38 8" xfId="9952"/>
    <cellStyle name="Normal 38 8 2" xfId="25023"/>
    <cellStyle name="Normal 38 8 2 2" xfId="25024"/>
    <cellStyle name="Normal 38 8 2 2 2" xfId="25025"/>
    <cellStyle name="Normal 38 8 2 2 2 2" xfId="25026"/>
    <cellStyle name="Normal 38 8 2 2 3" xfId="25027"/>
    <cellStyle name="Normal 38 8 2 3" xfId="25028"/>
    <cellStyle name="Normal 38 8 2 3 2" xfId="25029"/>
    <cellStyle name="Normal 38 8 2 3 2 2" xfId="25030"/>
    <cellStyle name="Normal 38 8 2 3 3" xfId="25031"/>
    <cellStyle name="Normal 38 8 2 4" xfId="25032"/>
    <cellStyle name="Normal 38 8 2 4 2" xfId="25033"/>
    <cellStyle name="Normal 38 8 2 5" xfId="25034"/>
    <cellStyle name="Normal 38 8 2_Lcc_inputs" xfId="47723"/>
    <cellStyle name="Normal 38 8 3" xfId="25035"/>
    <cellStyle name="Normal 38 8 3 2" xfId="25036"/>
    <cellStyle name="Normal 38 8 3 2 2" xfId="25037"/>
    <cellStyle name="Normal 38 8 3 2 3" xfId="47724"/>
    <cellStyle name="Normal 38 8 3 3" xfId="25038"/>
    <cellStyle name="Normal 38 8 3 4" xfId="47725"/>
    <cellStyle name="Normal 38 8 3_Lcc_inputs" xfId="47726"/>
    <cellStyle name="Normal 38 8 4" xfId="25039"/>
    <cellStyle name="Normal 38 8 4 2" xfId="25040"/>
    <cellStyle name="Normal 38 8 4 2 2" xfId="25041"/>
    <cellStyle name="Normal 38 8 4 3" xfId="25042"/>
    <cellStyle name="Normal 38 8 5" xfId="25043"/>
    <cellStyle name="Normal 38 8 5 2" xfId="25044"/>
    <cellStyle name="Normal 38 8 6" xfId="25045"/>
    <cellStyle name="Normal 38 8 7" xfId="47727"/>
    <cellStyle name="Normal 38 8 8" xfId="47728"/>
    <cellStyle name="Normal 38 8_Lcc_inputs" xfId="47729"/>
    <cellStyle name="Normal 38 9" xfId="10748"/>
    <cellStyle name="Normal 38 9 2" xfId="25046"/>
    <cellStyle name="Normal 38 9 2 2" xfId="25047"/>
    <cellStyle name="Normal 38 9 2 2 2" xfId="25048"/>
    <cellStyle name="Normal 38 9 2 2 2 2" xfId="25049"/>
    <cellStyle name="Normal 38 9 2 2 3" xfId="25050"/>
    <cellStyle name="Normal 38 9 2 3" xfId="25051"/>
    <cellStyle name="Normal 38 9 2 3 2" xfId="25052"/>
    <cellStyle name="Normal 38 9 2 3 2 2" xfId="25053"/>
    <cellStyle name="Normal 38 9 2 3 3" xfId="25054"/>
    <cellStyle name="Normal 38 9 2 4" xfId="25055"/>
    <cellStyle name="Normal 38 9 2 4 2" xfId="25056"/>
    <cellStyle name="Normal 38 9 2 5" xfId="25057"/>
    <cellStyle name="Normal 38 9 2_Lcc_inputs" xfId="47730"/>
    <cellStyle name="Normal 38 9 3" xfId="25058"/>
    <cellStyle name="Normal 38 9 3 2" xfId="25059"/>
    <cellStyle name="Normal 38 9 3 2 2" xfId="25060"/>
    <cellStyle name="Normal 38 9 3 2 3" xfId="47731"/>
    <cellStyle name="Normal 38 9 3 3" xfId="25061"/>
    <cellStyle name="Normal 38 9 3 4" xfId="47732"/>
    <cellStyle name="Normal 38 9 3_Lcc_inputs" xfId="47733"/>
    <cellStyle name="Normal 38 9 4" xfId="25062"/>
    <cellStyle name="Normal 38 9 4 2" xfId="25063"/>
    <cellStyle name="Normal 38 9 4 2 2" xfId="25064"/>
    <cellStyle name="Normal 38 9 4 3" xfId="25065"/>
    <cellStyle name="Normal 38 9 5" xfId="25066"/>
    <cellStyle name="Normal 38 9 5 2" xfId="25067"/>
    <cellStyle name="Normal 38 9 6" xfId="25068"/>
    <cellStyle name="Normal 38 9 7" xfId="47734"/>
    <cellStyle name="Normal 38 9 8" xfId="47735"/>
    <cellStyle name="Normal 38 9_Lcc_inputs" xfId="47736"/>
    <cellStyle name="Normal 38_Lcc_inputs" xfId="47737"/>
    <cellStyle name="Normal 39" xfId="8834"/>
    <cellStyle name="Normal 39 10" xfId="10818"/>
    <cellStyle name="Normal 39 10 2" xfId="25069"/>
    <cellStyle name="Normal 39 10 2 2" xfId="25070"/>
    <cellStyle name="Normal 39 10 2 2 2" xfId="25071"/>
    <cellStyle name="Normal 39 10 2 2 3" xfId="47738"/>
    <cellStyle name="Normal 39 10 2 3" xfId="25072"/>
    <cellStyle name="Normal 39 10 2 4" xfId="47739"/>
    <cellStyle name="Normal 39 10 2_Lcc_inputs" xfId="47740"/>
    <cellStyle name="Normal 39 10 3" xfId="25073"/>
    <cellStyle name="Normal 39 10 3 2" xfId="25074"/>
    <cellStyle name="Normal 39 10 3 2 2" xfId="25075"/>
    <cellStyle name="Normal 39 10 3 3" xfId="25076"/>
    <cellStyle name="Normal 39 10 4" xfId="25077"/>
    <cellStyle name="Normal 39 10 4 2" xfId="25078"/>
    <cellStyle name="Normal 39 10 5" xfId="25079"/>
    <cellStyle name="Normal 39 10 6" xfId="47741"/>
    <cellStyle name="Normal 39 10 7" xfId="47742"/>
    <cellStyle name="Normal 39 10_Lcc_inputs" xfId="47743"/>
    <cellStyle name="Normal 39 11" xfId="25080"/>
    <cellStyle name="Normal 39 11 2" xfId="25081"/>
    <cellStyle name="Normal 39 11 2 2" xfId="25082"/>
    <cellStyle name="Normal 39 11 2 3" xfId="47744"/>
    <cellStyle name="Normal 39 11 3" xfId="25083"/>
    <cellStyle name="Normal 39 11 3 2" xfId="47745"/>
    <cellStyle name="Normal 39 11 4" xfId="47746"/>
    <cellStyle name="Normal 39 11 5" xfId="47747"/>
    <cellStyle name="Normal 39 11_Lcc_inputs" xfId="47748"/>
    <cellStyle name="Normal 39 12" xfId="25084"/>
    <cellStyle name="Normal 39 12 2" xfId="25085"/>
    <cellStyle name="Normal 39 12 2 2" xfId="25086"/>
    <cellStyle name="Normal 39 12 2 3" xfId="47749"/>
    <cellStyle name="Normal 39 12 3" xfId="25087"/>
    <cellStyle name="Normal 39 12 4" xfId="47750"/>
    <cellStyle name="Normal 39 12_Lcc_inputs" xfId="47751"/>
    <cellStyle name="Normal 39 13" xfId="25088"/>
    <cellStyle name="Normal 39 13 2" xfId="25089"/>
    <cellStyle name="Normal 39 13 3" xfId="47752"/>
    <cellStyle name="Normal 39 14" xfId="25090"/>
    <cellStyle name="Normal 39 14 2" xfId="47753"/>
    <cellStyle name="Normal 39 15" xfId="9953"/>
    <cellStyle name="Normal 39 16" xfId="47754"/>
    <cellStyle name="Normal 39 2" xfId="9954"/>
    <cellStyle name="Normal 39 2 10" xfId="47755"/>
    <cellStyle name="Normal 39 2 2" xfId="9955"/>
    <cellStyle name="Normal 39 2 2 2" xfId="25091"/>
    <cellStyle name="Normal 39 2 2 2 2" xfId="25092"/>
    <cellStyle name="Normal 39 2 2 2 2 2" xfId="25093"/>
    <cellStyle name="Normal 39 2 2 2 2 2 2" xfId="25094"/>
    <cellStyle name="Normal 39 2 2 2 2 3" xfId="25095"/>
    <cellStyle name="Normal 39 2 2 2 3" xfId="25096"/>
    <cellStyle name="Normal 39 2 2 2 3 2" xfId="25097"/>
    <cellStyle name="Normal 39 2 2 2 3 2 2" xfId="25098"/>
    <cellStyle name="Normal 39 2 2 2 3 3" xfId="25099"/>
    <cellStyle name="Normal 39 2 2 2 4" xfId="25100"/>
    <cellStyle name="Normal 39 2 2 2 4 2" xfId="25101"/>
    <cellStyle name="Normal 39 2 2 2 5" xfId="25102"/>
    <cellStyle name="Normal 39 2 2 2_Lcc_inputs" xfId="47756"/>
    <cellStyle name="Normal 39 2 2 3" xfId="25103"/>
    <cellStyle name="Normal 39 2 2 3 2" xfId="25104"/>
    <cellStyle name="Normal 39 2 2 3 2 2" xfId="25105"/>
    <cellStyle name="Normal 39 2 2 3 2 3" xfId="47757"/>
    <cellStyle name="Normal 39 2 2 3 3" xfId="25106"/>
    <cellStyle name="Normal 39 2 2 3 4" xfId="47758"/>
    <cellStyle name="Normal 39 2 2 3_Lcc_inputs" xfId="47759"/>
    <cellStyle name="Normal 39 2 2 4" xfId="25107"/>
    <cellStyle name="Normal 39 2 2 4 2" xfId="25108"/>
    <cellStyle name="Normal 39 2 2 4 2 2" xfId="25109"/>
    <cellStyle name="Normal 39 2 2 4 3" xfId="25110"/>
    <cellStyle name="Normal 39 2 2 5" xfId="25111"/>
    <cellStyle name="Normal 39 2 2 5 2" xfId="25112"/>
    <cellStyle name="Normal 39 2 2 6" xfId="25113"/>
    <cellStyle name="Normal 39 2 2 7" xfId="47760"/>
    <cellStyle name="Normal 39 2 2 8" xfId="47761"/>
    <cellStyle name="Normal 39 2 2_Lcc_inputs" xfId="47762"/>
    <cellStyle name="Normal 39 2 3" xfId="10880"/>
    <cellStyle name="Normal 39 2 3 2" xfId="25114"/>
    <cellStyle name="Normal 39 2 3 2 2" xfId="25115"/>
    <cellStyle name="Normal 39 2 3 2 2 2" xfId="25116"/>
    <cellStyle name="Normal 39 2 3 2 2 3" xfId="47763"/>
    <cellStyle name="Normal 39 2 3 2 3" xfId="25117"/>
    <cellStyle name="Normal 39 2 3 2 4" xfId="47764"/>
    <cellStyle name="Normal 39 2 3 2_Lcc_inputs" xfId="47765"/>
    <cellStyle name="Normal 39 2 3 3" xfId="25118"/>
    <cellStyle name="Normal 39 2 3 3 2" xfId="25119"/>
    <cellStyle name="Normal 39 2 3 3 2 2" xfId="25120"/>
    <cellStyle name="Normal 39 2 3 3 3" xfId="25121"/>
    <cellStyle name="Normal 39 2 3 4" xfId="25122"/>
    <cellStyle name="Normal 39 2 3 4 2" xfId="25123"/>
    <cellStyle name="Normal 39 2 3 5" xfId="25124"/>
    <cellStyle name="Normal 39 2 3 6" xfId="47766"/>
    <cellStyle name="Normal 39 2 3 7" xfId="47767"/>
    <cellStyle name="Normal 39 2 3_Lcc_inputs" xfId="47768"/>
    <cellStyle name="Normal 39 2 4" xfId="11124"/>
    <cellStyle name="Normal 39 2 4 2" xfId="25125"/>
    <cellStyle name="Normal 39 2 4 2 2" xfId="25126"/>
    <cellStyle name="Normal 39 2 4 2 3" xfId="47769"/>
    <cellStyle name="Normal 39 2 4 3" xfId="25127"/>
    <cellStyle name="Normal 39 2 4 3 2" xfId="47770"/>
    <cellStyle name="Normal 39 2 4 4" xfId="47771"/>
    <cellStyle name="Normal 39 2 4 5" xfId="47772"/>
    <cellStyle name="Normal 39 2 4_Lcc_inputs" xfId="47773"/>
    <cellStyle name="Normal 39 2 5" xfId="25128"/>
    <cellStyle name="Normal 39 2 5 2" xfId="25129"/>
    <cellStyle name="Normal 39 2 5 2 2" xfId="25130"/>
    <cellStyle name="Normal 39 2 5 2 3" xfId="47774"/>
    <cellStyle name="Normal 39 2 5 3" xfId="25131"/>
    <cellStyle name="Normal 39 2 5 3 2" xfId="47775"/>
    <cellStyle name="Normal 39 2 5 4" xfId="47776"/>
    <cellStyle name="Normal 39 2 5 5" xfId="47777"/>
    <cellStyle name="Normal 39 2 5_Lcc_inputs" xfId="47778"/>
    <cellStyle name="Normal 39 2 6" xfId="25132"/>
    <cellStyle name="Normal 39 2 6 2" xfId="25133"/>
    <cellStyle name="Normal 39 2 6 2 2" xfId="47779"/>
    <cellStyle name="Normal 39 2 6 3" xfId="47780"/>
    <cellStyle name="Normal 39 2 6 4" xfId="47781"/>
    <cellStyle name="Normal 39 2 6_Lcc_inputs" xfId="47782"/>
    <cellStyle name="Normal 39 2 7" xfId="25134"/>
    <cellStyle name="Normal 39 2 7 2" xfId="47783"/>
    <cellStyle name="Normal 39 2 7 3" xfId="47784"/>
    <cellStyle name="Normal 39 2 8" xfId="47785"/>
    <cellStyle name="Normal 39 2 8 2" xfId="47786"/>
    <cellStyle name="Normal 39 2 9" xfId="47787"/>
    <cellStyle name="Normal 39 2_Lcc_inputs" xfId="47788"/>
    <cellStyle name="Normal 39 3" xfId="9956"/>
    <cellStyle name="Normal 39 3 2" xfId="9957"/>
    <cellStyle name="Normal 39 3 2 2" xfId="25135"/>
    <cellStyle name="Normal 39 3 2 2 2" xfId="25136"/>
    <cellStyle name="Normal 39 3 2 2 2 2" xfId="25137"/>
    <cellStyle name="Normal 39 3 2 2 2 2 2" xfId="25138"/>
    <cellStyle name="Normal 39 3 2 2 2 3" xfId="25139"/>
    <cellStyle name="Normal 39 3 2 2 3" xfId="25140"/>
    <cellStyle name="Normal 39 3 2 2 3 2" xfId="25141"/>
    <cellStyle name="Normal 39 3 2 2 3 2 2" xfId="25142"/>
    <cellStyle name="Normal 39 3 2 2 3 3" xfId="25143"/>
    <cellStyle name="Normal 39 3 2 2 4" xfId="25144"/>
    <cellStyle name="Normal 39 3 2 2 4 2" xfId="25145"/>
    <cellStyle name="Normal 39 3 2 2 5" xfId="25146"/>
    <cellStyle name="Normal 39 3 2 2_Lcc_inputs" xfId="47789"/>
    <cellStyle name="Normal 39 3 2 3" xfId="25147"/>
    <cellStyle name="Normal 39 3 2 3 2" xfId="25148"/>
    <cellStyle name="Normal 39 3 2 3 2 2" xfId="25149"/>
    <cellStyle name="Normal 39 3 2 3 2 3" xfId="47790"/>
    <cellStyle name="Normal 39 3 2 3 3" xfId="25150"/>
    <cellStyle name="Normal 39 3 2 3 4" xfId="47791"/>
    <cellStyle name="Normal 39 3 2 3_Lcc_inputs" xfId="47792"/>
    <cellStyle name="Normal 39 3 2 4" xfId="25151"/>
    <cellStyle name="Normal 39 3 2 4 2" xfId="25152"/>
    <cellStyle name="Normal 39 3 2 4 2 2" xfId="25153"/>
    <cellStyle name="Normal 39 3 2 4 3" xfId="25154"/>
    <cellStyle name="Normal 39 3 2 5" xfId="25155"/>
    <cellStyle name="Normal 39 3 2 5 2" xfId="25156"/>
    <cellStyle name="Normal 39 3 2 6" xfId="25157"/>
    <cellStyle name="Normal 39 3 2 7" xfId="47793"/>
    <cellStyle name="Normal 39 3 2 8" xfId="47794"/>
    <cellStyle name="Normal 39 3 2_Lcc_inputs" xfId="47795"/>
    <cellStyle name="Normal 39 3 3" xfId="10943"/>
    <cellStyle name="Normal 39 3 3 2" xfId="25158"/>
    <cellStyle name="Normal 39 3 3 2 2" xfId="25159"/>
    <cellStyle name="Normal 39 3 3 2 2 2" xfId="25160"/>
    <cellStyle name="Normal 39 3 3 2 2 3" xfId="47796"/>
    <cellStyle name="Normal 39 3 3 2 3" xfId="25161"/>
    <cellStyle name="Normal 39 3 3 2 4" xfId="47797"/>
    <cellStyle name="Normal 39 3 3 2_Lcc_inputs" xfId="47798"/>
    <cellStyle name="Normal 39 3 3 3" xfId="25162"/>
    <cellStyle name="Normal 39 3 3 3 2" xfId="25163"/>
    <cellStyle name="Normal 39 3 3 3 2 2" xfId="25164"/>
    <cellStyle name="Normal 39 3 3 3 3" xfId="25165"/>
    <cellStyle name="Normal 39 3 3 4" xfId="25166"/>
    <cellStyle name="Normal 39 3 3 4 2" xfId="25167"/>
    <cellStyle name="Normal 39 3 3 5" xfId="25168"/>
    <cellStyle name="Normal 39 3 3 6" xfId="47799"/>
    <cellStyle name="Normal 39 3 3 7" xfId="47800"/>
    <cellStyle name="Normal 39 3 3_Lcc_inputs" xfId="47801"/>
    <cellStyle name="Normal 39 3 4" xfId="11125"/>
    <cellStyle name="Normal 39 3 4 2" xfId="25169"/>
    <cellStyle name="Normal 39 3 4 2 2" xfId="25170"/>
    <cellStyle name="Normal 39 3 4 2 3" xfId="47802"/>
    <cellStyle name="Normal 39 3 4 3" xfId="25171"/>
    <cellStyle name="Normal 39 3 4 3 2" xfId="47803"/>
    <cellStyle name="Normal 39 3 4 4" xfId="47804"/>
    <cellStyle name="Normal 39 3 4 5" xfId="47805"/>
    <cellStyle name="Normal 39 3 4_Lcc_inputs" xfId="47806"/>
    <cellStyle name="Normal 39 3 5" xfId="25172"/>
    <cellStyle name="Normal 39 3 5 2" xfId="25173"/>
    <cellStyle name="Normal 39 3 5 2 2" xfId="25174"/>
    <cellStyle name="Normal 39 3 5 2 3" xfId="47807"/>
    <cellStyle name="Normal 39 3 5 3" xfId="25175"/>
    <cellStyle name="Normal 39 3 5 4" xfId="47808"/>
    <cellStyle name="Normal 39 3 5_Lcc_inputs" xfId="47809"/>
    <cellStyle name="Normal 39 3 6" xfId="25176"/>
    <cellStyle name="Normal 39 3 6 2" xfId="25177"/>
    <cellStyle name="Normal 39 3 6 3" xfId="47810"/>
    <cellStyle name="Normal 39 3 7" xfId="25178"/>
    <cellStyle name="Normal 39 3 7 2" xfId="47811"/>
    <cellStyle name="Normal 39 3 8" xfId="47812"/>
    <cellStyle name="Normal 39 3 9" xfId="47813"/>
    <cellStyle name="Normal 39 3_Lcc_inputs" xfId="47814"/>
    <cellStyle name="Normal 39 4" xfId="9958"/>
    <cellStyle name="Normal 39 4 2" xfId="9959"/>
    <cellStyle name="Normal 39 4 2 2" xfId="25179"/>
    <cellStyle name="Normal 39 4 2 2 2" xfId="25180"/>
    <cellStyle name="Normal 39 4 2 2 2 2" xfId="25181"/>
    <cellStyle name="Normal 39 4 2 2 2 2 2" xfId="25182"/>
    <cellStyle name="Normal 39 4 2 2 2 3" xfId="25183"/>
    <cellStyle name="Normal 39 4 2 2 3" xfId="25184"/>
    <cellStyle name="Normal 39 4 2 2 3 2" xfId="25185"/>
    <cellStyle name="Normal 39 4 2 2 3 2 2" xfId="25186"/>
    <cellStyle name="Normal 39 4 2 2 3 3" xfId="25187"/>
    <cellStyle name="Normal 39 4 2 2 4" xfId="25188"/>
    <cellStyle name="Normal 39 4 2 2 4 2" xfId="25189"/>
    <cellStyle name="Normal 39 4 2 2 5" xfId="25190"/>
    <cellStyle name="Normal 39 4 2 2_Lcc_inputs" xfId="47815"/>
    <cellStyle name="Normal 39 4 2 3" xfId="25191"/>
    <cellStyle name="Normal 39 4 2 3 2" xfId="25192"/>
    <cellStyle name="Normal 39 4 2 3 2 2" xfId="25193"/>
    <cellStyle name="Normal 39 4 2 3 2 3" xfId="47816"/>
    <cellStyle name="Normal 39 4 2 3 3" xfId="25194"/>
    <cellStyle name="Normal 39 4 2 3 4" xfId="47817"/>
    <cellStyle name="Normal 39 4 2 3_Lcc_inputs" xfId="47818"/>
    <cellStyle name="Normal 39 4 2 4" xfId="25195"/>
    <cellStyle name="Normal 39 4 2 4 2" xfId="25196"/>
    <cellStyle name="Normal 39 4 2 4 2 2" xfId="25197"/>
    <cellStyle name="Normal 39 4 2 4 3" xfId="25198"/>
    <cellStyle name="Normal 39 4 2 5" xfId="25199"/>
    <cellStyle name="Normal 39 4 2 5 2" xfId="25200"/>
    <cellStyle name="Normal 39 4 2 6" xfId="25201"/>
    <cellStyle name="Normal 39 4 2 7" xfId="47819"/>
    <cellStyle name="Normal 39 4 2 8" xfId="47820"/>
    <cellStyle name="Normal 39 4 2_Lcc_inputs" xfId="47821"/>
    <cellStyle name="Normal 39 4 3" xfId="25202"/>
    <cellStyle name="Normal 39 4 3 2" xfId="25203"/>
    <cellStyle name="Normal 39 4 3 2 2" xfId="25204"/>
    <cellStyle name="Normal 39 4 3 2 2 2" xfId="25205"/>
    <cellStyle name="Normal 39 4 3 2 3" xfId="25206"/>
    <cellStyle name="Normal 39 4 3 3" xfId="25207"/>
    <cellStyle name="Normal 39 4 3 3 2" xfId="25208"/>
    <cellStyle name="Normal 39 4 3 3 2 2" xfId="25209"/>
    <cellStyle name="Normal 39 4 3 3 3" xfId="25210"/>
    <cellStyle name="Normal 39 4 3 4" xfId="25211"/>
    <cellStyle name="Normal 39 4 3 4 2" xfId="25212"/>
    <cellStyle name="Normal 39 4 3 5" xfId="25213"/>
    <cellStyle name="Normal 39 4 3_Lcc_inputs" xfId="47822"/>
    <cellStyle name="Normal 39 4 4" xfId="25214"/>
    <cellStyle name="Normal 39 4 4 2" xfId="25215"/>
    <cellStyle name="Normal 39 4 4 2 2" xfId="25216"/>
    <cellStyle name="Normal 39 4 4 2 3" xfId="47823"/>
    <cellStyle name="Normal 39 4 4 3" xfId="25217"/>
    <cellStyle name="Normal 39 4 4 4" xfId="47824"/>
    <cellStyle name="Normal 39 4 4_Lcc_inputs" xfId="47825"/>
    <cellStyle name="Normal 39 4 5" xfId="25218"/>
    <cellStyle name="Normal 39 4 5 2" xfId="25219"/>
    <cellStyle name="Normal 39 4 5 2 2" xfId="25220"/>
    <cellStyle name="Normal 39 4 5 3" xfId="25221"/>
    <cellStyle name="Normal 39 4 6" xfId="25222"/>
    <cellStyle name="Normal 39 4 6 2" xfId="25223"/>
    <cellStyle name="Normal 39 4 7" xfId="25224"/>
    <cellStyle name="Normal 39 4 8" xfId="47826"/>
    <cellStyle name="Normal 39 4 9" xfId="47827"/>
    <cellStyle name="Normal 39 4_Lcc_inputs" xfId="47828"/>
    <cellStyle name="Normal 39 5" xfId="9960"/>
    <cellStyle name="Normal 39 5 2" xfId="9961"/>
    <cellStyle name="Normal 39 5 2 2" xfId="25225"/>
    <cellStyle name="Normal 39 5 2 2 2" xfId="25226"/>
    <cellStyle name="Normal 39 5 2 2 2 2" xfId="25227"/>
    <cellStyle name="Normal 39 5 2 2 2 2 2" xfId="25228"/>
    <cellStyle name="Normal 39 5 2 2 2 3" xfId="25229"/>
    <cellStyle name="Normal 39 5 2 2 3" xfId="25230"/>
    <cellStyle name="Normal 39 5 2 2 3 2" xfId="25231"/>
    <cellStyle name="Normal 39 5 2 2 3 2 2" xfId="25232"/>
    <cellStyle name="Normal 39 5 2 2 3 3" xfId="25233"/>
    <cellStyle name="Normal 39 5 2 2 4" xfId="25234"/>
    <cellStyle name="Normal 39 5 2 2 4 2" xfId="25235"/>
    <cellStyle name="Normal 39 5 2 2 5" xfId="25236"/>
    <cellStyle name="Normal 39 5 2 2_Lcc_inputs" xfId="47829"/>
    <cellStyle name="Normal 39 5 2 3" xfId="25237"/>
    <cellStyle name="Normal 39 5 2 3 2" xfId="25238"/>
    <cellStyle name="Normal 39 5 2 3 2 2" xfId="25239"/>
    <cellStyle name="Normal 39 5 2 3 2 3" xfId="47830"/>
    <cellStyle name="Normal 39 5 2 3 3" xfId="25240"/>
    <cellStyle name="Normal 39 5 2 3 4" xfId="47831"/>
    <cellStyle name="Normal 39 5 2 3_Lcc_inputs" xfId="47832"/>
    <cellStyle name="Normal 39 5 2 4" xfId="25241"/>
    <cellStyle name="Normal 39 5 2 4 2" xfId="25242"/>
    <cellStyle name="Normal 39 5 2 4 2 2" xfId="25243"/>
    <cellStyle name="Normal 39 5 2 4 3" xfId="25244"/>
    <cellStyle name="Normal 39 5 2 5" xfId="25245"/>
    <cellStyle name="Normal 39 5 2 5 2" xfId="25246"/>
    <cellStyle name="Normal 39 5 2 6" xfId="25247"/>
    <cellStyle name="Normal 39 5 2 7" xfId="47833"/>
    <cellStyle name="Normal 39 5 2 8" xfId="47834"/>
    <cellStyle name="Normal 39 5 2_Lcc_inputs" xfId="47835"/>
    <cellStyle name="Normal 39 5 3" xfId="25248"/>
    <cellStyle name="Normal 39 5 3 2" xfId="25249"/>
    <cellStyle name="Normal 39 5 3 2 2" xfId="25250"/>
    <cellStyle name="Normal 39 5 3 2 2 2" xfId="25251"/>
    <cellStyle name="Normal 39 5 3 2 3" xfId="25252"/>
    <cellStyle name="Normal 39 5 3 3" xfId="25253"/>
    <cellStyle name="Normal 39 5 3 3 2" xfId="25254"/>
    <cellStyle name="Normal 39 5 3 3 2 2" xfId="25255"/>
    <cellStyle name="Normal 39 5 3 3 3" xfId="25256"/>
    <cellStyle name="Normal 39 5 3 4" xfId="25257"/>
    <cellStyle name="Normal 39 5 3 4 2" xfId="25258"/>
    <cellStyle name="Normal 39 5 3 5" xfId="25259"/>
    <cellStyle name="Normal 39 5 3_Lcc_inputs" xfId="47836"/>
    <cellStyle name="Normal 39 5 4" xfId="25260"/>
    <cellStyle name="Normal 39 5 4 2" xfId="25261"/>
    <cellStyle name="Normal 39 5 4 2 2" xfId="25262"/>
    <cellStyle name="Normal 39 5 4 2 3" xfId="47837"/>
    <cellStyle name="Normal 39 5 4 3" xfId="25263"/>
    <cellStyle name="Normal 39 5 4 4" xfId="47838"/>
    <cellStyle name="Normal 39 5 4_Lcc_inputs" xfId="47839"/>
    <cellStyle name="Normal 39 5 5" xfId="25264"/>
    <cellStyle name="Normal 39 5 5 2" xfId="25265"/>
    <cellStyle name="Normal 39 5 5 2 2" xfId="25266"/>
    <cellStyle name="Normal 39 5 5 3" xfId="25267"/>
    <cellStyle name="Normal 39 5 6" xfId="25268"/>
    <cellStyle name="Normal 39 5 6 2" xfId="25269"/>
    <cellStyle name="Normal 39 5 7" xfId="25270"/>
    <cellStyle name="Normal 39 5 8" xfId="47840"/>
    <cellStyle name="Normal 39 5 9" xfId="47841"/>
    <cellStyle name="Normal 39 5_Lcc_inputs" xfId="47842"/>
    <cellStyle name="Normal 39 6" xfId="9962"/>
    <cellStyle name="Normal 39 6 2" xfId="9963"/>
    <cellStyle name="Normal 39 6 2 2" xfId="25271"/>
    <cellStyle name="Normal 39 6 2 2 2" xfId="25272"/>
    <cellStyle name="Normal 39 6 2 2 2 2" xfId="25273"/>
    <cellStyle name="Normal 39 6 2 2 2 2 2" xfId="25274"/>
    <cellStyle name="Normal 39 6 2 2 2 3" xfId="25275"/>
    <cellStyle name="Normal 39 6 2 2 3" xfId="25276"/>
    <cellStyle name="Normal 39 6 2 2 3 2" xfId="25277"/>
    <cellStyle name="Normal 39 6 2 2 3 2 2" xfId="25278"/>
    <cellStyle name="Normal 39 6 2 2 3 3" xfId="25279"/>
    <cellStyle name="Normal 39 6 2 2 4" xfId="25280"/>
    <cellStyle name="Normal 39 6 2 2 4 2" xfId="25281"/>
    <cellStyle name="Normal 39 6 2 2 5" xfId="25282"/>
    <cellStyle name="Normal 39 6 2 2_Lcc_inputs" xfId="47843"/>
    <cellStyle name="Normal 39 6 2 3" xfId="25283"/>
    <cellStyle name="Normal 39 6 2 3 2" xfId="25284"/>
    <cellStyle name="Normal 39 6 2 3 2 2" xfId="25285"/>
    <cellStyle name="Normal 39 6 2 3 2 3" xfId="47844"/>
    <cellStyle name="Normal 39 6 2 3 3" xfId="25286"/>
    <cellStyle name="Normal 39 6 2 3 4" xfId="47845"/>
    <cellStyle name="Normal 39 6 2 3_Lcc_inputs" xfId="47846"/>
    <cellStyle name="Normal 39 6 2 4" xfId="25287"/>
    <cellStyle name="Normal 39 6 2 4 2" xfId="25288"/>
    <cellStyle name="Normal 39 6 2 4 2 2" xfId="25289"/>
    <cellStyle name="Normal 39 6 2 4 3" xfId="25290"/>
    <cellStyle name="Normal 39 6 2 5" xfId="25291"/>
    <cellStyle name="Normal 39 6 2 5 2" xfId="25292"/>
    <cellStyle name="Normal 39 6 2 6" xfId="25293"/>
    <cellStyle name="Normal 39 6 2 7" xfId="47847"/>
    <cellStyle name="Normal 39 6 2 8" xfId="47848"/>
    <cellStyle name="Normal 39 6 2_Lcc_inputs" xfId="47849"/>
    <cellStyle name="Normal 39 6 3" xfId="25294"/>
    <cellStyle name="Normal 39 6 3 2" xfId="25295"/>
    <cellStyle name="Normal 39 6 3 2 2" xfId="25296"/>
    <cellStyle name="Normal 39 6 3 2 2 2" xfId="25297"/>
    <cellStyle name="Normal 39 6 3 2 3" xfId="25298"/>
    <cellStyle name="Normal 39 6 3 3" xfId="25299"/>
    <cellStyle name="Normal 39 6 3 3 2" xfId="25300"/>
    <cellStyle name="Normal 39 6 3 3 2 2" xfId="25301"/>
    <cellStyle name="Normal 39 6 3 3 3" xfId="25302"/>
    <cellStyle name="Normal 39 6 3 4" xfId="25303"/>
    <cellStyle name="Normal 39 6 3 4 2" xfId="25304"/>
    <cellStyle name="Normal 39 6 3 5" xfId="25305"/>
    <cellStyle name="Normal 39 6 3_Lcc_inputs" xfId="47850"/>
    <cellStyle name="Normal 39 6 4" xfId="25306"/>
    <cellStyle name="Normal 39 6 4 2" xfId="25307"/>
    <cellStyle name="Normal 39 6 4 2 2" xfId="25308"/>
    <cellStyle name="Normal 39 6 4 2 3" xfId="47851"/>
    <cellStyle name="Normal 39 6 4 3" xfId="25309"/>
    <cellStyle name="Normal 39 6 4 4" xfId="47852"/>
    <cellStyle name="Normal 39 6 4_Lcc_inputs" xfId="47853"/>
    <cellStyle name="Normal 39 6 5" xfId="25310"/>
    <cellStyle name="Normal 39 6 5 2" xfId="25311"/>
    <cellStyle name="Normal 39 6 5 2 2" xfId="25312"/>
    <cellStyle name="Normal 39 6 5 3" xfId="25313"/>
    <cellStyle name="Normal 39 6 6" xfId="25314"/>
    <cellStyle name="Normal 39 6 6 2" xfId="25315"/>
    <cellStyle name="Normal 39 6 7" xfId="25316"/>
    <cellStyle name="Normal 39 6 8" xfId="47854"/>
    <cellStyle name="Normal 39 6 9" xfId="47855"/>
    <cellStyle name="Normal 39 6_Lcc_inputs" xfId="47856"/>
    <cellStyle name="Normal 39 7" xfId="9964"/>
    <cellStyle name="Normal 39 7 2" xfId="9965"/>
    <cellStyle name="Normal 39 7 2 2" xfId="25317"/>
    <cellStyle name="Normal 39 7 2 2 2" xfId="25318"/>
    <cellStyle name="Normal 39 7 2 2 2 2" xfId="25319"/>
    <cellStyle name="Normal 39 7 2 2 2 2 2" xfId="25320"/>
    <cellStyle name="Normal 39 7 2 2 2 3" xfId="25321"/>
    <cellStyle name="Normal 39 7 2 2 3" xfId="25322"/>
    <cellStyle name="Normal 39 7 2 2 3 2" xfId="25323"/>
    <cellStyle name="Normal 39 7 2 2 3 2 2" xfId="25324"/>
    <cellStyle name="Normal 39 7 2 2 3 3" xfId="25325"/>
    <cellStyle name="Normal 39 7 2 2 4" xfId="25326"/>
    <cellStyle name="Normal 39 7 2 2 4 2" xfId="25327"/>
    <cellStyle name="Normal 39 7 2 2 5" xfId="25328"/>
    <cellStyle name="Normal 39 7 2 2_Lcc_inputs" xfId="47857"/>
    <cellStyle name="Normal 39 7 2 3" xfId="25329"/>
    <cellStyle name="Normal 39 7 2 3 2" xfId="25330"/>
    <cellStyle name="Normal 39 7 2 3 2 2" xfId="25331"/>
    <cellStyle name="Normal 39 7 2 3 2 3" xfId="47858"/>
    <cellStyle name="Normal 39 7 2 3 3" xfId="25332"/>
    <cellStyle name="Normal 39 7 2 3 4" xfId="47859"/>
    <cellStyle name="Normal 39 7 2 3_Lcc_inputs" xfId="47860"/>
    <cellStyle name="Normal 39 7 2 4" xfId="25333"/>
    <cellStyle name="Normal 39 7 2 4 2" xfId="25334"/>
    <cellStyle name="Normal 39 7 2 4 2 2" xfId="25335"/>
    <cellStyle name="Normal 39 7 2 4 3" xfId="25336"/>
    <cellStyle name="Normal 39 7 2 5" xfId="25337"/>
    <cellStyle name="Normal 39 7 2 5 2" xfId="25338"/>
    <cellStyle name="Normal 39 7 2 6" xfId="25339"/>
    <cellStyle name="Normal 39 7 2 7" xfId="47861"/>
    <cellStyle name="Normal 39 7 2 8" xfId="47862"/>
    <cellStyle name="Normal 39 7 2_Lcc_inputs" xfId="47863"/>
    <cellStyle name="Normal 39 7 3" xfId="25340"/>
    <cellStyle name="Normal 39 7 3 2" xfId="25341"/>
    <cellStyle name="Normal 39 7 3 2 2" xfId="25342"/>
    <cellStyle name="Normal 39 7 3 2 2 2" xfId="25343"/>
    <cellStyle name="Normal 39 7 3 2 3" xfId="25344"/>
    <cellStyle name="Normal 39 7 3 3" xfId="25345"/>
    <cellStyle name="Normal 39 7 3 3 2" xfId="25346"/>
    <cellStyle name="Normal 39 7 3 3 2 2" xfId="25347"/>
    <cellStyle name="Normal 39 7 3 3 3" xfId="25348"/>
    <cellStyle name="Normal 39 7 3 4" xfId="25349"/>
    <cellStyle name="Normal 39 7 3 4 2" xfId="25350"/>
    <cellStyle name="Normal 39 7 3 5" xfId="25351"/>
    <cellStyle name="Normal 39 7 3_Lcc_inputs" xfId="47864"/>
    <cellStyle name="Normal 39 7 4" xfId="25352"/>
    <cellStyle name="Normal 39 7 4 2" xfId="25353"/>
    <cellStyle name="Normal 39 7 4 2 2" xfId="25354"/>
    <cellStyle name="Normal 39 7 4 2 3" xfId="47865"/>
    <cellStyle name="Normal 39 7 4 3" xfId="25355"/>
    <cellStyle name="Normal 39 7 4 4" xfId="47866"/>
    <cellStyle name="Normal 39 7 4_Lcc_inputs" xfId="47867"/>
    <cellStyle name="Normal 39 7 5" xfId="25356"/>
    <cellStyle name="Normal 39 7 5 2" xfId="25357"/>
    <cellStyle name="Normal 39 7 5 2 2" xfId="25358"/>
    <cellStyle name="Normal 39 7 5 3" xfId="25359"/>
    <cellStyle name="Normal 39 7 6" xfId="25360"/>
    <cellStyle name="Normal 39 7 6 2" xfId="25361"/>
    <cellStyle name="Normal 39 7 7" xfId="25362"/>
    <cellStyle name="Normal 39 7 8" xfId="47868"/>
    <cellStyle name="Normal 39 7 9" xfId="47869"/>
    <cellStyle name="Normal 39 7_Lcc_inputs" xfId="47870"/>
    <cellStyle name="Normal 39 8" xfId="9966"/>
    <cellStyle name="Normal 39 8 2" xfId="25363"/>
    <cellStyle name="Normal 39 8 2 2" xfId="25364"/>
    <cellStyle name="Normal 39 8 2 2 2" xfId="25365"/>
    <cellStyle name="Normal 39 8 2 2 2 2" xfId="25366"/>
    <cellStyle name="Normal 39 8 2 2 3" xfId="25367"/>
    <cellStyle name="Normal 39 8 2 3" xfId="25368"/>
    <cellStyle name="Normal 39 8 2 3 2" xfId="25369"/>
    <cellStyle name="Normal 39 8 2 3 2 2" xfId="25370"/>
    <cellStyle name="Normal 39 8 2 3 3" xfId="25371"/>
    <cellStyle name="Normal 39 8 2 4" xfId="25372"/>
    <cellStyle name="Normal 39 8 2 4 2" xfId="25373"/>
    <cellStyle name="Normal 39 8 2 5" xfId="25374"/>
    <cellStyle name="Normal 39 8 2_Lcc_inputs" xfId="47871"/>
    <cellStyle name="Normal 39 8 3" xfId="25375"/>
    <cellStyle name="Normal 39 8 3 2" xfId="25376"/>
    <cellStyle name="Normal 39 8 3 2 2" xfId="25377"/>
    <cellStyle name="Normal 39 8 3 2 3" xfId="47872"/>
    <cellStyle name="Normal 39 8 3 3" xfId="25378"/>
    <cellStyle name="Normal 39 8 3 4" xfId="47873"/>
    <cellStyle name="Normal 39 8 3_Lcc_inputs" xfId="47874"/>
    <cellStyle name="Normal 39 8 4" xfId="25379"/>
    <cellStyle name="Normal 39 8 4 2" xfId="25380"/>
    <cellStyle name="Normal 39 8 4 2 2" xfId="25381"/>
    <cellStyle name="Normal 39 8 4 3" xfId="25382"/>
    <cellStyle name="Normal 39 8 5" xfId="25383"/>
    <cellStyle name="Normal 39 8 5 2" xfId="25384"/>
    <cellStyle name="Normal 39 8 6" xfId="25385"/>
    <cellStyle name="Normal 39 8 7" xfId="47875"/>
    <cellStyle name="Normal 39 8 8" xfId="47876"/>
    <cellStyle name="Normal 39 8_Lcc_inputs" xfId="47877"/>
    <cellStyle name="Normal 39 9" xfId="10749"/>
    <cellStyle name="Normal 39 9 2" xfId="25386"/>
    <cellStyle name="Normal 39 9 2 2" xfId="25387"/>
    <cellStyle name="Normal 39 9 2 2 2" xfId="25388"/>
    <cellStyle name="Normal 39 9 2 2 2 2" xfId="25389"/>
    <cellStyle name="Normal 39 9 2 2 3" xfId="25390"/>
    <cellStyle name="Normal 39 9 2 3" xfId="25391"/>
    <cellStyle name="Normal 39 9 2 3 2" xfId="25392"/>
    <cellStyle name="Normal 39 9 2 3 2 2" xfId="25393"/>
    <cellStyle name="Normal 39 9 2 3 3" xfId="25394"/>
    <cellStyle name="Normal 39 9 2 4" xfId="25395"/>
    <cellStyle name="Normal 39 9 2 4 2" xfId="25396"/>
    <cellStyle name="Normal 39 9 2 5" xfId="25397"/>
    <cellStyle name="Normal 39 9 2_Lcc_inputs" xfId="47878"/>
    <cellStyle name="Normal 39 9 3" xfId="25398"/>
    <cellStyle name="Normal 39 9 3 2" xfId="25399"/>
    <cellStyle name="Normal 39 9 3 2 2" xfId="25400"/>
    <cellStyle name="Normal 39 9 3 2 3" xfId="47879"/>
    <cellStyle name="Normal 39 9 3 3" xfId="25401"/>
    <cellStyle name="Normal 39 9 3 4" xfId="47880"/>
    <cellStyle name="Normal 39 9 3_Lcc_inputs" xfId="47881"/>
    <cellStyle name="Normal 39 9 4" xfId="25402"/>
    <cellStyle name="Normal 39 9 4 2" xfId="25403"/>
    <cellStyle name="Normal 39 9 4 2 2" xfId="25404"/>
    <cellStyle name="Normal 39 9 4 3" xfId="25405"/>
    <cellStyle name="Normal 39 9 5" xfId="25406"/>
    <cellStyle name="Normal 39 9 5 2" xfId="25407"/>
    <cellStyle name="Normal 39 9 6" xfId="25408"/>
    <cellStyle name="Normal 39 9 7" xfId="47882"/>
    <cellStyle name="Normal 39 9 8" xfId="47883"/>
    <cellStyle name="Normal 39 9_Lcc_inputs" xfId="47884"/>
    <cellStyle name="Normal 39_Lcc_inputs" xfId="47885"/>
    <cellStyle name="Normal 4" xfId="14"/>
    <cellStyle name="Normal 4 10" xfId="8835"/>
    <cellStyle name="Normal 4 10 2" xfId="47886"/>
    <cellStyle name="Normal 4 10 2 2" xfId="47887"/>
    <cellStyle name="Normal 4 10 2 3" xfId="47888"/>
    <cellStyle name="Normal 4 10 3" xfId="47889"/>
    <cellStyle name="Normal 4 10 3 2" xfId="47890"/>
    <cellStyle name="Normal 4 10 4" xfId="47891"/>
    <cellStyle name="Normal 4 10_Lcc_inputs" xfId="47892"/>
    <cellStyle name="Normal 4 11" xfId="8836"/>
    <cellStyle name="Normal 4 12" xfId="47893"/>
    <cellStyle name="Normal 4 13" xfId="55090"/>
    <cellStyle name="Normal 4 14" xfId="55181"/>
    <cellStyle name="Normal 4 15" xfId="55108"/>
    <cellStyle name="Normal 4 16" xfId="55183"/>
    <cellStyle name="Normal 4 17" xfId="55110"/>
    <cellStyle name="Normal 4 18" xfId="55186"/>
    <cellStyle name="Normal 4 19" xfId="55131"/>
    <cellStyle name="Normal 4 2" xfId="173"/>
    <cellStyle name="Normal 4 2 2" xfId="281"/>
    <cellStyle name="Normal 4 2 2 10" xfId="55248"/>
    <cellStyle name="Normal 4 2 2 2" xfId="11127"/>
    <cellStyle name="Normal 4 2 2 2 2" xfId="25409"/>
    <cellStyle name="Normal 4 2 2 2 2 2" xfId="25410"/>
    <cellStyle name="Normal 4 2 2 2 2 3" xfId="47894"/>
    <cellStyle name="Normal 4 2 2 2 3" xfId="25411"/>
    <cellStyle name="Normal 4 2 2 2 3 2" xfId="47895"/>
    <cellStyle name="Normal 4 2 2 2 4" xfId="47896"/>
    <cellStyle name="Normal 4 2 2 2 5" xfId="47897"/>
    <cellStyle name="Normal 4 2 2 2_Lcc_inputs" xfId="47898"/>
    <cellStyle name="Normal 4 2 2 3" xfId="11126"/>
    <cellStyle name="Normal 4 2 2 3 2" xfId="25412"/>
    <cellStyle name="Normal 4 2 2 3 2 2" xfId="47899"/>
    <cellStyle name="Normal 4 2 2 3 3" xfId="47900"/>
    <cellStyle name="Normal 4 2 2 3 4" xfId="47901"/>
    <cellStyle name="Normal 4 2 2 3_Lcc_inputs" xfId="47902"/>
    <cellStyle name="Normal 4 2 2 4" xfId="25413"/>
    <cellStyle name="Normal 4 2 2 4 2" xfId="47903"/>
    <cellStyle name="Normal 4 2 2 4 3" xfId="47904"/>
    <cellStyle name="Normal 4 2 2 5" xfId="47905"/>
    <cellStyle name="Normal 4 2 2 5 2" xfId="47906"/>
    <cellStyle name="Normal 4 2 2 6" xfId="47907"/>
    <cellStyle name="Normal 4 2 2 7" xfId="8837"/>
    <cellStyle name="Normal 4 2 2 8" xfId="623"/>
    <cellStyle name="Normal 4 2 2 9" xfId="55266"/>
    <cellStyle name="Normal 4 2 2_Lcc_inputs" xfId="47908"/>
    <cellStyle name="Normal 4 2 3" xfId="575"/>
    <cellStyle name="Normal 4 2 3 2" xfId="8839"/>
    <cellStyle name="Normal 4 2 3 2 2" xfId="11128"/>
    <cellStyle name="Normal 4 2 3 2 3" xfId="47909"/>
    <cellStyle name="Normal 4 2 3 3" xfId="9968"/>
    <cellStyle name="Normal 4 2 3 3 2" xfId="47910"/>
    <cellStyle name="Normal 4 2 3 4" xfId="47911"/>
    <cellStyle name="Normal 4 2 3 5" xfId="8838"/>
    <cellStyle name="Normal 4 2 3_Lcc_inputs" xfId="47912"/>
    <cellStyle name="Normal 4 2 4" xfId="8840"/>
    <cellStyle name="Normal 4 2 4 2" xfId="11004"/>
    <cellStyle name="Normal 4 2 4 2 2" xfId="47913"/>
    <cellStyle name="Normal 4 2 4 2 3" xfId="47914"/>
    <cellStyle name="Normal 4 2 4 3" xfId="47915"/>
    <cellStyle name="Normal 4 2 4 3 2" xfId="47916"/>
    <cellStyle name="Normal 4 2 4 4" xfId="47917"/>
    <cellStyle name="Normal 4 2 4_Lcc_inputs" xfId="47918"/>
    <cellStyle name="Normal 4 2 5" xfId="47919"/>
    <cellStyle name="Normal 4 2 6" xfId="47920"/>
    <cellStyle name="Normal 4 2_Lcc_inputs" xfId="47921"/>
    <cellStyle name="Normal 4 3" xfId="223"/>
    <cellStyle name="Normal 4 3 10" xfId="55184"/>
    <cellStyle name="Normal 4 3 2" xfId="234"/>
    <cellStyle name="Normal 4 3 2 2" xfId="9971"/>
    <cellStyle name="Normal 4 3 2 2 2" xfId="9972"/>
    <cellStyle name="Normal 4 3 2 2 3" xfId="25414"/>
    <cellStyle name="Normal 4 3 2 2 3 2" xfId="25415"/>
    <cellStyle name="Normal 4 3 2 2 3 2 2" xfId="25416"/>
    <cellStyle name="Normal 4 3 2 2 3 2 2 2" xfId="25417"/>
    <cellStyle name="Normal 4 3 2 2 3 2 3" xfId="25418"/>
    <cellStyle name="Normal 4 3 2 2 3 3" xfId="25419"/>
    <cellStyle name="Normal 4 3 2 2 3 3 2" xfId="25420"/>
    <cellStyle name="Normal 4 3 2 2 3 3 2 2" xfId="25421"/>
    <cellStyle name="Normal 4 3 2 2 3 3 3" xfId="25422"/>
    <cellStyle name="Normal 4 3 2 2 3 4" xfId="25423"/>
    <cellStyle name="Normal 4 3 2 2 3 4 2" xfId="25424"/>
    <cellStyle name="Normal 4 3 2 2 3 5" xfId="25425"/>
    <cellStyle name="Normal 4 3 2 2 3_Lcc_inputs" xfId="47922"/>
    <cellStyle name="Normal 4 3 2 2 4" xfId="25426"/>
    <cellStyle name="Normal 4 3 2 2 4 2" xfId="25427"/>
    <cellStyle name="Normal 4 3 2 2 4 2 2" xfId="25428"/>
    <cellStyle name="Normal 4 3 2 2 4 2 3" xfId="47923"/>
    <cellStyle name="Normal 4 3 2 2 4 3" xfId="25429"/>
    <cellStyle name="Normal 4 3 2 2 4 4" xfId="47924"/>
    <cellStyle name="Normal 4 3 2 2 4_Lcc_inputs" xfId="47925"/>
    <cellStyle name="Normal 4 3 2 2 5" xfId="25430"/>
    <cellStyle name="Normal 4 3 2 2 5 2" xfId="25431"/>
    <cellStyle name="Normal 4 3 2 2 5 2 2" xfId="25432"/>
    <cellStyle name="Normal 4 3 2 2 5 3" xfId="25433"/>
    <cellStyle name="Normal 4 3 2 2 6" xfId="25434"/>
    <cellStyle name="Normal 4 3 2 2 6 2" xfId="25435"/>
    <cellStyle name="Normal 4 3 2 2 7" xfId="25436"/>
    <cellStyle name="Normal 4 3 2 2 8" xfId="47926"/>
    <cellStyle name="Normal 4 3 2 2 9" xfId="47927"/>
    <cellStyle name="Normal 4 3 2 2_Lcc_inputs" xfId="47928"/>
    <cellStyle name="Normal 4 3 2 3" xfId="9973"/>
    <cellStyle name="Normal 4 3 2 3 2" xfId="25437"/>
    <cellStyle name="Normal 4 3 2 3 2 2" xfId="25438"/>
    <cellStyle name="Normal 4 3 2 3 2 2 2" xfId="25439"/>
    <cellStyle name="Normal 4 3 2 3 2 2 2 2" xfId="25440"/>
    <cellStyle name="Normal 4 3 2 3 2 2 3" xfId="25441"/>
    <cellStyle name="Normal 4 3 2 3 2 3" xfId="25442"/>
    <cellStyle name="Normal 4 3 2 3 2 3 2" xfId="25443"/>
    <cellStyle name="Normal 4 3 2 3 2 3 2 2" xfId="25444"/>
    <cellStyle name="Normal 4 3 2 3 2 3 3" xfId="25445"/>
    <cellStyle name="Normal 4 3 2 3 2 4" xfId="25446"/>
    <cellStyle name="Normal 4 3 2 3 2 4 2" xfId="25447"/>
    <cellStyle name="Normal 4 3 2 3 2 5" xfId="25448"/>
    <cellStyle name="Normal 4 3 2 3 2_Lcc_inputs" xfId="47929"/>
    <cellStyle name="Normal 4 3 2 3 3" xfId="25449"/>
    <cellStyle name="Normal 4 3 2 3 3 2" xfId="25450"/>
    <cellStyle name="Normal 4 3 2 3 3 2 2" xfId="25451"/>
    <cellStyle name="Normal 4 3 2 3 3 2 3" xfId="47930"/>
    <cellStyle name="Normal 4 3 2 3 3 3" xfId="25452"/>
    <cellStyle name="Normal 4 3 2 3 3 4" xfId="47931"/>
    <cellStyle name="Normal 4 3 2 3 3_Lcc_inputs" xfId="47932"/>
    <cellStyle name="Normal 4 3 2 3 4" xfId="25453"/>
    <cellStyle name="Normal 4 3 2 3 4 2" xfId="25454"/>
    <cellStyle name="Normal 4 3 2 3 4 2 2" xfId="25455"/>
    <cellStyle name="Normal 4 3 2 3 4 3" xfId="25456"/>
    <cellStyle name="Normal 4 3 2 3 5" xfId="25457"/>
    <cellStyle name="Normal 4 3 2 3 5 2" xfId="25458"/>
    <cellStyle name="Normal 4 3 2 3 6" xfId="25459"/>
    <cellStyle name="Normal 4 3 2 3 7" xfId="47933"/>
    <cellStyle name="Normal 4 3 2 3 8" xfId="47934"/>
    <cellStyle name="Normal 4 3 2 3_Lcc_inputs" xfId="47935"/>
    <cellStyle name="Normal 4 3 2 4" xfId="10701"/>
    <cellStyle name="Normal 4 3 2 5" xfId="9970"/>
    <cellStyle name="Normal 4 3 2 6" xfId="8841"/>
    <cellStyle name="Normal 4 3 2_Lcc_inputs" xfId="47936"/>
    <cellStyle name="Normal 4 3 3" xfId="336"/>
    <cellStyle name="Normal 4 3 3 10" xfId="8842"/>
    <cellStyle name="Normal 4 3 3 11" xfId="2714"/>
    <cellStyle name="Normal 4 3 3 2" xfId="9975"/>
    <cellStyle name="Normal 4 3 3 2 2" xfId="25460"/>
    <cellStyle name="Normal 4 3 3 2 2 2" xfId="25461"/>
    <cellStyle name="Normal 4 3 3 2 2 2 2" xfId="25462"/>
    <cellStyle name="Normal 4 3 3 2 2 2 2 2" xfId="25463"/>
    <cellStyle name="Normal 4 3 3 2 2 2 3" xfId="25464"/>
    <cellStyle name="Normal 4 3 3 2 2 3" xfId="25465"/>
    <cellStyle name="Normal 4 3 3 2 2 3 2" xfId="25466"/>
    <cellStyle name="Normal 4 3 3 2 2 3 2 2" xfId="25467"/>
    <cellStyle name="Normal 4 3 3 2 2 3 3" xfId="25468"/>
    <cellStyle name="Normal 4 3 3 2 2 4" xfId="25469"/>
    <cellStyle name="Normal 4 3 3 2 2 4 2" xfId="25470"/>
    <cellStyle name="Normal 4 3 3 2 2 5" xfId="25471"/>
    <cellStyle name="Normal 4 3 3 2 2_Lcc_inputs" xfId="47937"/>
    <cellStyle name="Normal 4 3 3 2 3" xfId="25472"/>
    <cellStyle name="Normal 4 3 3 2 3 2" xfId="25473"/>
    <cellStyle name="Normal 4 3 3 2 3 2 2" xfId="25474"/>
    <cellStyle name="Normal 4 3 3 2 3 2 3" xfId="47938"/>
    <cellStyle name="Normal 4 3 3 2 3 3" xfId="25475"/>
    <cellStyle name="Normal 4 3 3 2 3 4" xfId="47939"/>
    <cellStyle name="Normal 4 3 3 2 3_Lcc_inputs" xfId="47940"/>
    <cellStyle name="Normal 4 3 3 2 4" xfId="25476"/>
    <cellStyle name="Normal 4 3 3 2 4 2" xfId="25477"/>
    <cellStyle name="Normal 4 3 3 2 4 2 2" xfId="25478"/>
    <cellStyle name="Normal 4 3 3 2 4 3" xfId="25479"/>
    <cellStyle name="Normal 4 3 3 2 5" xfId="25480"/>
    <cellStyle name="Normal 4 3 3 2 5 2" xfId="25481"/>
    <cellStyle name="Normal 4 3 3 2 6" xfId="25482"/>
    <cellStyle name="Normal 4 3 3 2 7" xfId="47941"/>
    <cellStyle name="Normal 4 3 3 2 8" xfId="47942"/>
    <cellStyle name="Normal 4 3 3 2_Lcc_inputs" xfId="47943"/>
    <cellStyle name="Normal 4 3 3 3" xfId="10705"/>
    <cellStyle name="Normal 4 3 3 3 2" xfId="10926"/>
    <cellStyle name="Normal 4 3 3 3 2 2" xfId="25483"/>
    <cellStyle name="Normal 4 3 3 3 2 2 2" xfId="25484"/>
    <cellStyle name="Normal 4 3 3 3 2 2 3" xfId="47944"/>
    <cellStyle name="Normal 4 3 3 3 2 3" xfId="25485"/>
    <cellStyle name="Normal 4 3 3 3 2 4" xfId="47945"/>
    <cellStyle name="Normal 4 3 3 3 2_Lcc_inputs" xfId="47946"/>
    <cellStyle name="Normal 4 3 3 3 3" xfId="25486"/>
    <cellStyle name="Normal 4 3 3 3 3 2" xfId="25487"/>
    <cellStyle name="Normal 4 3 3 3 3 2 2" xfId="25488"/>
    <cellStyle name="Normal 4 3 3 3 3 3" xfId="25489"/>
    <cellStyle name="Normal 4 3 3 3 4" xfId="25490"/>
    <cellStyle name="Normal 4 3 3 3 4 2" xfId="25491"/>
    <cellStyle name="Normal 4 3 3 3 5" xfId="25492"/>
    <cellStyle name="Normal 4 3 3 3 6" xfId="47947"/>
    <cellStyle name="Normal 4 3 3 3 7" xfId="47948"/>
    <cellStyle name="Normal 4 3 3 3_Lcc_inputs" xfId="47949"/>
    <cellStyle name="Normal 4 3 3 4" xfId="11129"/>
    <cellStyle name="Normal 4 3 3 4 2" xfId="47950"/>
    <cellStyle name="Normal 4 3 3 4 2 2" xfId="47951"/>
    <cellStyle name="Normal 4 3 3 4 3" xfId="47952"/>
    <cellStyle name="Normal 4 3 3 4 3 2" xfId="47953"/>
    <cellStyle name="Normal 4 3 3 4 3 3" xfId="47954"/>
    <cellStyle name="Normal 4 3 3 4 4" xfId="47955"/>
    <cellStyle name="Normal 4 3 3 4 5" xfId="47956"/>
    <cellStyle name="Normal 4 3 3 4_Lcc_inputs" xfId="47957"/>
    <cellStyle name="Normal 4 3 3 5" xfId="25493"/>
    <cellStyle name="Normal 4 3 3 5 2" xfId="25494"/>
    <cellStyle name="Normal 4 3 3 5 2 2" xfId="25495"/>
    <cellStyle name="Normal 4 3 3 5 2 3" xfId="47958"/>
    <cellStyle name="Normal 4 3 3 5 3" xfId="25496"/>
    <cellStyle name="Normal 4 3 3 5 4" xfId="47959"/>
    <cellStyle name="Normal 4 3 3 5_Lcc_inputs" xfId="47960"/>
    <cellStyle name="Normal 4 3 3 6" xfId="25497"/>
    <cellStyle name="Normal 4 3 3 6 2" xfId="25498"/>
    <cellStyle name="Normal 4 3 3 6 2 2" xfId="25499"/>
    <cellStyle name="Normal 4 3 3 6 3" xfId="25500"/>
    <cellStyle name="Normal 4 3 3 7" xfId="25501"/>
    <cellStyle name="Normal 4 3 3 7 2" xfId="25502"/>
    <cellStyle name="Normal 4 3 3 8" xfId="25503"/>
    <cellStyle name="Normal 4 3 3 9" xfId="9974"/>
    <cellStyle name="Normal 4 3 3_Lcc_inputs" xfId="47961"/>
    <cellStyle name="Normal 4 3 4" xfId="9976"/>
    <cellStyle name="Normal 4 3 4 2" xfId="9977"/>
    <cellStyle name="Normal 4 3 4 3" xfId="9978"/>
    <cellStyle name="Normal 4 3 4 3 2" xfId="25504"/>
    <cellStyle name="Normal 4 3 4 3 2 2" xfId="25505"/>
    <cellStyle name="Normal 4 3 4 3 2 2 2" xfId="25506"/>
    <cellStyle name="Normal 4 3 4 3 2 2 2 2" xfId="25507"/>
    <cellStyle name="Normal 4 3 4 3 2 2 3" xfId="25508"/>
    <cellStyle name="Normal 4 3 4 3 2 3" xfId="25509"/>
    <cellStyle name="Normal 4 3 4 3 2 3 2" xfId="25510"/>
    <cellStyle name="Normal 4 3 4 3 2 3 2 2" xfId="25511"/>
    <cellStyle name="Normal 4 3 4 3 2 3 3" xfId="25512"/>
    <cellStyle name="Normal 4 3 4 3 2 4" xfId="25513"/>
    <cellStyle name="Normal 4 3 4 3 2 4 2" xfId="25514"/>
    <cellStyle name="Normal 4 3 4 3 2 5" xfId="25515"/>
    <cellStyle name="Normal 4 3 4 3 2_Lcc_inputs" xfId="47962"/>
    <cellStyle name="Normal 4 3 4 3 3" xfId="25516"/>
    <cellStyle name="Normal 4 3 4 3 3 2" xfId="25517"/>
    <cellStyle name="Normal 4 3 4 3 3 2 2" xfId="25518"/>
    <cellStyle name="Normal 4 3 4 3 3 2 3" xfId="47963"/>
    <cellStyle name="Normal 4 3 4 3 3 3" xfId="25519"/>
    <cellStyle name="Normal 4 3 4 3 3 4" xfId="47964"/>
    <cellStyle name="Normal 4 3 4 3 3_Lcc_inputs" xfId="47965"/>
    <cellStyle name="Normal 4 3 4 3 4" xfId="25520"/>
    <cellStyle name="Normal 4 3 4 3 4 2" xfId="25521"/>
    <cellStyle name="Normal 4 3 4 3 4 2 2" xfId="25522"/>
    <cellStyle name="Normal 4 3 4 3 4 3" xfId="25523"/>
    <cellStyle name="Normal 4 3 4 3 5" xfId="25524"/>
    <cellStyle name="Normal 4 3 4 3 5 2" xfId="25525"/>
    <cellStyle name="Normal 4 3 4 3 6" xfId="25526"/>
    <cellStyle name="Normal 4 3 4 3 7" xfId="47966"/>
    <cellStyle name="Normal 4 3 4 3 8" xfId="47967"/>
    <cellStyle name="Normal 4 3 4 3_Lcc_inputs" xfId="47968"/>
    <cellStyle name="Normal 4 3 4 4" xfId="25527"/>
    <cellStyle name="Normal 4 3 4 4 2" xfId="25528"/>
    <cellStyle name="Normal 4 3 4 4 2 2" xfId="25529"/>
    <cellStyle name="Normal 4 3 4 4 2 2 2" xfId="25530"/>
    <cellStyle name="Normal 4 3 4 4 2 3" xfId="25531"/>
    <cellStyle name="Normal 4 3 4 4 3" xfId="25532"/>
    <cellStyle name="Normal 4 3 4 4 3 2" xfId="25533"/>
    <cellStyle name="Normal 4 3 4 4 3 2 2" xfId="25534"/>
    <cellStyle name="Normal 4 3 4 4 3 3" xfId="25535"/>
    <cellStyle name="Normal 4 3 4 4 4" xfId="25536"/>
    <cellStyle name="Normal 4 3 4 4 4 2" xfId="25537"/>
    <cellStyle name="Normal 4 3 4 4 5" xfId="25538"/>
    <cellStyle name="Normal 4 3 4 4_Lcc_inputs" xfId="47969"/>
    <cellStyle name="Normal 4 3 4 5" xfId="25539"/>
    <cellStyle name="Normal 4 3 4 5 2" xfId="25540"/>
    <cellStyle name="Normal 4 3 4 5 2 2" xfId="25541"/>
    <cellStyle name="Normal 4 3 4 5 2 2 2" xfId="25542"/>
    <cellStyle name="Normal 4 3 4 5 2 3" xfId="25543"/>
    <cellStyle name="Normal 4 3 4 5 3" xfId="25544"/>
    <cellStyle name="Normal 4 3 4 5 3 2" xfId="25545"/>
    <cellStyle name="Normal 4 3 4 5 4" xfId="25546"/>
    <cellStyle name="Normal 4 3 4 5_Lcc_inputs" xfId="47970"/>
    <cellStyle name="Normal 4 3 4 6" xfId="25547"/>
    <cellStyle name="Normal 4 3 4 6 2" xfId="25548"/>
    <cellStyle name="Normal 4 3 4 6 3" xfId="47971"/>
    <cellStyle name="Normal 4 3 4 7" xfId="25549"/>
    <cellStyle name="Normal 4 3 4 7 2" xfId="47972"/>
    <cellStyle name="Normal 4 3 4 8" xfId="47973"/>
    <cellStyle name="Normal 4 3 4 9" xfId="47974"/>
    <cellStyle name="Normal 4 3 4_Lcc_inputs" xfId="47975"/>
    <cellStyle name="Normal 4 3 5" xfId="9979"/>
    <cellStyle name="Normal 4 3 6" xfId="9969"/>
    <cellStyle name="Normal 4 3 6 2" xfId="10865"/>
    <cellStyle name="Normal 4 3 7" xfId="55091"/>
    <cellStyle name="Normal 4 3 8" xfId="55182"/>
    <cellStyle name="Normal 4 3 9" xfId="55133"/>
    <cellStyle name="Normal 4 3_Lcc_inputs" xfId="47976"/>
    <cellStyle name="Normal 4 4" xfId="235"/>
    <cellStyle name="Normal 4 4 2" xfId="2715"/>
    <cellStyle name="Normal 4 4 2 2" xfId="9982"/>
    <cellStyle name="Normal 4 4 2 3" xfId="25550"/>
    <cellStyle name="Normal 4 4 2 3 2" xfId="25551"/>
    <cellStyle name="Normal 4 4 2 3 2 2" xfId="25552"/>
    <cellStyle name="Normal 4 4 2 3 2 2 2" xfId="25553"/>
    <cellStyle name="Normal 4 4 2 3 2 3" xfId="25554"/>
    <cellStyle name="Normal 4 4 2 3 3" xfId="25555"/>
    <cellStyle name="Normal 4 4 2 3 3 2" xfId="25556"/>
    <cellStyle name="Normal 4 4 2 3 3 2 2" xfId="25557"/>
    <cellStyle name="Normal 4 4 2 3 3 3" xfId="25558"/>
    <cellStyle name="Normal 4 4 2 3 4" xfId="25559"/>
    <cellStyle name="Normal 4 4 2 3 4 2" xfId="25560"/>
    <cellStyle name="Normal 4 4 2 3 5" xfId="25561"/>
    <cellStyle name="Normal 4 4 2 3_Lcc_inputs" xfId="47977"/>
    <cellStyle name="Normal 4 4 2 4" xfId="25562"/>
    <cellStyle name="Normal 4 4 2 4 2" xfId="25563"/>
    <cellStyle name="Normal 4 4 2 4 2 2" xfId="25564"/>
    <cellStyle name="Normal 4 4 2 4 2 3" xfId="47978"/>
    <cellStyle name="Normal 4 4 2 4 3" xfId="25565"/>
    <cellStyle name="Normal 4 4 2 4 4" xfId="47979"/>
    <cellStyle name="Normal 4 4 2 4_Lcc_inputs" xfId="47980"/>
    <cellStyle name="Normal 4 4 2 5" xfId="25566"/>
    <cellStyle name="Normal 4 4 2 5 2" xfId="25567"/>
    <cellStyle name="Normal 4 4 2 5 2 2" xfId="25568"/>
    <cellStyle name="Normal 4 4 2 5 3" xfId="25569"/>
    <cellStyle name="Normal 4 4 2 6" xfId="25570"/>
    <cellStyle name="Normal 4 4 2 6 2" xfId="25571"/>
    <cellStyle name="Normal 4 4 2 7" xfId="25572"/>
    <cellStyle name="Normal 4 4 2 8" xfId="9981"/>
    <cellStyle name="Normal 4 4 2 9" xfId="47981"/>
    <cellStyle name="Normal 4 4 2_Lcc_inputs" xfId="47982"/>
    <cellStyle name="Normal 4 4 3" xfId="9983"/>
    <cellStyle name="Normal 4 4 3 2" xfId="25573"/>
    <cellStyle name="Normal 4 4 3 2 2" xfId="25574"/>
    <cellStyle name="Normal 4 4 3 2 2 2" xfId="25575"/>
    <cellStyle name="Normal 4 4 3 2 2 2 2" xfId="25576"/>
    <cellStyle name="Normal 4 4 3 2 2 3" xfId="25577"/>
    <cellStyle name="Normal 4 4 3 2 3" xfId="25578"/>
    <cellStyle name="Normal 4 4 3 2 3 2" xfId="25579"/>
    <cellStyle name="Normal 4 4 3 2 3 2 2" xfId="25580"/>
    <cellStyle name="Normal 4 4 3 2 3 3" xfId="25581"/>
    <cellStyle name="Normal 4 4 3 2 4" xfId="25582"/>
    <cellStyle name="Normal 4 4 3 2 4 2" xfId="25583"/>
    <cellStyle name="Normal 4 4 3 2 5" xfId="25584"/>
    <cellStyle name="Normal 4 4 3 2_Lcc_inputs" xfId="47983"/>
    <cellStyle name="Normal 4 4 3 3" xfId="25585"/>
    <cellStyle name="Normal 4 4 3 3 2" xfId="25586"/>
    <cellStyle name="Normal 4 4 3 3 2 2" xfId="25587"/>
    <cellStyle name="Normal 4 4 3 3 2 3" xfId="47984"/>
    <cellStyle name="Normal 4 4 3 3 3" xfId="25588"/>
    <cellStyle name="Normal 4 4 3 3 4" xfId="47985"/>
    <cellStyle name="Normal 4 4 3 3_Lcc_inputs" xfId="47986"/>
    <cellStyle name="Normal 4 4 3 4" xfId="25589"/>
    <cellStyle name="Normal 4 4 3 4 2" xfId="25590"/>
    <cellStyle name="Normal 4 4 3 4 2 2" xfId="25591"/>
    <cellStyle name="Normal 4 4 3 4 3" xfId="25592"/>
    <cellStyle name="Normal 4 4 3 5" xfId="25593"/>
    <cellStyle name="Normal 4 4 3 5 2" xfId="25594"/>
    <cellStyle name="Normal 4 4 3 6" xfId="25595"/>
    <cellStyle name="Normal 4 4 3 7" xfId="47987"/>
    <cellStyle name="Normal 4 4 3 8" xfId="47988"/>
    <cellStyle name="Normal 4 4 3_Lcc_inputs" xfId="47989"/>
    <cellStyle name="Normal 4 4 4" xfId="9980"/>
    <cellStyle name="Normal 4 4_Lcc_inputs" xfId="47990"/>
    <cellStyle name="Normal 4 5" xfId="280"/>
    <cellStyle name="Normal 4 5 2" xfId="2716"/>
    <cellStyle name="Normal 4 5 2 2" xfId="8844"/>
    <cellStyle name="Normal 4 5 2 3" xfId="8843"/>
    <cellStyle name="Normal 4 5 3" xfId="8845"/>
    <cellStyle name="Normal 4 5 4" xfId="8846"/>
    <cellStyle name="Normal 4 5 5" xfId="9984"/>
    <cellStyle name="Normal 4 5 6" xfId="624"/>
    <cellStyle name="Normal 4 6" xfId="185"/>
    <cellStyle name="Normal 4 6 2" xfId="2717"/>
    <cellStyle name="Normal 4 6 2 2" xfId="8847"/>
    <cellStyle name="Normal 4 6 3" xfId="9985"/>
    <cellStyle name="Normal 4 7" xfId="2718"/>
    <cellStyle name="Normal 4 7 2" xfId="8849"/>
    <cellStyle name="Normal 4 7 2 2" xfId="25596"/>
    <cellStyle name="Normal 4 7 2 2 2" xfId="25597"/>
    <cellStyle name="Normal 4 7 2 2 2 2" xfId="25598"/>
    <cellStyle name="Normal 4 7 2 2 3" xfId="25599"/>
    <cellStyle name="Normal 4 7 2 3" xfId="25600"/>
    <cellStyle name="Normal 4 7 2 3 2" xfId="25601"/>
    <cellStyle name="Normal 4 7 2 4" xfId="25602"/>
    <cellStyle name="Normal 4 7 2_Lcc_inputs" xfId="47991"/>
    <cellStyle name="Normal 4 7 3" xfId="9986"/>
    <cellStyle name="Normal 4 7 4" xfId="8848"/>
    <cellStyle name="Normal 4 7_Lcc_inputs" xfId="47992"/>
    <cellStyle name="Normal 4 8" xfId="2719"/>
    <cellStyle name="Normal 4 8 2" xfId="8851"/>
    <cellStyle name="Normal 4 8 2 2" xfId="25603"/>
    <cellStyle name="Normal 4 8 2 2 2" xfId="25604"/>
    <cellStyle name="Normal 4 8 2 2 2 2" xfId="25605"/>
    <cellStyle name="Normal 4 8 2 2 2 3" xfId="47993"/>
    <cellStyle name="Normal 4 8 2 2 3" xfId="25606"/>
    <cellStyle name="Normal 4 8 2 2 4" xfId="47994"/>
    <cellStyle name="Normal 4 8 2 2_Lcc_inputs" xfId="47995"/>
    <cellStyle name="Normal 4 8 2 3" xfId="25607"/>
    <cellStyle name="Normal 4 8 2 3 2" xfId="25608"/>
    <cellStyle name="Normal 4 8 2 3 2 2" xfId="25609"/>
    <cellStyle name="Normal 4 8 2 3 3" xfId="25610"/>
    <cellStyle name="Normal 4 8 2 4" xfId="25611"/>
    <cellStyle name="Normal 4 8 2 4 2" xfId="25612"/>
    <cellStyle name="Normal 4 8 2 5" xfId="25613"/>
    <cellStyle name="Normal 4 8 2 6" xfId="47996"/>
    <cellStyle name="Normal 4 8 2 7" xfId="47997"/>
    <cellStyle name="Normal 4 8 2_Lcc_inputs" xfId="47998"/>
    <cellStyle name="Normal 4 8 3" xfId="11130"/>
    <cellStyle name="Normal 4 8 3 2" xfId="25614"/>
    <cellStyle name="Normal 4 8 3 2 2" xfId="25615"/>
    <cellStyle name="Normal 4 8 3 2 3" xfId="47999"/>
    <cellStyle name="Normal 4 8 3 3" xfId="25616"/>
    <cellStyle name="Normal 4 8 3 3 2" xfId="48000"/>
    <cellStyle name="Normal 4 8 3 4" xfId="48001"/>
    <cellStyle name="Normal 4 8 3 5" xfId="48002"/>
    <cellStyle name="Normal 4 8 3_Lcc_inputs" xfId="48003"/>
    <cellStyle name="Normal 4 8 4" xfId="25617"/>
    <cellStyle name="Normal 4 8 4 2" xfId="25618"/>
    <cellStyle name="Normal 4 8 4 2 2" xfId="25619"/>
    <cellStyle name="Normal 4 8 4 2 3" xfId="48004"/>
    <cellStyle name="Normal 4 8 4 3" xfId="25620"/>
    <cellStyle name="Normal 4 8 4 4" xfId="48005"/>
    <cellStyle name="Normal 4 8 4_Lcc_inputs" xfId="48006"/>
    <cellStyle name="Normal 4 8 5" xfId="25621"/>
    <cellStyle name="Normal 4 8 5 2" xfId="25622"/>
    <cellStyle name="Normal 4 8 5 3" xfId="48007"/>
    <cellStyle name="Normal 4 8 6" xfId="25623"/>
    <cellStyle name="Normal 4 8 6 2" xfId="48008"/>
    <cellStyle name="Normal 4 8 7" xfId="48009"/>
    <cellStyle name="Normal 4 8 8" xfId="48010"/>
    <cellStyle name="Normal 4 8 9" xfId="8850"/>
    <cellStyle name="Normal 4 8_Lcc_inputs" xfId="48011"/>
    <cellStyle name="Normal 4 9" xfId="2713"/>
    <cellStyle name="Normal 4 9 2" xfId="11131"/>
    <cellStyle name="Normal 4 9 2 2" xfId="48012"/>
    <cellStyle name="Normal 4 9 2 3" xfId="48013"/>
    <cellStyle name="Normal 4 9 3" xfId="9967"/>
    <cellStyle name="Normal 4 9 3 2" xfId="48014"/>
    <cellStyle name="Normal 4 9 4" xfId="48015"/>
    <cellStyle name="Normal 4 9 5" xfId="8852"/>
    <cellStyle name="Normal 4 9_Lcc_inputs" xfId="48016"/>
    <cellStyle name="Normal 4_Lcc_inputs" xfId="48017"/>
    <cellStyle name="Normal 40" xfId="8853"/>
    <cellStyle name="Normal 40 10" xfId="10819"/>
    <cellStyle name="Normal 40 10 2" xfId="25624"/>
    <cellStyle name="Normal 40 10 2 2" xfId="25625"/>
    <cellStyle name="Normal 40 10 2 2 2" xfId="25626"/>
    <cellStyle name="Normal 40 10 2 2 3" xfId="48018"/>
    <cellStyle name="Normal 40 10 2 3" xfId="25627"/>
    <cellStyle name="Normal 40 10 2 4" xfId="48019"/>
    <cellStyle name="Normal 40 10 2_Lcc_inputs" xfId="48020"/>
    <cellStyle name="Normal 40 10 3" xfId="25628"/>
    <cellStyle name="Normal 40 10 3 2" xfId="25629"/>
    <cellStyle name="Normal 40 10 3 2 2" xfId="25630"/>
    <cellStyle name="Normal 40 10 3 3" xfId="25631"/>
    <cellStyle name="Normal 40 10 4" xfId="25632"/>
    <cellStyle name="Normal 40 10 4 2" xfId="25633"/>
    <cellStyle name="Normal 40 10 5" xfId="25634"/>
    <cellStyle name="Normal 40 10 6" xfId="48021"/>
    <cellStyle name="Normal 40 10 7" xfId="48022"/>
    <cellStyle name="Normal 40 10_Lcc_inputs" xfId="48023"/>
    <cellStyle name="Normal 40 11" xfId="25635"/>
    <cellStyle name="Normal 40 11 2" xfId="25636"/>
    <cellStyle name="Normal 40 11 2 2" xfId="25637"/>
    <cellStyle name="Normal 40 11 2 3" xfId="48024"/>
    <cellStyle name="Normal 40 11 3" xfId="25638"/>
    <cellStyle name="Normal 40 11 3 2" xfId="48025"/>
    <cellStyle name="Normal 40 11 4" xfId="48026"/>
    <cellStyle name="Normal 40 11 5" xfId="48027"/>
    <cellStyle name="Normal 40 11_Lcc_inputs" xfId="48028"/>
    <cellStyle name="Normal 40 12" xfId="25639"/>
    <cellStyle name="Normal 40 12 2" xfId="25640"/>
    <cellStyle name="Normal 40 12 2 2" xfId="25641"/>
    <cellStyle name="Normal 40 12 2 3" xfId="48029"/>
    <cellStyle name="Normal 40 12 3" xfId="25642"/>
    <cellStyle name="Normal 40 12 4" xfId="48030"/>
    <cellStyle name="Normal 40 12_Lcc_inputs" xfId="48031"/>
    <cellStyle name="Normal 40 13" xfId="25643"/>
    <cellStyle name="Normal 40 13 2" xfId="25644"/>
    <cellStyle name="Normal 40 13 3" xfId="48032"/>
    <cellStyle name="Normal 40 14" xfId="25645"/>
    <cellStyle name="Normal 40 14 2" xfId="48033"/>
    <cellStyle name="Normal 40 15" xfId="9987"/>
    <cellStyle name="Normal 40 16" xfId="48034"/>
    <cellStyle name="Normal 40 2" xfId="9988"/>
    <cellStyle name="Normal 40 2 10" xfId="48035"/>
    <cellStyle name="Normal 40 2 2" xfId="9989"/>
    <cellStyle name="Normal 40 2 2 2" xfId="25646"/>
    <cellStyle name="Normal 40 2 2 2 2" xfId="25647"/>
    <cellStyle name="Normal 40 2 2 2 2 2" xfId="25648"/>
    <cellStyle name="Normal 40 2 2 2 2 2 2" xfId="25649"/>
    <cellStyle name="Normal 40 2 2 2 2 3" xfId="25650"/>
    <cellStyle name="Normal 40 2 2 2 3" xfId="25651"/>
    <cellStyle name="Normal 40 2 2 2 3 2" xfId="25652"/>
    <cellStyle name="Normal 40 2 2 2 3 2 2" xfId="25653"/>
    <cellStyle name="Normal 40 2 2 2 3 3" xfId="25654"/>
    <cellStyle name="Normal 40 2 2 2 4" xfId="25655"/>
    <cellStyle name="Normal 40 2 2 2 4 2" xfId="25656"/>
    <cellStyle name="Normal 40 2 2 2 5" xfId="25657"/>
    <cellStyle name="Normal 40 2 2 2_Lcc_inputs" xfId="48036"/>
    <cellStyle name="Normal 40 2 2 3" xfId="25658"/>
    <cellStyle name="Normal 40 2 2 3 2" xfId="25659"/>
    <cellStyle name="Normal 40 2 2 3 2 2" xfId="25660"/>
    <cellStyle name="Normal 40 2 2 3 2 3" xfId="48037"/>
    <cellStyle name="Normal 40 2 2 3 3" xfId="25661"/>
    <cellStyle name="Normal 40 2 2 3 4" xfId="48038"/>
    <cellStyle name="Normal 40 2 2 3_Lcc_inputs" xfId="48039"/>
    <cellStyle name="Normal 40 2 2 4" xfId="25662"/>
    <cellStyle name="Normal 40 2 2 4 2" xfId="25663"/>
    <cellStyle name="Normal 40 2 2 4 2 2" xfId="25664"/>
    <cellStyle name="Normal 40 2 2 4 3" xfId="25665"/>
    <cellStyle name="Normal 40 2 2 5" xfId="25666"/>
    <cellStyle name="Normal 40 2 2 5 2" xfId="25667"/>
    <cellStyle name="Normal 40 2 2 6" xfId="25668"/>
    <cellStyle name="Normal 40 2 2 7" xfId="48040"/>
    <cellStyle name="Normal 40 2 2 8" xfId="48041"/>
    <cellStyle name="Normal 40 2 2_Lcc_inputs" xfId="48042"/>
    <cellStyle name="Normal 40 2 3" xfId="10881"/>
    <cellStyle name="Normal 40 2 3 2" xfId="25669"/>
    <cellStyle name="Normal 40 2 3 2 2" xfId="25670"/>
    <cellStyle name="Normal 40 2 3 2 2 2" xfId="25671"/>
    <cellStyle name="Normal 40 2 3 2 2 3" xfId="48043"/>
    <cellStyle name="Normal 40 2 3 2 3" xfId="25672"/>
    <cellStyle name="Normal 40 2 3 2 4" xfId="48044"/>
    <cellStyle name="Normal 40 2 3 2_Lcc_inputs" xfId="48045"/>
    <cellStyle name="Normal 40 2 3 3" xfId="25673"/>
    <cellStyle name="Normal 40 2 3 3 2" xfId="25674"/>
    <cellStyle name="Normal 40 2 3 3 2 2" xfId="25675"/>
    <cellStyle name="Normal 40 2 3 3 3" xfId="25676"/>
    <cellStyle name="Normal 40 2 3 4" xfId="25677"/>
    <cellStyle name="Normal 40 2 3 4 2" xfId="25678"/>
    <cellStyle name="Normal 40 2 3 5" xfId="25679"/>
    <cellStyle name="Normal 40 2 3 6" xfId="48046"/>
    <cellStyle name="Normal 40 2 3 7" xfId="48047"/>
    <cellStyle name="Normal 40 2 3_Lcc_inputs" xfId="48048"/>
    <cellStyle name="Normal 40 2 4" xfId="11132"/>
    <cellStyle name="Normal 40 2 4 2" xfId="25680"/>
    <cellStyle name="Normal 40 2 4 2 2" xfId="25681"/>
    <cellStyle name="Normal 40 2 4 2 3" xfId="48049"/>
    <cellStyle name="Normal 40 2 4 3" xfId="25682"/>
    <cellStyle name="Normal 40 2 4 3 2" xfId="48050"/>
    <cellStyle name="Normal 40 2 4 4" xfId="48051"/>
    <cellStyle name="Normal 40 2 4 5" xfId="48052"/>
    <cellStyle name="Normal 40 2 4_Lcc_inputs" xfId="48053"/>
    <cellStyle name="Normal 40 2 5" xfId="25683"/>
    <cellStyle name="Normal 40 2 5 2" xfId="25684"/>
    <cellStyle name="Normal 40 2 5 2 2" xfId="25685"/>
    <cellStyle name="Normal 40 2 5 2 3" xfId="48054"/>
    <cellStyle name="Normal 40 2 5 3" xfId="25686"/>
    <cellStyle name="Normal 40 2 5 3 2" xfId="48055"/>
    <cellStyle name="Normal 40 2 5 4" xfId="48056"/>
    <cellStyle name="Normal 40 2 5 5" xfId="48057"/>
    <cellStyle name="Normal 40 2 5_Lcc_inputs" xfId="48058"/>
    <cellStyle name="Normal 40 2 6" xfId="25687"/>
    <cellStyle name="Normal 40 2 6 2" xfId="25688"/>
    <cellStyle name="Normal 40 2 6 2 2" xfId="48059"/>
    <cellStyle name="Normal 40 2 6 3" xfId="48060"/>
    <cellStyle name="Normal 40 2 6 4" xfId="48061"/>
    <cellStyle name="Normal 40 2 6_Lcc_inputs" xfId="48062"/>
    <cellStyle name="Normal 40 2 7" xfId="25689"/>
    <cellStyle name="Normal 40 2 7 2" xfId="48063"/>
    <cellStyle name="Normal 40 2 7 3" xfId="48064"/>
    <cellStyle name="Normal 40 2 8" xfId="48065"/>
    <cellStyle name="Normal 40 2 8 2" xfId="48066"/>
    <cellStyle name="Normal 40 2 9" xfId="48067"/>
    <cellStyle name="Normal 40 2_Lcc_inputs" xfId="48068"/>
    <cellStyle name="Normal 40 3" xfId="9990"/>
    <cellStyle name="Normal 40 3 2" xfId="9991"/>
    <cellStyle name="Normal 40 3 2 2" xfId="25690"/>
    <cellStyle name="Normal 40 3 2 2 2" xfId="25691"/>
    <cellStyle name="Normal 40 3 2 2 2 2" xfId="25692"/>
    <cellStyle name="Normal 40 3 2 2 2 2 2" xfId="25693"/>
    <cellStyle name="Normal 40 3 2 2 2 3" xfId="25694"/>
    <cellStyle name="Normal 40 3 2 2 3" xfId="25695"/>
    <cellStyle name="Normal 40 3 2 2 3 2" xfId="25696"/>
    <cellStyle name="Normal 40 3 2 2 3 2 2" xfId="25697"/>
    <cellStyle name="Normal 40 3 2 2 3 3" xfId="25698"/>
    <cellStyle name="Normal 40 3 2 2 4" xfId="25699"/>
    <cellStyle name="Normal 40 3 2 2 4 2" xfId="25700"/>
    <cellStyle name="Normal 40 3 2 2 5" xfId="25701"/>
    <cellStyle name="Normal 40 3 2 2_Lcc_inputs" xfId="48069"/>
    <cellStyle name="Normal 40 3 2 3" xfId="25702"/>
    <cellStyle name="Normal 40 3 2 3 2" xfId="25703"/>
    <cellStyle name="Normal 40 3 2 3 2 2" xfId="25704"/>
    <cellStyle name="Normal 40 3 2 3 2 3" xfId="48070"/>
    <cellStyle name="Normal 40 3 2 3 3" xfId="25705"/>
    <cellStyle name="Normal 40 3 2 3 4" xfId="48071"/>
    <cellStyle name="Normal 40 3 2 3_Lcc_inputs" xfId="48072"/>
    <cellStyle name="Normal 40 3 2 4" xfId="25706"/>
    <cellStyle name="Normal 40 3 2 4 2" xfId="25707"/>
    <cellStyle name="Normal 40 3 2 4 2 2" xfId="25708"/>
    <cellStyle name="Normal 40 3 2 4 3" xfId="25709"/>
    <cellStyle name="Normal 40 3 2 5" xfId="25710"/>
    <cellStyle name="Normal 40 3 2 5 2" xfId="25711"/>
    <cellStyle name="Normal 40 3 2 6" xfId="25712"/>
    <cellStyle name="Normal 40 3 2 7" xfId="48073"/>
    <cellStyle name="Normal 40 3 2 8" xfId="48074"/>
    <cellStyle name="Normal 40 3 2_Lcc_inputs" xfId="48075"/>
    <cellStyle name="Normal 40 3 3" xfId="10944"/>
    <cellStyle name="Normal 40 3 3 2" xfId="25713"/>
    <cellStyle name="Normal 40 3 3 2 2" xfId="25714"/>
    <cellStyle name="Normal 40 3 3 2 2 2" xfId="25715"/>
    <cellStyle name="Normal 40 3 3 2 2 3" xfId="48076"/>
    <cellStyle name="Normal 40 3 3 2 3" xfId="25716"/>
    <cellStyle name="Normal 40 3 3 2 4" xfId="48077"/>
    <cellStyle name="Normal 40 3 3 2_Lcc_inputs" xfId="48078"/>
    <cellStyle name="Normal 40 3 3 3" xfId="25717"/>
    <cellStyle name="Normal 40 3 3 3 2" xfId="25718"/>
    <cellStyle name="Normal 40 3 3 3 2 2" xfId="25719"/>
    <cellStyle name="Normal 40 3 3 3 3" xfId="25720"/>
    <cellStyle name="Normal 40 3 3 4" xfId="25721"/>
    <cellStyle name="Normal 40 3 3 4 2" xfId="25722"/>
    <cellStyle name="Normal 40 3 3 5" xfId="25723"/>
    <cellStyle name="Normal 40 3 3 6" xfId="48079"/>
    <cellStyle name="Normal 40 3 3 7" xfId="48080"/>
    <cellStyle name="Normal 40 3 3_Lcc_inputs" xfId="48081"/>
    <cellStyle name="Normal 40 3 4" xfId="11133"/>
    <cellStyle name="Normal 40 3 4 2" xfId="25724"/>
    <cellStyle name="Normal 40 3 4 2 2" xfId="25725"/>
    <cellStyle name="Normal 40 3 4 2 3" xfId="48082"/>
    <cellStyle name="Normal 40 3 4 3" xfId="25726"/>
    <cellStyle name="Normal 40 3 4 3 2" xfId="48083"/>
    <cellStyle name="Normal 40 3 4 4" xfId="48084"/>
    <cellStyle name="Normal 40 3 4 5" xfId="48085"/>
    <cellStyle name="Normal 40 3 4_Lcc_inputs" xfId="48086"/>
    <cellStyle name="Normal 40 3 5" xfId="25727"/>
    <cellStyle name="Normal 40 3 5 2" xfId="25728"/>
    <cellStyle name="Normal 40 3 5 2 2" xfId="25729"/>
    <cellStyle name="Normal 40 3 5 2 3" xfId="48087"/>
    <cellStyle name="Normal 40 3 5 3" xfId="25730"/>
    <cellStyle name="Normal 40 3 5 4" xfId="48088"/>
    <cellStyle name="Normal 40 3 5_Lcc_inputs" xfId="48089"/>
    <cellStyle name="Normal 40 3 6" xfId="25731"/>
    <cellStyle name="Normal 40 3 6 2" xfId="25732"/>
    <cellStyle name="Normal 40 3 6 3" xfId="48090"/>
    <cellStyle name="Normal 40 3 7" xfId="25733"/>
    <cellStyle name="Normal 40 3 7 2" xfId="48091"/>
    <cellStyle name="Normal 40 3 8" xfId="48092"/>
    <cellStyle name="Normal 40 3 9" xfId="48093"/>
    <cellStyle name="Normal 40 3_Lcc_inputs" xfId="48094"/>
    <cellStyle name="Normal 40 4" xfId="9992"/>
    <cellStyle name="Normal 40 4 2" xfId="9993"/>
    <cellStyle name="Normal 40 4 2 2" xfId="25734"/>
    <cellStyle name="Normal 40 4 2 2 2" xfId="25735"/>
    <cellStyle name="Normal 40 4 2 2 2 2" xfId="25736"/>
    <cellStyle name="Normal 40 4 2 2 2 2 2" xfId="25737"/>
    <cellStyle name="Normal 40 4 2 2 2 3" xfId="25738"/>
    <cellStyle name="Normal 40 4 2 2 3" xfId="25739"/>
    <cellStyle name="Normal 40 4 2 2 3 2" xfId="25740"/>
    <cellStyle name="Normal 40 4 2 2 3 2 2" xfId="25741"/>
    <cellStyle name="Normal 40 4 2 2 3 3" xfId="25742"/>
    <cellStyle name="Normal 40 4 2 2 4" xfId="25743"/>
    <cellStyle name="Normal 40 4 2 2 4 2" xfId="25744"/>
    <cellStyle name="Normal 40 4 2 2 5" xfId="25745"/>
    <cellStyle name="Normal 40 4 2 2_Lcc_inputs" xfId="48095"/>
    <cellStyle name="Normal 40 4 2 3" xfId="25746"/>
    <cellStyle name="Normal 40 4 2 3 2" xfId="25747"/>
    <cellStyle name="Normal 40 4 2 3 2 2" xfId="25748"/>
    <cellStyle name="Normal 40 4 2 3 2 3" xfId="48096"/>
    <cellStyle name="Normal 40 4 2 3 3" xfId="25749"/>
    <cellStyle name="Normal 40 4 2 3 4" xfId="48097"/>
    <cellStyle name="Normal 40 4 2 3_Lcc_inputs" xfId="48098"/>
    <cellStyle name="Normal 40 4 2 4" xfId="25750"/>
    <cellStyle name="Normal 40 4 2 4 2" xfId="25751"/>
    <cellStyle name="Normal 40 4 2 4 2 2" xfId="25752"/>
    <cellStyle name="Normal 40 4 2 4 3" xfId="25753"/>
    <cellStyle name="Normal 40 4 2 5" xfId="25754"/>
    <cellStyle name="Normal 40 4 2 5 2" xfId="25755"/>
    <cellStyle name="Normal 40 4 2 6" xfId="25756"/>
    <cellStyle name="Normal 40 4 2 7" xfId="48099"/>
    <cellStyle name="Normal 40 4 2 8" xfId="48100"/>
    <cellStyle name="Normal 40 4 2_Lcc_inputs" xfId="48101"/>
    <cellStyle name="Normal 40 4 3" xfId="25757"/>
    <cellStyle name="Normal 40 4 3 2" xfId="25758"/>
    <cellStyle name="Normal 40 4 3 2 2" xfId="25759"/>
    <cellStyle name="Normal 40 4 3 2 2 2" xfId="25760"/>
    <cellStyle name="Normal 40 4 3 2 3" xfId="25761"/>
    <cellStyle name="Normal 40 4 3 3" xfId="25762"/>
    <cellStyle name="Normal 40 4 3 3 2" xfId="25763"/>
    <cellStyle name="Normal 40 4 3 3 2 2" xfId="25764"/>
    <cellStyle name="Normal 40 4 3 3 3" xfId="25765"/>
    <cellStyle name="Normal 40 4 3 4" xfId="25766"/>
    <cellStyle name="Normal 40 4 3 4 2" xfId="25767"/>
    <cellStyle name="Normal 40 4 3 5" xfId="25768"/>
    <cellStyle name="Normal 40 4 3_Lcc_inputs" xfId="48102"/>
    <cellStyle name="Normal 40 4 4" xfId="25769"/>
    <cellStyle name="Normal 40 4 4 2" xfId="25770"/>
    <cellStyle name="Normal 40 4 4 2 2" xfId="25771"/>
    <cellStyle name="Normal 40 4 4 2 3" xfId="48103"/>
    <cellStyle name="Normal 40 4 4 3" xfId="25772"/>
    <cellStyle name="Normal 40 4 4 4" xfId="48104"/>
    <cellStyle name="Normal 40 4 4_Lcc_inputs" xfId="48105"/>
    <cellStyle name="Normal 40 4 5" xfId="25773"/>
    <cellStyle name="Normal 40 4 5 2" xfId="25774"/>
    <cellStyle name="Normal 40 4 5 2 2" xfId="25775"/>
    <cellStyle name="Normal 40 4 5 3" xfId="25776"/>
    <cellStyle name="Normal 40 4 6" xfId="25777"/>
    <cellStyle name="Normal 40 4 6 2" xfId="25778"/>
    <cellStyle name="Normal 40 4 7" xfId="25779"/>
    <cellStyle name="Normal 40 4 8" xfId="48106"/>
    <cellStyle name="Normal 40 4 9" xfId="48107"/>
    <cellStyle name="Normal 40 4_Lcc_inputs" xfId="48108"/>
    <cellStyle name="Normal 40 5" xfId="9994"/>
    <cellStyle name="Normal 40 5 2" xfId="9995"/>
    <cellStyle name="Normal 40 5 2 2" xfId="25780"/>
    <cellStyle name="Normal 40 5 2 2 2" xfId="25781"/>
    <cellStyle name="Normal 40 5 2 2 2 2" xfId="25782"/>
    <cellStyle name="Normal 40 5 2 2 2 2 2" xfId="25783"/>
    <cellStyle name="Normal 40 5 2 2 2 3" xfId="25784"/>
    <cellStyle name="Normal 40 5 2 2 3" xfId="25785"/>
    <cellStyle name="Normal 40 5 2 2 3 2" xfId="25786"/>
    <cellStyle name="Normal 40 5 2 2 3 2 2" xfId="25787"/>
    <cellStyle name="Normal 40 5 2 2 3 3" xfId="25788"/>
    <cellStyle name="Normal 40 5 2 2 4" xfId="25789"/>
    <cellStyle name="Normal 40 5 2 2 4 2" xfId="25790"/>
    <cellStyle name="Normal 40 5 2 2 5" xfId="25791"/>
    <cellStyle name="Normal 40 5 2 2_Lcc_inputs" xfId="48109"/>
    <cellStyle name="Normal 40 5 2 3" xfId="25792"/>
    <cellStyle name="Normal 40 5 2 3 2" xfId="25793"/>
    <cellStyle name="Normal 40 5 2 3 2 2" xfId="25794"/>
    <cellStyle name="Normal 40 5 2 3 2 3" xfId="48110"/>
    <cellStyle name="Normal 40 5 2 3 3" xfId="25795"/>
    <cellStyle name="Normal 40 5 2 3 4" xfId="48111"/>
    <cellStyle name="Normal 40 5 2 3_Lcc_inputs" xfId="48112"/>
    <cellStyle name="Normal 40 5 2 4" xfId="25796"/>
    <cellStyle name="Normal 40 5 2 4 2" xfId="25797"/>
    <cellStyle name="Normal 40 5 2 4 2 2" xfId="25798"/>
    <cellStyle name="Normal 40 5 2 4 3" xfId="25799"/>
    <cellStyle name="Normal 40 5 2 5" xfId="25800"/>
    <cellStyle name="Normal 40 5 2 5 2" xfId="25801"/>
    <cellStyle name="Normal 40 5 2 6" xfId="25802"/>
    <cellStyle name="Normal 40 5 2 7" xfId="48113"/>
    <cellStyle name="Normal 40 5 2 8" xfId="48114"/>
    <cellStyle name="Normal 40 5 2_Lcc_inputs" xfId="48115"/>
    <cellStyle name="Normal 40 5 3" xfId="25803"/>
    <cellStyle name="Normal 40 5 3 2" xfId="25804"/>
    <cellStyle name="Normal 40 5 3 2 2" xfId="25805"/>
    <cellStyle name="Normal 40 5 3 2 2 2" xfId="25806"/>
    <cellStyle name="Normal 40 5 3 2 3" xfId="25807"/>
    <cellStyle name="Normal 40 5 3 3" xfId="25808"/>
    <cellStyle name="Normal 40 5 3 3 2" xfId="25809"/>
    <cellStyle name="Normal 40 5 3 3 2 2" xfId="25810"/>
    <cellStyle name="Normal 40 5 3 3 3" xfId="25811"/>
    <cellStyle name="Normal 40 5 3 4" xfId="25812"/>
    <cellStyle name="Normal 40 5 3 4 2" xfId="25813"/>
    <cellStyle name="Normal 40 5 3 5" xfId="25814"/>
    <cellStyle name="Normal 40 5 3_Lcc_inputs" xfId="48116"/>
    <cellStyle name="Normal 40 5 4" xfId="25815"/>
    <cellStyle name="Normal 40 5 4 2" xfId="25816"/>
    <cellStyle name="Normal 40 5 4 2 2" xfId="25817"/>
    <cellStyle name="Normal 40 5 4 2 3" xfId="48117"/>
    <cellStyle name="Normal 40 5 4 3" xfId="25818"/>
    <cellStyle name="Normal 40 5 4 4" xfId="48118"/>
    <cellStyle name="Normal 40 5 4_Lcc_inputs" xfId="48119"/>
    <cellStyle name="Normal 40 5 5" xfId="25819"/>
    <cellStyle name="Normal 40 5 5 2" xfId="25820"/>
    <cellStyle name="Normal 40 5 5 2 2" xfId="25821"/>
    <cellStyle name="Normal 40 5 5 3" xfId="25822"/>
    <cellStyle name="Normal 40 5 6" xfId="25823"/>
    <cellStyle name="Normal 40 5 6 2" xfId="25824"/>
    <cellStyle name="Normal 40 5 7" xfId="25825"/>
    <cellStyle name="Normal 40 5 8" xfId="48120"/>
    <cellStyle name="Normal 40 5 9" xfId="48121"/>
    <cellStyle name="Normal 40 5_Lcc_inputs" xfId="48122"/>
    <cellStyle name="Normal 40 6" xfId="9996"/>
    <cellStyle name="Normal 40 6 2" xfId="9997"/>
    <cellStyle name="Normal 40 6 2 2" xfId="25826"/>
    <cellStyle name="Normal 40 6 2 2 2" xfId="25827"/>
    <cellStyle name="Normal 40 6 2 2 2 2" xfId="25828"/>
    <cellStyle name="Normal 40 6 2 2 2 2 2" xfId="25829"/>
    <cellStyle name="Normal 40 6 2 2 2 3" xfId="25830"/>
    <cellStyle name="Normal 40 6 2 2 3" xfId="25831"/>
    <cellStyle name="Normal 40 6 2 2 3 2" xfId="25832"/>
    <cellStyle name="Normal 40 6 2 2 3 2 2" xfId="25833"/>
    <cellStyle name="Normal 40 6 2 2 3 3" xfId="25834"/>
    <cellStyle name="Normal 40 6 2 2 4" xfId="25835"/>
    <cellStyle name="Normal 40 6 2 2 4 2" xfId="25836"/>
    <cellStyle name="Normal 40 6 2 2 5" xfId="25837"/>
    <cellStyle name="Normal 40 6 2 2_Lcc_inputs" xfId="48123"/>
    <cellStyle name="Normal 40 6 2 3" xfId="25838"/>
    <cellStyle name="Normal 40 6 2 3 2" xfId="25839"/>
    <cellStyle name="Normal 40 6 2 3 2 2" xfId="25840"/>
    <cellStyle name="Normal 40 6 2 3 2 3" xfId="48124"/>
    <cellStyle name="Normal 40 6 2 3 3" xfId="25841"/>
    <cellStyle name="Normal 40 6 2 3 4" xfId="48125"/>
    <cellStyle name="Normal 40 6 2 3_Lcc_inputs" xfId="48126"/>
    <cellStyle name="Normal 40 6 2 4" xfId="25842"/>
    <cellStyle name="Normal 40 6 2 4 2" xfId="25843"/>
    <cellStyle name="Normal 40 6 2 4 2 2" xfId="25844"/>
    <cellStyle name="Normal 40 6 2 4 3" xfId="25845"/>
    <cellStyle name="Normal 40 6 2 5" xfId="25846"/>
    <cellStyle name="Normal 40 6 2 5 2" xfId="25847"/>
    <cellStyle name="Normal 40 6 2 6" xfId="25848"/>
    <cellStyle name="Normal 40 6 2 7" xfId="48127"/>
    <cellStyle name="Normal 40 6 2 8" xfId="48128"/>
    <cellStyle name="Normal 40 6 2_Lcc_inputs" xfId="48129"/>
    <cellStyle name="Normal 40 6 3" xfId="25849"/>
    <cellStyle name="Normal 40 6 3 2" xfId="25850"/>
    <cellStyle name="Normal 40 6 3 2 2" xfId="25851"/>
    <cellStyle name="Normal 40 6 3 2 2 2" xfId="25852"/>
    <cellStyle name="Normal 40 6 3 2 3" xfId="25853"/>
    <cellStyle name="Normal 40 6 3 3" xfId="25854"/>
    <cellStyle name="Normal 40 6 3 3 2" xfId="25855"/>
    <cellStyle name="Normal 40 6 3 3 2 2" xfId="25856"/>
    <cellStyle name="Normal 40 6 3 3 3" xfId="25857"/>
    <cellStyle name="Normal 40 6 3 4" xfId="25858"/>
    <cellStyle name="Normal 40 6 3 4 2" xfId="25859"/>
    <cellStyle name="Normal 40 6 3 5" xfId="25860"/>
    <cellStyle name="Normal 40 6 3_Lcc_inputs" xfId="48130"/>
    <cellStyle name="Normal 40 6 4" xfId="25861"/>
    <cellStyle name="Normal 40 6 4 2" xfId="25862"/>
    <cellStyle name="Normal 40 6 4 2 2" xfId="25863"/>
    <cellStyle name="Normal 40 6 4 2 3" xfId="48131"/>
    <cellStyle name="Normal 40 6 4 3" xfId="25864"/>
    <cellStyle name="Normal 40 6 4 4" xfId="48132"/>
    <cellStyle name="Normal 40 6 4_Lcc_inputs" xfId="48133"/>
    <cellStyle name="Normal 40 6 5" xfId="25865"/>
    <cellStyle name="Normal 40 6 5 2" xfId="25866"/>
    <cellStyle name="Normal 40 6 5 2 2" xfId="25867"/>
    <cellStyle name="Normal 40 6 5 3" xfId="25868"/>
    <cellStyle name="Normal 40 6 6" xfId="25869"/>
    <cellStyle name="Normal 40 6 6 2" xfId="25870"/>
    <cellStyle name="Normal 40 6 7" xfId="25871"/>
    <cellStyle name="Normal 40 6 8" xfId="48134"/>
    <cellStyle name="Normal 40 6 9" xfId="48135"/>
    <cellStyle name="Normal 40 6_Lcc_inputs" xfId="48136"/>
    <cellStyle name="Normal 40 7" xfId="9998"/>
    <cellStyle name="Normal 40 7 2" xfId="9999"/>
    <cellStyle name="Normal 40 7 2 2" xfId="25872"/>
    <cellStyle name="Normal 40 7 2 2 2" xfId="25873"/>
    <cellStyle name="Normal 40 7 2 2 2 2" xfId="25874"/>
    <cellStyle name="Normal 40 7 2 2 2 2 2" xfId="25875"/>
    <cellStyle name="Normal 40 7 2 2 2 3" xfId="25876"/>
    <cellStyle name="Normal 40 7 2 2 3" xfId="25877"/>
    <cellStyle name="Normal 40 7 2 2 3 2" xfId="25878"/>
    <cellStyle name="Normal 40 7 2 2 3 2 2" xfId="25879"/>
    <cellStyle name="Normal 40 7 2 2 3 3" xfId="25880"/>
    <cellStyle name="Normal 40 7 2 2 4" xfId="25881"/>
    <cellStyle name="Normal 40 7 2 2 4 2" xfId="25882"/>
    <cellStyle name="Normal 40 7 2 2 5" xfId="25883"/>
    <cellStyle name="Normal 40 7 2 2_Lcc_inputs" xfId="48137"/>
    <cellStyle name="Normal 40 7 2 3" xfId="25884"/>
    <cellStyle name="Normal 40 7 2 3 2" xfId="25885"/>
    <cellStyle name="Normal 40 7 2 3 2 2" xfId="25886"/>
    <cellStyle name="Normal 40 7 2 3 2 3" xfId="48138"/>
    <cellStyle name="Normal 40 7 2 3 3" xfId="25887"/>
    <cellStyle name="Normal 40 7 2 3 4" xfId="48139"/>
    <cellStyle name="Normal 40 7 2 3_Lcc_inputs" xfId="48140"/>
    <cellStyle name="Normal 40 7 2 4" xfId="25888"/>
    <cellStyle name="Normal 40 7 2 4 2" xfId="25889"/>
    <cellStyle name="Normal 40 7 2 4 2 2" xfId="25890"/>
    <cellStyle name="Normal 40 7 2 4 3" xfId="25891"/>
    <cellStyle name="Normal 40 7 2 5" xfId="25892"/>
    <cellStyle name="Normal 40 7 2 5 2" xfId="25893"/>
    <cellStyle name="Normal 40 7 2 6" xfId="25894"/>
    <cellStyle name="Normal 40 7 2 7" xfId="48141"/>
    <cellStyle name="Normal 40 7 2 8" xfId="48142"/>
    <cellStyle name="Normal 40 7 2_Lcc_inputs" xfId="48143"/>
    <cellStyle name="Normal 40 7 3" xfId="25895"/>
    <cellStyle name="Normal 40 7 3 2" xfId="25896"/>
    <cellStyle name="Normal 40 7 3 2 2" xfId="25897"/>
    <cellStyle name="Normal 40 7 3 2 2 2" xfId="25898"/>
    <cellStyle name="Normal 40 7 3 2 3" xfId="25899"/>
    <cellStyle name="Normal 40 7 3 3" xfId="25900"/>
    <cellStyle name="Normal 40 7 3 3 2" xfId="25901"/>
    <cellStyle name="Normal 40 7 3 3 2 2" xfId="25902"/>
    <cellStyle name="Normal 40 7 3 3 3" xfId="25903"/>
    <cellStyle name="Normal 40 7 3 4" xfId="25904"/>
    <cellStyle name="Normal 40 7 3 4 2" xfId="25905"/>
    <cellStyle name="Normal 40 7 3 5" xfId="25906"/>
    <cellStyle name="Normal 40 7 3_Lcc_inputs" xfId="48144"/>
    <cellStyle name="Normal 40 7 4" xfId="25907"/>
    <cellStyle name="Normal 40 7 4 2" xfId="25908"/>
    <cellStyle name="Normal 40 7 4 2 2" xfId="25909"/>
    <cellStyle name="Normal 40 7 4 2 3" xfId="48145"/>
    <cellStyle name="Normal 40 7 4 3" xfId="25910"/>
    <cellStyle name="Normal 40 7 4 4" xfId="48146"/>
    <cellStyle name="Normal 40 7 4_Lcc_inputs" xfId="48147"/>
    <cellStyle name="Normal 40 7 5" xfId="25911"/>
    <cellStyle name="Normal 40 7 5 2" xfId="25912"/>
    <cellStyle name="Normal 40 7 5 2 2" xfId="25913"/>
    <cellStyle name="Normal 40 7 5 3" xfId="25914"/>
    <cellStyle name="Normal 40 7 6" xfId="25915"/>
    <cellStyle name="Normal 40 7 6 2" xfId="25916"/>
    <cellStyle name="Normal 40 7 7" xfId="25917"/>
    <cellStyle name="Normal 40 7 8" xfId="48148"/>
    <cellStyle name="Normal 40 7 9" xfId="48149"/>
    <cellStyle name="Normal 40 7_Lcc_inputs" xfId="48150"/>
    <cellStyle name="Normal 40 8" xfId="10000"/>
    <cellStyle name="Normal 40 8 2" xfId="25918"/>
    <cellStyle name="Normal 40 8 2 2" xfId="25919"/>
    <cellStyle name="Normal 40 8 2 2 2" xfId="25920"/>
    <cellStyle name="Normal 40 8 2 2 2 2" xfId="25921"/>
    <cellStyle name="Normal 40 8 2 2 3" xfId="25922"/>
    <cellStyle name="Normal 40 8 2 3" xfId="25923"/>
    <cellStyle name="Normal 40 8 2 3 2" xfId="25924"/>
    <cellStyle name="Normal 40 8 2 3 2 2" xfId="25925"/>
    <cellStyle name="Normal 40 8 2 3 3" xfId="25926"/>
    <cellStyle name="Normal 40 8 2 4" xfId="25927"/>
    <cellStyle name="Normal 40 8 2 4 2" xfId="25928"/>
    <cellStyle name="Normal 40 8 2 5" xfId="25929"/>
    <cellStyle name="Normal 40 8 2_Lcc_inputs" xfId="48151"/>
    <cellStyle name="Normal 40 8 3" xfId="25930"/>
    <cellStyle name="Normal 40 8 3 2" xfId="25931"/>
    <cellStyle name="Normal 40 8 3 2 2" xfId="25932"/>
    <cellStyle name="Normal 40 8 3 2 3" xfId="48152"/>
    <cellStyle name="Normal 40 8 3 3" xfId="25933"/>
    <cellStyle name="Normal 40 8 3 4" xfId="48153"/>
    <cellStyle name="Normal 40 8 3_Lcc_inputs" xfId="48154"/>
    <cellStyle name="Normal 40 8 4" xfId="25934"/>
    <cellStyle name="Normal 40 8 4 2" xfId="25935"/>
    <cellStyle name="Normal 40 8 4 2 2" xfId="25936"/>
    <cellStyle name="Normal 40 8 4 3" xfId="25937"/>
    <cellStyle name="Normal 40 8 5" xfId="25938"/>
    <cellStyle name="Normal 40 8 5 2" xfId="25939"/>
    <cellStyle name="Normal 40 8 6" xfId="25940"/>
    <cellStyle name="Normal 40 8 7" xfId="48155"/>
    <cellStyle name="Normal 40 8 8" xfId="48156"/>
    <cellStyle name="Normal 40 8_Lcc_inputs" xfId="48157"/>
    <cellStyle name="Normal 40 9" xfId="10750"/>
    <cellStyle name="Normal 40 9 2" xfId="25941"/>
    <cellStyle name="Normal 40 9 2 2" xfId="25942"/>
    <cellStyle name="Normal 40 9 2 2 2" xfId="25943"/>
    <cellStyle name="Normal 40 9 2 2 2 2" xfId="25944"/>
    <cellStyle name="Normal 40 9 2 2 3" xfId="25945"/>
    <cellStyle name="Normal 40 9 2 3" xfId="25946"/>
    <cellStyle name="Normal 40 9 2 3 2" xfId="25947"/>
    <cellStyle name="Normal 40 9 2 3 2 2" xfId="25948"/>
    <cellStyle name="Normal 40 9 2 3 3" xfId="25949"/>
    <cellStyle name="Normal 40 9 2 4" xfId="25950"/>
    <cellStyle name="Normal 40 9 2 4 2" xfId="25951"/>
    <cellStyle name="Normal 40 9 2 5" xfId="25952"/>
    <cellStyle name="Normal 40 9 2_Lcc_inputs" xfId="48158"/>
    <cellStyle name="Normal 40 9 3" xfId="25953"/>
    <cellStyle name="Normal 40 9 3 2" xfId="25954"/>
    <cellStyle name="Normal 40 9 3 2 2" xfId="25955"/>
    <cellStyle name="Normal 40 9 3 2 3" xfId="48159"/>
    <cellStyle name="Normal 40 9 3 3" xfId="25956"/>
    <cellStyle name="Normal 40 9 3 4" xfId="48160"/>
    <cellStyle name="Normal 40 9 3_Lcc_inputs" xfId="48161"/>
    <cellStyle name="Normal 40 9 4" xfId="25957"/>
    <cellStyle name="Normal 40 9 4 2" xfId="25958"/>
    <cellStyle name="Normal 40 9 4 2 2" xfId="25959"/>
    <cellStyle name="Normal 40 9 4 3" xfId="25960"/>
    <cellStyle name="Normal 40 9 5" xfId="25961"/>
    <cellStyle name="Normal 40 9 5 2" xfId="25962"/>
    <cellStyle name="Normal 40 9 6" xfId="25963"/>
    <cellStyle name="Normal 40 9 7" xfId="48162"/>
    <cellStyle name="Normal 40 9 8" xfId="48163"/>
    <cellStyle name="Normal 40 9_Lcc_inputs" xfId="48164"/>
    <cellStyle name="Normal 40_Lcc_inputs" xfId="48165"/>
    <cellStyle name="Normal 41" xfId="8854"/>
    <cellStyle name="Normal 41 2" xfId="10002"/>
    <cellStyle name="Normal 41 2 2" xfId="10003"/>
    <cellStyle name="Normal 41 2 3" xfId="25964"/>
    <cellStyle name="Normal 41 2 3 2" xfId="25965"/>
    <cellStyle name="Normal 41 2 3 2 2" xfId="25966"/>
    <cellStyle name="Normal 41 2 3 2 2 2" xfId="25967"/>
    <cellStyle name="Normal 41 2 3 2 3" xfId="25968"/>
    <cellStyle name="Normal 41 2 3 3" xfId="25969"/>
    <cellStyle name="Normal 41 2 3 3 2" xfId="25970"/>
    <cellStyle name="Normal 41 2 3 3 2 2" xfId="25971"/>
    <cellStyle name="Normal 41 2 3 3 3" xfId="25972"/>
    <cellStyle name="Normal 41 2 3 4" xfId="25973"/>
    <cellStyle name="Normal 41 2 3 4 2" xfId="25974"/>
    <cellStyle name="Normal 41 2 3 5" xfId="25975"/>
    <cellStyle name="Normal 41 2 3_Lcc_inputs" xfId="48166"/>
    <cellStyle name="Normal 41 2 4" xfId="25976"/>
    <cellStyle name="Normal 41 2 4 2" xfId="25977"/>
    <cellStyle name="Normal 41 2 4 2 2" xfId="25978"/>
    <cellStyle name="Normal 41 2 4 2 2 2" xfId="25979"/>
    <cellStyle name="Normal 41 2 4 2 3" xfId="25980"/>
    <cellStyle name="Normal 41 2 4 3" xfId="25981"/>
    <cellStyle name="Normal 41 2 4 3 2" xfId="25982"/>
    <cellStyle name="Normal 41 2 4 4" xfId="25983"/>
    <cellStyle name="Normal 41 2 4_Lcc_inputs" xfId="48167"/>
    <cellStyle name="Normal 41 2 5" xfId="25984"/>
    <cellStyle name="Normal 41 2 5 2" xfId="25985"/>
    <cellStyle name="Normal 41 2 5 3" xfId="48168"/>
    <cellStyle name="Normal 41 2 6" xfId="25986"/>
    <cellStyle name="Normal 41 2 6 2" xfId="48169"/>
    <cellStyle name="Normal 41 2 7" xfId="48170"/>
    <cellStyle name="Normal 41 2 8" xfId="48171"/>
    <cellStyle name="Normal 41 2_Lcc_inputs" xfId="48172"/>
    <cellStyle name="Normal 41 3" xfId="10004"/>
    <cellStyle name="Normal 41 3 2" xfId="25987"/>
    <cellStyle name="Normal 41 3 2 2" xfId="25988"/>
    <cellStyle name="Normal 41 3 2 2 2" xfId="25989"/>
    <cellStyle name="Normal 41 3 2 2 2 2" xfId="25990"/>
    <cellStyle name="Normal 41 3 2 2 3" xfId="25991"/>
    <cellStyle name="Normal 41 3 2 3" xfId="25992"/>
    <cellStyle name="Normal 41 3 2 3 2" xfId="25993"/>
    <cellStyle name="Normal 41 3 2 3 2 2" xfId="25994"/>
    <cellStyle name="Normal 41 3 2 3 3" xfId="25995"/>
    <cellStyle name="Normal 41 3 2 4" xfId="25996"/>
    <cellStyle name="Normal 41 3 2 4 2" xfId="25997"/>
    <cellStyle name="Normal 41 3 2 5" xfId="25998"/>
    <cellStyle name="Normal 41 3 2_Lcc_inputs" xfId="48173"/>
    <cellStyle name="Normal 41 3 3" xfId="25999"/>
    <cellStyle name="Normal 41 3 3 2" xfId="26000"/>
    <cellStyle name="Normal 41 3 3 2 2" xfId="26001"/>
    <cellStyle name="Normal 41 3 3 2 3" xfId="48174"/>
    <cellStyle name="Normal 41 3 3 3" xfId="26002"/>
    <cellStyle name="Normal 41 3 3 4" xfId="48175"/>
    <cellStyle name="Normal 41 3 3_Lcc_inputs" xfId="48176"/>
    <cellStyle name="Normal 41 3 4" xfId="26003"/>
    <cellStyle name="Normal 41 3 4 2" xfId="26004"/>
    <cellStyle name="Normal 41 3 4 2 2" xfId="26005"/>
    <cellStyle name="Normal 41 3 4 3" xfId="26006"/>
    <cellStyle name="Normal 41 3 5" xfId="26007"/>
    <cellStyle name="Normal 41 3 5 2" xfId="26008"/>
    <cellStyle name="Normal 41 3 6" xfId="26009"/>
    <cellStyle name="Normal 41 3 7" xfId="48177"/>
    <cellStyle name="Normal 41 3 8" xfId="48178"/>
    <cellStyle name="Normal 41 3_Lcc_inputs" xfId="48179"/>
    <cellStyle name="Normal 41 4" xfId="10001"/>
    <cellStyle name="Normal 42" xfId="8855"/>
    <cellStyle name="Normal 42 10" xfId="10820"/>
    <cellStyle name="Normal 42 10 2" xfId="26010"/>
    <cellStyle name="Normal 42 10 2 2" xfId="26011"/>
    <cellStyle name="Normal 42 10 2 2 2" xfId="26012"/>
    <cellStyle name="Normal 42 10 2 2 3" xfId="48180"/>
    <cellStyle name="Normal 42 10 2 3" xfId="26013"/>
    <cellStyle name="Normal 42 10 2 4" xfId="48181"/>
    <cellStyle name="Normal 42 10 2_Lcc_inputs" xfId="48182"/>
    <cellStyle name="Normal 42 10 3" xfId="26014"/>
    <cellStyle name="Normal 42 10 3 2" xfId="26015"/>
    <cellStyle name="Normal 42 10 3 2 2" xfId="26016"/>
    <cellStyle name="Normal 42 10 3 3" xfId="26017"/>
    <cellStyle name="Normal 42 10 4" xfId="26018"/>
    <cellStyle name="Normal 42 10 4 2" xfId="26019"/>
    <cellStyle name="Normal 42 10 5" xfId="26020"/>
    <cellStyle name="Normal 42 10 6" xfId="48183"/>
    <cellStyle name="Normal 42 10 7" xfId="48184"/>
    <cellStyle name="Normal 42 10_Lcc_inputs" xfId="48185"/>
    <cellStyle name="Normal 42 11" xfId="26021"/>
    <cellStyle name="Normal 42 11 2" xfId="26022"/>
    <cellStyle name="Normal 42 11 2 2" xfId="26023"/>
    <cellStyle name="Normal 42 11 2 3" xfId="48186"/>
    <cellStyle name="Normal 42 11 3" xfId="26024"/>
    <cellStyle name="Normal 42 11 3 2" xfId="48187"/>
    <cellStyle name="Normal 42 11 4" xfId="48188"/>
    <cellStyle name="Normal 42 11 5" xfId="48189"/>
    <cellStyle name="Normal 42 11_Lcc_inputs" xfId="48190"/>
    <cellStyle name="Normal 42 12" xfId="26025"/>
    <cellStyle name="Normal 42 12 2" xfId="26026"/>
    <cellStyle name="Normal 42 12 2 2" xfId="26027"/>
    <cellStyle name="Normal 42 12 2 3" xfId="48191"/>
    <cellStyle name="Normal 42 12 3" xfId="26028"/>
    <cellStyle name="Normal 42 12 4" xfId="48192"/>
    <cellStyle name="Normal 42 12_Lcc_inputs" xfId="48193"/>
    <cellStyle name="Normal 42 13" xfId="26029"/>
    <cellStyle name="Normal 42 13 2" xfId="26030"/>
    <cellStyle name="Normal 42 13 3" xfId="48194"/>
    <cellStyle name="Normal 42 14" xfId="26031"/>
    <cellStyle name="Normal 42 14 2" xfId="48195"/>
    <cellStyle name="Normal 42 15" xfId="10005"/>
    <cellStyle name="Normal 42 16" xfId="48196"/>
    <cellStyle name="Normal 42 2" xfId="10006"/>
    <cellStyle name="Normal 42 2 10" xfId="48197"/>
    <cellStyle name="Normal 42 2 2" xfId="10007"/>
    <cellStyle name="Normal 42 2 2 2" xfId="26032"/>
    <cellStyle name="Normal 42 2 2 2 2" xfId="26033"/>
    <cellStyle name="Normal 42 2 2 2 2 2" xfId="26034"/>
    <cellStyle name="Normal 42 2 2 2 2 2 2" xfId="26035"/>
    <cellStyle name="Normal 42 2 2 2 2 3" xfId="26036"/>
    <cellStyle name="Normal 42 2 2 2 3" xfId="26037"/>
    <cellStyle name="Normal 42 2 2 2 3 2" xfId="26038"/>
    <cellStyle name="Normal 42 2 2 2 3 2 2" xfId="26039"/>
    <cellStyle name="Normal 42 2 2 2 3 3" xfId="26040"/>
    <cellStyle name="Normal 42 2 2 2 4" xfId="26041"/>
    <cellStyle name="Normal 42 2 2 2 4 2" xfId="26042"/>
    <cellStyle name="Normal 42 2 2 2 5" xfId="26043"/>
    <cellStyle name="Normal 42 2 2 2_Lcc_inputs" xfId="48198"/>
    <cellStyle name="Normal 42 2 2 3" xfId="26044"/>
    <cellStyle name="Normal 42 2 2 3 2" xfId="26045"/>
    <cellStyle name="Normal 42 2 2 3 2 2" xfId="26046"/>
    <cellStyle name="Normal 42 2 2 3 2 3" xfId="48199"/>
    <cellStyle name="Normal 42 2 2 3 3" xfId="26047"/>
    <cellStyle name="Normal 42 2 2 3 4" xfId="48200"/>
    <cellStyle name="Normal 42 2 2 3_Lcc_inputs" xfId="48201"/>
    <cellStyle name="Normal 42 2 2 4" xfId="26048"/>
    <cellStyle name="Normal 42 2 2 4 2" xfId="26049"/>
    <cellStyle name="Normal 42 2 2 4 2 2" xfId="26050"/>
    <cellStyle name="Normal 42 2 2 4 3" xfId="26051"/>
    <cellStyle name="Normal 42 2 2 5" xfId="26052"/>
    <cellStyle name="Normal 42 2 2 5 2" xfId="26053"/>
    <cellStyle name="Normal 42 2 2 6" xfId="26054"/>
    <cellStyle name="Normal 42 2 2 7" xfId="48202"/>
    <cellStyle name="Normal 42 2 2 8" xfId="48203"/>
    <cellStyle name="Normal 42 2 2_Lcc_inputs" xfId="48204"/>
    <cellStyle name="Normal 42 2 3" xfId="10882"/>
    <cellStyle name="Normal 42 2 3 2" xfId="26055"/>
    <cellStyle name="Normal 42 2 3 2 2" xfId="26056"/>
    <cellStyle name="Normal 42 2 3 2 2 2" xfId="26057"/>
    <cellStyle name="Normal 42 2 3 2 2 3" xfId="48205"/>
    <cellStyle name="Normal 42 2 3 2 3" xfId="26058"/>
    <cellStyle name="Normal 42 2 3 2 4" xfId="48206"/>
    <cellStyle name="Normal 42 2 3 2_Lcc_inputs" xfId="48207"/>
    <cellStyle name="Normal 42 2 3 3" xfId="26059"/>
    <cellStyle name="Normal 42 2 3 3 2" xfId="26060"/>
    <cellStyle name="Normal 42 2 3 3 2 2" xfId="26061"/>
    <cellStyle name="Normal 42 2 3 3 3" xfId="26062"/>
    <cellStyle name="Normal 42 2 3 4" xfId="26063"/>
    <cellStyle name="Normal 42 2 3 4 2" xfId="26064"/>
    <cellStyle name="Normal 42 2 3 5" xfId="26065"/>
    <cellStyle name="Normal 42 2 3 6" xfId="48208"/>
    <cellStyle name="Normal 42 2 3 7" xfId="48209"/>
    <cellStyle name="Normal 42 2 3_Lcc_inputs" xfId="48210"/>
    <cellStyle name="Normal 42 2 4" xfId="11134"/>
    <cellStyle name="Normal 42 2 4 2" xfId="26066"/>
    <cellStyle name="Normal 42 2 4 2 2" xfId="26067"/>
    <cellStyle name="Normal 42 2 4 2 3" xfId="48211"/>
    <cellStyle name="Normal 42 2 4 3" xfId="26068"/>
    <cellStyle name="Normal 42 2 4 3 2" xfId="48212"/>
    <cellStyle name="Normal 42 2 4 4" xfId="48213"/>
    <cellStyle name="Normal 42 2 4 5" xfId="48214"/>
    <cellStyle name="Normal 42 2 4_Lcc_inputs" xfId="48215"/>
    <cellStyle name="Normal 42 2 5" xfId="26069"/>
    <cellStyle name="Normal 42 2 5 2" xfId="26070"/>
    <cellStyle name="Normal 42 2 5 2 2" xfId="26071"/>
    <cellStyle name="Normal 42 2 5 2 3" xfId="48216"/>
    <cellStyle name="Normal 42 2 5 3" xfId="26072"/>
    <cellStyle name="Normal 42 2 5 3 2" xfId="48217"/>
    <cellStyle name="Normal 42 2 5 4" xfId="48218"/>
    <cellStyle name="Normal 42 2 5 5" xfId="48219"/>
    <cellStyle name="Normal 42 2 5_Lcc_inputs" xfId="48220"/>
    <cellStyle name="Normal 42 2 6" xfId="26073"/>
    <cellStyle name="Normal 42 2 6 2" xfId="26074"/>
    <cellStyle name="Normal 42 2 6 2 2" xfId="48221"/>
    <cellStyle name="Normal 42 2 6 3" xfId="48222"/>
    <cellStyle name="Normal 42 2 6 4" xfId="48223"/>
    <cellStyle name="Normal 42 2 6_Lcc_inputs" xfId="48224"/>
    <cellStyle name="Normal 42 2 7" xfId="26075"/>
    <cellStyle name="Normal 42 2 7 2" xfId="48225"/>
    <cellStyle name="Normal 42 2 7 3" xfId="48226"/>
    <cellStyle name="Normal 42 2 8" xfId="48227"/>
    <cellStyle name="Normal 42 2 8 2" xfId="48228"/>
    <cellStyle name="Normal 42 2 9" xfId="48229"/>
    <cellStyle name="Normal 42 2_Lcc_inputs" xfId="48230"/>
    <cellStyle name="Normal 42 3" xfId="10008"/>
    <cellStyle name="Normal 42 3 2" xfId="10009"/>
    <cellStyle name="Normal 42 3 2 2" xfId="26076"/>
    <cellStyle name="Normal 42 3 2 2 2" xfId="26077"/>
    <cellStyle name="Normal 42 3 2 2 2 2" xfId="26078"/>
    <cellStyle name="Normal 42 3 2 2 2 2 2" xfId="26079"/>
    <cellStyle name="Normal 42 3 2 2 2 3" xfId="26080"/>
    <cellStyle name="Normal 42 3 2 2 3" xfId="26081"/>
    <cellStyle name="Normal 42 3 2 2 3 2" xfId="26082"/>
    <cellStyle name="Normal 42 3 2 2 3 2 2" xfId="26083"/>
    <cellStyle name="Normal 42 3 2 2 3 3" xfId="26084"/>
    <cellStyle name="Normal 42 3 2 2 4" xfId="26085"/>
    <cellStyle name="Normal 42 3 2 2 4 2" xfId="26086"/>
    <cellStyle name="Normal 42 3 2 2 5" xfId="26087"/>
    <cellStyle name="Normal 42 3 2 2_Lcc_inputs" xfId="48231"/>
    <cellStyle name="Normal 42 3 2 3" xfId="26088"/>
    <cellStyle name="Normal 42 3 2 3 2" xfId="26089"/>
    <cellStyle name="Normal 42 3 2 3 2 2" xfId="26090"/>
    <cellStyle name="Normal 42 3 2 3 2 3" xfId="48232"/>
    <cellStyle name="Normal 42 3 2 3 3" xfId="26091"/>
    <cellStyle name="Normal 42 3 2 3 4" xfId="48233"/>
    <cellStyle name="Normal 42 3 2 3_Lcc_inputs" xfId="48234"/>
    <cellStyle name="Normal 42 3 2 4" xfId="26092"/>
    <cellStyle name="Normal 42 3 2 4 2" xfId="26093"/>
    <cellStyle name="Normal 42 3 2 4 2 2" xfId="26094"/>
    <cellStyle name="Normal 42 3 2 4 3" xfId="26095"/>
    <cellStyle name="Normal 42 3 2 5" xfId="26096"/>
    <cellStyle name="Normal 42 3 2 5 2" xfId="26097"/>
    <cellStyle name="Normal 42 3 2 6" xfId="26098"/>
    <cellStyle name="Normal 42 3 2 7" xfId="48235"/>
    <cellStyle name="Normal 42 3 2 8" xfId="48236"/>
    <cellStyle name="Normal 42 3 2_Lcc_inputs" xfId="48237"/>
    <cellStyle name="Normal 42 3 3" xfId="10945"/>
    <cellStyle name="Normal 42 3 3 2" xfId="26099"/>
    <cellStyle name="Normal 42 3 3 2 2" xfId="26100"/>
    <cellStyle name="Normal 42 3 3 2 2 2" xfId="26101"/>
    <cellStyle name="Normal 42 3 3 2 2 3" xfId="48238"/>
    <cellStyle name="Normal 42 3 3 2 3" xfId="26102"/>
    <cellStyle name="Normal 42 3 3 2 4" xfId="48239"/>
    <cellStyle name="Normal 42 3 3 2_Lcc_inputs" xfId="48240"/>
    <cellStyle name="Normal 42 3 3 3" xfId="26103"/>
    <cellStyle name="Normal 42 3 3 3 2" xfId="26104"/>
    <cellStyle name="Normal 42 3 3 3 2 2" xfId="26105"/>
    <cellStyle name="Normal 42 3 3 3 3" xfId="26106"/>
    <cellStyle name="Normal 42 3 3 4" xfId="26107"/>
    <cellStyle name="Normal 42 3 3 4 2" xfId="26108"/>
    <cellStyle name="Normal 42 3 3 5" xfId="26109"/>
    <cellStyle name="Normal 42 3 3 6" xfId="48241"/>
    <cellStyle name="Normal 42 3 3 7" xfId="48242"/>
    <cellStyle name="Normal 42 3 3_Lcc_inputs" xfId="48243"/>
    <cellStyle name="Normal 42 3 4" xfId="11135"/>
    <cellStyle name="Normal 42 3 4 2" xfId="26110"/>
    <cellStyle name="Normal 42 3 4 2 2" xfId="26111"/>
    <cellStyle name="Normal 42 3 4 2 3" xfId="48244"/>
    <cellStyle name="Normal 42 3 4 3" xfId="26112"/>
    <cellStyle name="Normal 42 3 4 3 2" xfId="48245"/>
    <cellStyle name="Normal 42 3 4 4" xfId="48246"/>
    <cellStyle name="Normal 42 3 4 5" xfId="48247"/>
    <cellStyle name="Normal 42 3 4_Lcc_inputs" xfId="48248"/>
    <cellStyle name="Normal 42 3 5" xfId="26113"/>
    <cellStyle name="Normal 42 3 5 2" xfId="26114"/>
    <cellStyle name="Normal 42 3 5 2 2" xfId="26115"/>
    <cellStyle name="Normal 42 3 5 2 3" xfId="48249"/>
    <cellStyle name="Normal 42 3 5 3" xfId="26116"/>
    <cellStyle name="Normal 42 3 5 4" xfId="48250"/>
    <cellStyle name="Normal 42 3 5_Lcc_inputs" xfId="48251"/>
    <cellStyle name="Normal 42 3 6" xfId="26117"/>
    <cellStyle name="Normal 42 3 6 2" xfId="26118"/>
    <cellStyle name="Normal 42 3 6 3" xfId="48252"/>
    <cellStyle name="Normal 42 3 7" xfId="26119"/>
    <cellStyle name="Normal 42 3 7 2" xfId="48253"/>
    <cellStyle name="Normal 42 3 8" xfId="48254"/>
    <cellStyle name="Normal 42 3 9" xfId="48255"/>
    <cellStyle name="Normal 42 3_Lcc_inputs" xfId="48256"/>
    <cellStyle name="Normal 42 4" xfId="10010"/>
    <cellStyle name="Normal 42 4 2" xfId="10011"/>
    <cellStyle name="Normal 42 4 2 2" xfId="26120"/>
    <cellStyle name="Normal 42 4 2 2 2" xfId="26121"/>
    <cellStyle name="Normal 42 4 2 2 2 2" xfId="26122"/>
    <cellStyle name="Normal 42 4 2 2 2 2 2" xfId="26123"/>
    <cellStyle name="Normal 42 4 2 2 2 3" xfId="26124"/>
    <cellStyle name="Normal 42 4 2 2 3" xfId="26125"/>
    <cellStyle name="Normal 42 4 2 2 3 2" xfId="26126"/>
    <cellStyle name="Normal 42 4 2 2 3 2 2" xfId="26127"/>
    <cellStyle name="Normal 42 4 2 2 3 3" xfId="26128"/>
    <cellStyle name="Normal 42 4 2 2 4" xfId="26129"/>
    <cellStyle name="Normal 42 4 2 2 4 2" xfId="26130"/>
    <cellStyle name="Normal 42 4 2 2 5" xfId="26131"/>
    <cellStyle name="Normal 42 4 2 2_Lcc_inputs" xfId="48257"/>
    <cellStyle name="Normal 42 4 2 3" xfId="26132"/>
    <cellStyle name="Normal 42 4 2 3 2" xfId="26133"/>
    <cellStyle name="Normal 42 4 2 3 2 2" xfId="26134"/>
    <cellStyle name="Normal 42 4 2 3 2 3" xfId="48258"/>
    <cellStyle name="Normal 42 4 2 3 3" xfId="26135"/>
    <cellStyle name="Normal 42 4 2 3 4" xfId="48259"/>
    <cellStyle name="Normal 42 4 2 3_Lcc_inputs" xfId="48260"/>
    <cellStyle name="Normal 42 4 2 4" xfId="26136"/>
    <cellStyle name="Normal 42 4 2 4 2" xfId="26137"/>
    <cellStyle name="Normal 42 4 2 4 2 2" xfId="26138"/>
    <cellStyle name="Normal 42 4 2 4 3" xfId="26139"/>
    <cellStyle name="Normal 42 4 2 5" xfId="26140"/>
    <cellStyle name="Normal 42 4 2 5 2" xfId="26141"/>
    <cellStyle name="Normal 42 4 2 6" xfId="26142"/>
    <cellStyle name="Normal 42 4 2 7" xfId="48261"/>
    <cellStyle name="Normal 42 4 2 8" xfId="48262"/>
    <cellStyle name="Normal 42 4 2_Lcc_inputs" xfId="48263"/>
    <cellStyle name="Normal 42 4 3" xfId="26143"/>
    <cellStyle name="Normal 42 4 3 2" xfId="26144"/>
    <cellStyle name="Normal 42 4 3 2 2" xfId="26145"/>
    <cellStyle name="Normal 42 4 3 2 2 2" xfId="26146"/>
    <cellStyle name="Normal 42 4 3 2 3" xfId="26147"/>
    <cellStyle name="Normal 42 4 3 3" xfId="26148"/>
    <cellStyle name="Normal 42 4 3 3 2" xfId="26149"/>
    <cellStyle name="Normal 42 4 3 3 2 2" xfId="26150"/>
    <cellStyle name="Normal 42 4 3 3 3" xfId="26151"/>
    <cellStyle name="Normal 42 4 3 4" xfId="26152"/>
    <cellStyle name="Normal 42 4 3 4 2" xfId="26153"/>
    <cellStyle name="Normal 42 4 3 5" xfId="26154"/>
    <cellStyle name="Normal 42 4 3_Lcc_inputs" xfId="48264"/>
    <cellStyle name="Normal 42 4 4" xfId="26155"/>
    <cellStyle name="Normal 42 4 4 2" xfId="26156"/>
    <cellStyle name="Normal 42 4 4 2 2" xfId="26157"/>
    <cellStyle name="Normal 42 4 4 2 3" xfId="48265"/>
    <cellStyle name="Normal 42 4 4 3" xfId="26158"/>
    <cellStyle name="Normal 42 4 4 4" xfId="48266"/>
    <cellStyle name="Normal 42 4 4_Lcc_inputs" xfId="48267"/>
    <cellStyle name="Normal 42 4 5" xfId="26159"/>
    <cellStyle name="Normal 42 4 5 2" xfId="26160"/>
    <cellStyle name="Normal 42 4 5 2 2" xfId="26161"/>
    <cellStyle name="Normal 42 4 5 3" xfId="26162"/>
    <cellStyle name="Normal 42 4 6" xfId="26163"/>
    <cellStyle name="Normal 42 4 6 2" xfId="26164"/>
    <cellStyle name="Normal 42 4 7" xfId="26165"/>
    <cellStyle name="Normal 42 4 8" xfId="48268"/>
    <cellStyle name="Normal 42 4 9" xfId="48269"/>
    <cellStyle name="Normal 42 4_Lcc_inputs" xfId="48270"/>
    <cellStyle name="Normal 42 5" xfId="10012"/>
    <cellStyle name="Normal 42 5 2" xfId="10013"/>
    <cellStyle name="Normal 42 5 2 2" xfId="26166"/>
    <cellStyle name="Normal 42 5 2 2 2" xfId="26167"/>
    <cellStyle name="Normal 42 5 2 2 2 2" xfId="26168"/>
    <cellStyle name="Normal 42 5 2 2 2 2 2" xfId="26169"/>
    <cellStyle name="Normal 42 5 2 2 2 3" xfId="26170"/>
    <cellStyle name="Normal 42 5 2 2 3" xfId="26171"/>
    <cellStyle name="Normal 42 5 2 2 3 2" xfId="26172"/>
    <cellStyle name="Normal 42 5 2 2 3 2 2" xfId="26173"/>
    <cellStyle name="Normal 42 5 2 2 3 3" xfId="26174"/>
    <cellStyle name="Normal 42 5 2 2 4" xfId="26175"/>
    <cellStyle name="Normal 42 5 2 2 4 2" xfId="26176"/>
    <cellStyle name="Normal 42 5 2 2 5" xfId="26177"/>
    <cellStyle name="Normal 42 5 2 2_Lcc_inputs" xfId="48271"/>
    <cellStyle name="Normal 42 5 2 3" xfId="26178"/>
    <cellStyle name="Normal 42 5 2 3 2" xfId="26179"/>
    <cellStyle name="Normal 42 5 2 3 2 2" xfId="26180"/>
    <cellStyle name="Normal 42 5 2 3 2 3" xfId="48272"/>
    <cellStyle name="Normal 42 5 2 3 3" xfId="26181"/>
    <cellStyle name="Normal 42 5 2 3 4" xfId="48273"/>
    <cellStyle name="Normal 42 5 2 3_Lcc_inputs" xfId="48274"/>
    <cellStyle name="Normal 42 5 2 4" xfId="26182"/>
    <cellStyle name="Normal 42 5 2 4 2" xfId="26183"/>
    <cellStyle name="Normal 42 5 2 4 2 2" xfId="26184"/>
    <cellStyle name="Normal 42 5 2 4 3" xfId="26185"/>
    <cellStyle name="Normal 42 5 2 5" xfId="26186"/>
    <cellStyle name="Normal 42 5 2 5 2" xfId="26187"/>
    <cellStyle name="Normal 42 5 2 6" xfId="26188"/>
    <cellStyle name="Normal 42 5 2 7" xfId="48275"/>
    <cellStyle name="Normal 42 5 2 8" xfId="48276"/>
    <cellStyle name="Normal 42 5 2_Lcc_inputs" xfId="48277"/>
    <cellStyle name="Normal 42 5 3" xfId="26189"/>
    <cellStyle name="Normal 42 5 3 2" xfId="26190"/>
    <cellStyle name="Normal 42 5 3 2 2" xfId="26191"/>
    <cellStyle name="Normal 42 5 3 2 2 2" xfId="26192"/>
    <cellStyle name="Normal 42 5 3 2 3" xfId="26193"/>
    <cellStyle name="Normal 42 5 3 3" xfId="26194"/>
    <cellStyle name="Normal 42 5 3 3 2" xfId="26195"/>
    <cellStyle name="Normal 42 5 3 3 2 2" xfId="26196"/>
    <cellStyle name="Normal 42 5 3 3 3" xfId="26197"/>
    <cellStyle name="Normal 42 5 3 4" xfId="26198"/>
    <cellStyle name="Normal 42 5 3 4 2" xfId="26199"/>
    <cellStyle name="Normal 42 5 3 5" xfId="26200"/>
    <cellStyle name="Normal 42 5 3_Lcc_inputs" xfId="48278"/>
    <cellStyle name="Normal 42 5 4" xfId="26201"/>
    <cellStyle name="Normal 42 5 4 2" xfId="26202"/>
    <cellStyle name="Normal 42 5 4 2 2" xfId="26203"/>
    <cellStyle name="Normal 42 5 4 2 3" xfId="48279"/>
    <cellStyle name="Normal 42 5 4 3" xfId="26204"/>
    <cellStyle name="Normal 42 5 4 4" xfId="48280"/>
    <cellStyle name="Normal 42 5 4_Lcc_inputs" xfId="48281"/>
    <cellStyle name="Normal 42 5 5" xfId="26205"/>
    <cellStyle name="Normal 42 5 5 2" xfId="26206"/>
    <cellStyle name="Normal 42 5 5 2 2" xfId="26207"/>
    <cellStyle name="Normal 42 5 5 3" xfId="26208"/>
    <cellStyle name="Normal 42 5 6" xfId="26209"/>
    <cellStyle name="Normal 42 5 6 2" xfId="26210"/>
    <cellStyle name="Normal 42 5 7" xfId="26211"/>
    <cellStyle name="Normal 42 5 8" xfId="48282"/>
    <cellStyle name="Normal 42 5 9" xfId="48283"/>
    <cellStyle name="Normal 42 5_Lcc_inputs" xfId="48284"/>
    <cellStyle name="Normal 42 6" xfId="10014"/>
    <cellStyle name="Normal 42 6 2" xfId="10015"/>
    <cellStyle name="Normal 42 6 2 2" xfId="26212"/>
    <cellStyle name="Normal 42 6 2 2 2" xfId="26213"/>
    <cellStyle name="Normal 42 6 2 2 2 2" xfId="26214"/>
    <cellStyle name="Normal 42 6 2 2 2 2 2" xfId="26215"/>
    <cellStyle name="Normal 42 6 2 2 2 3" xfId="26216"/>
    <cellStyle name="Normal 42 6 2 2 3" xfId="26217"/>
    <cellStyle name="Normal 42 6 2 2 3 2" xfId="26218"/>
    <cellStyle name="Normal 42 6 2 2 3 2 2" xfId="26219"/>
    <cellStyle name="Normal 42 6 2 2 3 3" xfId="26220"/>
    <cellStyle name="Normal 42 6 2 2 4" xfId="26221"/>
    <cellStyle name="Normal 42 6 2 2 4 2" xfId="26222"/>
    <cellStyle name="Normal 42 6 2 2 5" xfId="26223"/>
    <cellStyle name="Normal 42 6 2 2_Lcc_inputs" xfId="48285"/>
    <cellStyle name="Normal 42 6 2 3" xfId="26224"/>
    <cellStyle name="Normal 42 6 2 3 2" xfId="26225"/>
    <cellStyle name="Normal 42 6 2 3 2 2" xfId="26226"/>
    <cellStyle name="Normal 42 6 2 3 2 3" xfId="48286"/>
    <cellStyle name="Normal 42 6 2 3 3" xfId="26227"/>
    <cellStyle name="Normal 42 6 2 3 4" xfId="48287"/>
    <cellStyle name="Normal 42 6 2 3_Lcc_inputs" xfId="48288"/>
    <cellStyle name="Normal 42 6 2 4" xfId="26228"/>
    <cellStyle name="Normal 42 6 2 4 2" xfId="26229"/>
    <cellStyle name="Normal 42 6 2 4 2 2" xfId="26230"/>
    <cellStyle name="Normal 42 6 2 4 3" xfId="26231"/>
    <cellStyle name="Normal 42 6 2 5" xfId="26232"/>
    <cellStyle name="Normal 42 6 2 5 2" xfId="26233"/>
    <cellStyle name="Normal 42 6 2 6" xfId="26234"/>
    <cellStyle name="Normal 42 6 2 7" xfId="48289"/>
    <cellStyle name="Normal 42 6 2 8" xfId="48290"/>
    <cellStyle name="Normal 42 6 2_Lcc_inputs" xfId="48291"/>
    <cellStyle name="Normal 42 6 3" xfId="26235"/>
    <cellStyle name="Normal 42 6 3 2" xfId="26236"/>
    <cellStyle name="Normal 42 6 3 2 2" xfId="26237"/>
    <cellStyle name="Normal 42 6 3 2 2 2" xfId="26238"/>
    <cellStyle name="Normal 42 6 3 2 3" xfId="26239"/>
    <cellStyle name="Normal 42 6 3 3" xfId="26240"/>
    <cellStyle name="Normal 42 6 3 3 2" xfId="26241"/>
    <cellStyle name="Normal 42 6 3 3 2 2" xfId="26242"/>
    <cellStyle name="Normal 42 6 3 3 3" xfId="26243"/>
    <cellStyle name="Normal 42 6 3 4" xfId="26244"/>
    <cellStyle name="Normal 42 6 3 4 2" xfId="26245"/>
    <cellStyle name="Normal 42 6 3 5" xfId="26246"/>
    <cellStyle name="Normal 42 6 3_Lcc_inputs" xfId="48292"/>
    <cellStyle name="Normal 42 6 4" xfId="26247"/>
    <cellStyle name="Normal 42 6 4 2" xfId="26248"/>
    <cellStyle name="Normal 42 6 4 2 2" xfId="26249"/>
    <cellStyle name="Normal 42 6 4 2 3" xfId="48293"/>
    <cellStyle name="Normal 42 6 4 3" xfId="26250"/>
    <cellStyle name="Normal 42 6 4 4" xfId="48294"/>
    <cellStyle name="Normal 42 6 4_Lcc_inputs" xfId="48295"/>
    <cellStyle name="Normal 42 6 5" xfId="26251"/>
    <cellStyle name="Normal 42 6 5 2" xfId="26252"/>
    <cellStyle name="Normal 42 6 5 2 2" xfId="26253"/>
    <cellStyle name="Normal 42 6 5 3" xfId="26254"/>
    <cellStyle name="Normal 42 6 6" xfId="26255"/>
    <cellStyle name="Normal 42 6 6 2" xfId="26256"/>
    <cellStyle name="Normal 42 6 7" xfId="26257"/>
    <cellStyle name="Normal 42 6 8" xfId="48296"/>
    <cellStyle name="Normal 42 6 9" xfId="48297"/>
    <cellStyle name="Normal 42 6_Lcc_inputs" xfId="48298"/>
    <cellStyle name="Normal 42 7" xfId="10016"/>
    <cellStyle name="Normal 42 7 2" xfId="10017"/>
    <cellStyle name="Normal 42 7 2 2" xfId="26258"/>
    <cellStyle name="Normal 42 7 2 2 2" xfId="26259"/>
    <cellStyle name="Normal 42 7 2 2 2 2" xfId="26260"/>
    <cellStyle name="Normal 42 7 2 2 2 2 2" xfId="26261"/>
    <cellStyle name="Normal 42 7 2 2 2 3" xfId="26262"/>
    <cellStyle name="Normal 42 7 2 2 3" xfId="26263"/>
    <cellStyle name="Normal 42 7 2 2 3 2" xfId="26264"/>
    <cellStyle name="Normal 42 7 2 2 3 2 2" xfId="26265"/>
    <cellStyle name="Normal 42 7 2 2 3 3" xfId="26266"/>
    <cellStyle name="Normal 42 7 2 2 4" xfId="26267"/>
    <cellStyle name="Normal 42 7 2 2 4 2" xfId="26268"/>
    <cellStyle name="Normal 42 7 2 2 5" xfId="26269"/>
    <cellStyle name="Normal 42 7 2 2_Lcc_inputs" xfId="48299"/>
    <cellStyle name="Normal 42 7 2 3" xfId="26270"/>
    <cellStyle name="Normal 42 7 2 3 2" xfId="26271"/>
    <cellStyle name="Normal 42 7 2 3 2 2" xfId="26272"/>
    <cellStyle name="Normal 42 7 2 3 2 3" xfId="48300"/>
    <cellStyle name="Normal 42 7 2 3 3" xfId="26273"/>
    <cellStyle name="Normal 42 7 2 3 4" xfId="48301"/>
    <cellStyle name="Normal 42 7 2 3_Lcc_inputs" xfId="48302"/>
    <cellStyle name="Normal 42 7 2 4" xfId="26274"/>
    <cellStyle name="Normal 42 7 2 4 2" xfId="26275"/>
    <cellStyle name="Normal 42 7 2 4 2 2" xfId="26276"/>
    <cellStyle name="Normal 42 7 2 4 3" xfId="26277"/>
    <cellStyle name="Normal 42 7 2 5" xfId="26278"/>
    <cellStyle name="Normal 42 7 2 5 2" xfId="26279"/>
    <cellStyle name="Normal 42 7 2 6" xfId="26280"/>
    <cellStyle name="Normal 42 7 2 7" xfId="48303"/>
    <cellStyle name="Normal 42 7 2 8" xfId="48304"/>
    <cellStyle name="Normal 42 7 2_Lcc_inputs" xfId="48305"/>
    <cellStyle name="Normal 42 7 3" xfId="26281"/>
    <cellStyle name="Normal 42 7 3 2" xfId="26282"/>
    <cellStyle name="Normal 42 7 3 2 2" xfId="26283"/>
    <cellStyle name="Normal 42 7 3 2 2 2" xfId="26284"/>
    <cellStyle name="Normal 42 7 3 2 3" xfId="26285"/>
    <cellStyle name="Normal 42 7 3 3" xfId="26286"/>
    <cellStyle name="Normal 42 7 3 3 2" xfId="26287"/>
    <cellStyle name="Normal 42 7 3 3 2 2" xfId="26288"/>
    <cellStyle name="Normal 42 7 3 3 3" xfId="26289"/>
    <cellStyle name="Normal 42 7 3 4" xfId="26290"/>
    <cellStyle name="Normal 42 7 3 4 2" xfId="26291"/>
    <cellStyle name="Normal 42 7 3 5" xfId="26292"/>
    <cellStyle name="Normal 42 7 3_Lcc_inputs" xfId="48306"/>
    <cellStyle name="Normal 42 7 4" xfId="26293"/>
    <cellStyle name="Normal 42 7 4 2" xfId="26294"/>
    <cellStyle name="Normal 42 7 4 2 2" xfId="26295"/>
    <cellStyle name="Normal 42 7 4 2 3" xfId="48307"/>
    <cellStyle name="Normal 42 7 4 3" xfId="26296"/>
    <cellStyle name="Normal 42 7 4 4" xfId="48308"/>
    <cellStyle name="Normal 42 7 4_Lcc_inputs" xfId="48309"/>
    <cellStyle name="Normal 42 7 5" xfId="26297"/>
    <cellStyle name="Normal 42 7 5 2" xfId="26298"/>
    <cellStyle name="Normal 42 7 5 2 2" xfId="26299"/>
    <cellStyle name="Normal 42 7 5 3" xfId="26300"/>
    <cellStyle name="Normal 42 7 6" xfId="26301"/>
    <cellStyle name="Normal 42 7 6 2" xfId="26302"/>
    <cellStyle name="Normal 42 7 7" xfId="26303"/>
    <cellStyle name="Normal 42 7 8" xfId="48310"/>
    <cellStyle name="Normal 42 7 9" xfId="48311"/>
    <cellStyle name="Normal 42 7_Lcc_inputs" xfId="48312"/>
    <cellStyle name="Normal 42 8" xfId="10018"/>
    <cellStyle name="Normal 42 8 2" xfId="26304"/>
    <cellStyle name="Normal 42 8 2 2" xfId="26305"/>
    <cellStyle name="Normal 42 8 2 2 2" xfId="26306"/>
    <cellStyle name="Normal 42 8 2 2 2 2" xfId="26307"/>
    <cellStyle name="Normal 42 8 2 2 3" xfId="26308"/>
    <cellStyle name="Normal 42 8 2 3" xfId="26309"/>
    <cellStyle name="Normal 42 8 2 3 2" xfId="26310"/>
    <cellStyle name="Normal 42 8 2 3 2 2" xfId="26311"/>
    <cellStyle name="Normal 42 8 2 3 3" xfId="26312"/>
    <cellStyle name="Normal 42 8 2 4" xfId="26313"/>
    <cellStyle name="Normal 42 8 2 4 2" xfId="26314"/>
    <cellStyle name="Normal 42 8 2 5" xfId="26315"/>
    <cellStyle name="Normal 42 8 2_Lcc_inputs" xfId="48313"/>
    <cellStyle name="Normal 42 8 3" xfId="26316"/>
    <cellStyle name="Normal 42 8 3 2" xfId="26317"/>
    <cellStyle name="Normal 42 8 3 2 2" xfId="26318"/>
    <cellStyle name="Normal 42 8 3 2 3" xfId="48314"/>
    <cellStyle name="Normal 42 8 3 3" xfId="26319"/>
    <cellStyle name="Normal 42 8 3 4" xfId="48315"/>
    <cellStyle name="Normal 42 8 3_Lcc_inputs" xfId="48316"/>
    <cellStyle name="Normal 42 8 4" xfId="26320"/>
    <cellStyle name="Normal 42 8 4 2" xfId="26321"/>
    <cellStyle name="Normal 42 8 4 2 2" xfId="26322"/>
    <cellStyle name="Normal 42 8 4 3" xfId="26323"/>
    <cellStyle name="Normal 42 8 5" xfId="26324"/>
    <cellStyle name="Normal 42 8 5 2" xfId="26325"/>
    <cellStyle name="Normal 42 8 6" xfId="26326"/>
    <cellStyle name="Normal 42 8 7" xfId="48317"/>
    <cellStyle name="Normal 42 8 8" xfId="48318"/>
    <cellStyle name="Normal 42 8_Lcc_inputs" xfId="48319"/>
    <cellStyle name="Normal 42 9" xfId="10751"/>
    <cellStyle name="Normal 42 9 2" xfId="26327"/>
    <cellStyle name="Normal 42 9 2 2" xfId="26328"/>
    <cellStyle name="Normal 42 9 2 2 2" xfId="26329"/>
    <cellStyle name="Normal 42 9 2 2 2 2" xfId="26330"/>
    <cellStyle name="Normal 42 9 2 2 3" xfId="26331"/>
    <cellStyle name="Normal 42 9 2 3" xfId="26332"/>
    <cellStyle name="Normal 42 9 2 3 2" xfId="26333"/>
    <cellStyle name="Normal 42 9 2 3 2 2" xfId="26334"/>
    <cellStyle name="Normal 42 9 2 3 3" xfId="26335"/>
    <cellStyle name="Normal 42 9 2 4" xfId="26336"/>
    <cellStyle name="Normal 42 9 2 4 2" xfId="26337"/>
    <cellStyle name="Normal 42 9 2 5" xfId="26338"/>
    <cellStyle name="Normal 42 9 2_Lcc_inputs" xfId="48320"/>
    <cellStyle name="Normal 42 9 3" xfId="26339"/>
    <cellStyle name="Normal 42 9 3 2" xfId="26340"/>
    <cellStyle name="Normal 42 9 3 2 2" xfId="26341"/>
    <cellStyle name="Normal 42 9 3 2 3" xfId="48321"/>
    <cellStyle name="Normal 42 9 3 3" xfId="26342"/>
    <cellStyle name="Normal 42 9 3 4" xfId="48322"/>
    <cellStyle name="Normal 42 9 3_Lcc_inputs" xfId="48323"/>
    <cellStyle name="Normal 42 9 4" xfId="26343"/>
    <cellStyle name="Normal 42 9 4 2" xfId="26344"/>
    <cellStyle name="Normal 42 9 4 2 2" xfId="26345"/>
    <cellStyle name="Normal 42 9 4 3" xfId="26346"/>
    <cellStyle name="Normal 42 9 5" xfId="26347"/>
    <cellStyle name="Normal 42 9 5 2" xfId="26348"/>
    <cellStyle name="Normal 42 9 6" xfId="26349"/>
    <cellStyle name="Normal 42 9 7" xfId="48324"/>
    <cellStyle name="Normal 42 9 8" xfId="48325"/>
    <cellStyle name="Normal 42 9_Lcc_inputs" xfId="48326"/>
    <cellStyle name="Normal 42_Lcc_inputs" xfId="48327"/>
    <cellStyle name="Normal 43" xfId="8856"/>
    <cellStyle name="Normal 43 10" xfId="10821"/>
    <cellStyle name="Normal 43 10 2" xfId="26350"/>
    <cellStyle name="Normal 43 10 2 2" xfId="26351"/>
    <cellStyle name="Normal 43 10 2 2 2" xfId="26352"/>
    <cellStyle name="Normal 43 10 2 2 3" xfId="48328"/>
    <cellStyle name="Normal 43 10 2 3" xfId="26353"/>
    <cellStyle name="Normal 43 10 2 4" xfId="48329"/>
    <cellStyle name="Normal 43 10 2_Lcc_inputs" xfId="48330"/>
    <cellStyle name="Normal 43 10 3" xfId="26354"/>
    <cellStyle name="Normal 43 10 3 2" xfId="26355"/>
    <cellStyle name="Normal 43 10 3 2 2" xfId="26356"/>
    <cellStyle name="Normal 43 10 3 3" xfId="26357"/>
    <cellStyle name="Normal 43 10 4" xfId="26358"/>
    <cellStyle name="Normal 43 10 4 2" xfId="26359"/>
    <cellStyle name="Normal 43 10 5" xfId="26360"/>
    <cellStyle name="Normal 43 10 6" xfId="48331"/>
    <cellStyle name="Normal 43 10 7" xfId="48332"/>
    <cellStyle name="Normal 43 10_Lcc_inputs" xfId="48333"/>
    <cellStyle name="Normal 43 11" xfId="26361"/>
    <cellStyle name="Normal 43 11 2" xfId="26362"/>
    <cellStyle name="Normal 43 11 2 2" xfId="26363"/>
    <cellStyle name="Normal 43 11 2 3" xfId="48334"/>
    <cellStyle name="Normal 43 11 3" xfId="26364"/>
    <cellStyle name="Normal 43 11 3 2" xfId="48335"/>
    <cellStyle name="Normal 43 11 4" xfId="48336"/>
    <cellStyle name="Normal 43 11 5" xfId="48337"/>
    <cellStyle name="Normal 43 11_Lcc_inputs" xfId="48338"/>
    <cellStyle name="Normal 43 12" xfId="26365"/>
    <cellStyle name="Normal 43 12 2" xfId="26366"/>
    <cellStyle name="Normal 43 12 2 2" xfId="26367"/>
    <cellStyle name="Normal 43 12 2 3" xfId="48339"/>
    <cellStyle name="Normal 43 12 3" xfId="26368"/>
    <cellStyle name="Normal 43 12 4" xfId="48340"/>
    <cellStyle name="Normal 43 12_Lcc_inputs" xfId="48341"/>
    <cellStyle name="Normal 43 13" xfId="26369"/>
    <cellStyle name="Normal 43 13 2" xfId="26370"/>
    <cellStyle name="Normal 43 13 3" xfId="48342"/>
    <cellStyle name="Normal 43 14" xfId="26371"/>
    <cellStyle name="Normal 43 14 2" xfId="48343"/>
    <cellStyle name="Normal 43 15" xfId="10019"/>
    <cellStyle name="Normal 43 16" xfId="48344"/>
    <cellStyle name="Normal 43 2" xfId="10020"/>
    <cellStyle name="Normal 43 2 10" xfId="48345"/>
    <cellStyle name="Normal 43 2 2" xfId="10021"/>
    <cellStyle name="Normal 43 2 2 2" xfId="26372"/>
    <cellStyle name="Normal 43 2 2 2 2" xfId="26373"/>
    <cellStyle name="Normal 43 2 2 2 2 2" xfId="26374"/>
    <cellStyle name="Normal 43 2 2 2 2 2 2" xfId="26375"/>
    <cellStyle name="Normal 43 2 2 2 2 3" xfId="26376"/>
    <cellStyle name="Normal 43 2 2 2 3" xfId="26377"/>
    <cellStyle name="Normal 43 2 2 2 3 2" xfId="26378"/>
    <cellStyle name="Normal 43 2 2 2 3 2 2" xfId="26379"/>
    <cellStyle name="Normal 43 2 2 2 3 3" xfId="26380"/>
    <cellStyle name="Normal 43 2 2 2 4" xfId="26381"/>
    <cellStyle name="Normal 43 2 2 2 4 2" xfId="26382"/>
    <cellStyle name="Normal 43 2 2 2 5" xfId="26383"/>
    <cellStyle name="Normal 43 2 2 2_Lcc_inputs" xfId="48346"/>
    <cellStyle name="Normal 43 2 2 3" xfId="26384"/>
    <cellStyle name="Normal 43 2 2 3 2" xfId="26385"/>
    <cellStyle name="Normal 43 2 2 3 2 2" xfId="26386"/>
    <cellStyle name="Normal 43 2 2 3 2 3" xfId="48347"/>
    <cellStyle name="Normal 43 2 2 3 3" xfId="26387"/>
    <cellStyle name="Normal 43 2 2 3 4" xfId="48348"/>
    <cellStyle name="Normal 43 2 2 3_Lcc_inputs" xfId="48349"/>
    <cellStyle name="Normal 43 2 2 4" xfId="26388"/>
    <cellStyle name="Normal 43 2 2 4 2" xfId="26389"/>
    <cellStyle name="Normal 43 2 2 4 2 2" xfId="26390"/>
    <cellStyle name="Normal 43 2 2 4 3" xfId="26391"/>
    <cellStyle name="Normal 43 2 2 5" xfId="26392"/>
    <cellStyle name="Normal 43 2 2 5 2" xfId="26393"/>
    <cellStyle name="Normal 43 2 2 6" xfId="26394"/>
    <cellStyle name="Normal 43 2 2 7" xfId="48350"/>
    <cellStyle name="Normal 43 2 2 8" xfId="48351"/>
    <cellStyle name="Normal 43 2 2_Lcc_inputs" xfId="48352"/>
    <cellStyle name="Normal 43 2 3" xfId="10883"/>
    <cellStyle name="Normal 43 2 3 2" xfId="26395"/>
    <cellStyle name="Normal 43 2 3 2 2" xfId="26396"/>
    <cellStyle name="Normal 43 2 3 2 2 2" xfId="26397"/>
    <cellStyle name="Normal 43 2 3 2 2 3" xfId="48353"/>
    <cellStyle name="Normal 43 2 3 2 3" xfId="26398"/>
    <cellStyle name="Normal 43 2 3 2 4" xfId="48354"/>
    <cellStyle name="Normal 43 2 3 2_Lcc_inputs" xfId="48355"/>
    <cellStyle name="Normal 43 2 3 3" xfId="26399"/>
    <cellStyle name="Normal 43 2 3 3 2" xfId="26400"/>
    <cellStyle name="Normal 43 2 3 3 2 2" xfId="26401"/>
    <cellStyle name="Normal 43 2 3 3 3" xfId="26402"/>
    <cellStyle name="Normal 43 2 3 4" xfId="26403"/>
    <cellStyle name="Normal 43 2 3 4 2" xfId="26404"/>
    <cellStyle name="Normal 43 2 3 5" xfId="26405"/>
    <cellStyle name="Normal 43 2 3 6" xfId="48356"/>
    <cellStyle name="Normal 43 2 3 7" xfId="48357"/>
    <cellStyle name="Normal 43 2 3_Lcc_inputs" xfId="48358"/>
    <cellStyle name="Normal 43 2 4" xfId="11136"/>
    <cellStyle name="Normal 43 2 4 2" xfId="26406"/>
    <cellStyle name="Normal 43 2 4 2 2" xfId="26407"/>
    <cellStyle name="Normal 43 2 4 2 3" xfId="48359"/>
    <cellStyle name="Normal 43 2 4 3" xfId="26408"/>
    <cellStyle name="Normal 43 2 4 3 2" xfId="48360"/>
    <cellStyle name="Normal 43 2 4 4" xfId="48361"/>
    <cellStyle name="Normal 43 2 4 5" xfId="48362"/>
    <cellStyle name="Normal 43 2 4_Lcc_inputs" xfId="48363"/>
    <cellStyle name="Normal 43 2 5" xfId="26409"/>
    <cellStyle name="Normal 43 2 5 2" xfId="26410"/>
    <cellStyle name="Normal 43 2 5 2 2" xfId="26411"/>
    <cellStyle name="Normal 43 2 5 2 3" xfId="48364"/>
    <cellStyle name="Normal 43 2 5 3" xfId="26412"/>
    <cellStyle name="Normal 43 2 5 3 2" xfId="48365"/>
    <cellStyle name="Normal 43 2 5 4" xfId="48366"/>
    <cellStyle name="Normal 43 2 5 5" xfId="48367"/>
    <cellStyle name="Normal 43 2 5_Lcc_inputs" xfId="48368"/>
    <cellStyle name="Normal 43 2 6" xfId="26413"/>
    <cellStyle name="Normal 43 2 6 2" xfId="26414"/>
    <cellStyle name="Normal 43 2 6 2 2" xfId="48369"/>
    <cellStyle name="Normal 43 2 6 3" xfId="48370"/>
    <cellStyle name="Normal 43 2 6 4" xfId="48371"/>
    <cellStyle name="Normal 43 2 6_Lcc_inputs" xfId="48372"/>
    <cellStyle name="Normal 43 2 7" xfId="26415"/>
    <cellStyle name="Normal 43 2 7 2" xfId="48373"/>
    <cellStyle name="Normal 43 2 7 3" xfId="48374"/>
    <cellStyle name="Normal 43 2 8" xfId="48375"/>
    <cellStyle name="Normal 43 2 8 2" xfId="48376"/>
    <cellStyle name="Normal 43 2 9" xfId="48377"/>
    <cellStyle name="Normal 43 2_Lcc_inputs" xfId="48378"/>
    <cellStyle name="Normal 43 3" xfId="10022"/>
    <cellStyle name="Normal 43 3 2" xfId="10023"/>
    <cellStyle name="Normal 43 3 2 2" xfId="26416"/>
    <cellStyle name="Normal 43 3 2 2 2" xfId="26417"/>
    <cellStyle name="Normal 43 3 2 2 2 2" xfId="26418"/>
    <cellStyle name="Normal 43 3 2 2 2 2 2" xfId="26419"/>
    <cellStyle name="Normal 43 3 2 2 2 3" xfId="26420"/>
    <cellStyle name="Normal 43 3 2 2 3" xfId="26421"/>
    <cellStyle name="Normal 43 3 2 2 3 2" xfId="26422"/>
    <cellStyle name="Normal 43 3 2 2 3 2 2" xfId="26423"/>
    <cellStyle name="Normal 43 3 2 2 3 3" xfId="26424"/>
    <cellStyle name="Normal 43 3 2 2 4" xfId="26425"/>
    <cellStyle name="Normal 43 3 2 2 4 2" xfId="26426"/>
    <cellStyle name="Normal 43 3 2 2 5" xfId="26427"/>
    <cellStyle name="Normal 43 3 2 2_Lcc_inputs" xfId="48379"/>
    <cellStyle name="Normal 43 3 2 3" xfId="26428"/>
    <cellStyle name="Normal 43 3 2 3 2" xfId="26429"/>
    <cellStyle name="Normal 43 3 2 3 2 2" xfId="26430"/>
    <cellStyle name="Normal 43 3 2 3 2 3" xfId="48380"/>
    <cellStyle name="Normal 43 3 2 3 3" xfId="26431"/>
    <cellStyle name="Normal 43 3 2 3 4" xfId="48381"/>
    <cellStyle name="Normal 43 3 2 3_Lcc_inputs" xfId="48382"/>
    <cellStyle name="Normal 43 3 2 4" xfId="26432"/>
    <cellStyle name="Normal 43 3 2 4 2" xfId="26433"/>
    <cellStyle name="Normal 43 3 2 4 2 2" xfId="26434"/>
    <cellStyle name="Normal 43 3 2 4 3" xfId="26435"/>
    <cellStyle name="Normal 43 3 2 5" xfId="26436"/>
    <cellStyle name="Normal 43 3 2 5 2" xfId="26437"/>
    <cellStyle name="Normal 43 3 2 6" xfId="26438"/>
    <cellStyle name="Normal 43 3 2 7" xfId="48383"/>
    <cellStyle name="Normal 43 3 2 8" xfId="48384"/>
    <cellStyle name="Normal 43 3 2_Lcc_inputs" xfId="48385"/>
    <cellStyle name="Normal 43 3 3" xfId="10946"/>
    <cellStyle name="Normal 43 3 3 2" xfId="26439"/>
    <cellStyle name="Normal 43 3 3 2 2" xfId="26440"/>
    <cellStyle name="Normal 43 3 3 2 2 2" xfId="26441"/>
    <cellStyle name="Normal 43 3 3 2 2 3" xfId="48386"/>
    <cellStyle name="Normal 43 3 3 2 3" xfId="26442"/>
    <cellStyle name="Normal 43 3 3 2 4" xfId="48387"/>
    <cellStyle name="Normal 43 3 3 2_Lcc_inputs" xfId="48388"/>
    <cellStyle name="Normal 43 3 3 3" xfId="26443"/>
    <cellStyle name="Normal 43 3 3 3 2" xfId="26444"/>
    <cellStyle name="Normal 43 3 3 3 2 2" xfId="26445"/>
    <cellStyle name="Normal 43 3 3 3 3" xfId="26446"/>
    <cellStyle name="Normal 43 3 3 4" xfId="26447"/>
    <cellStyle name="Normal 43 3 3 4 2" xfId="26448"/>
    <cellStyle name="Normal 43 3 3 5" xfId="26449"/>
    <cellStyle name="Normal 43 3 3 6" xfId="48389"/>
    <cellStyle name="Normal 43 3 3 7" xfId="48390"/>
    <cellStyle name="Normal 43 3 3_Lcc_inputs" xfId="48391"/>
    <cellStyle name="Normal 43 3 4" xfId="11137"/>
    <cellStyle name="Normal 43 3 4 2" xfId="26450"/>
    <cellStyle name="Normal 43 3 4 2 2" xfId="26451"/>
    <cellStyle name="Normal 43 3 4 2 3" xfId="48392"/>
    <cellStyle name="Normal 43 3 4 3" xfId="26452"/>
    <cellStyle name="Normal 43 3 4 3 2" xfId="48393"/>
    <cellStyle name="Normal 43 3 4 4" xfId="48394"/>
    <cellStyle name="Normal 43 3 4 5" xfId="48395"/>
    <cellStyle name="Normal 43 3 4_Lcc_inputs" xfId="48396"/>
    <cellStyle name="Normal 43 3 5" xfId="26453"/>
    <cellStyle name="Normal 43 3 5 2" xfId="26454"/>
    <cellStyle name="Normal 43 3 5 2 2" xfId="26455"/>
    <cellStyle name="Normal 43 3 5 2 3" xfId="48397"/>
    <cellStyle name="Normal 43 3 5 3" xfId="26456"/>
    <cellStyle name="Normal 43 3 5 4" xfId="48398"/>
    <cellStyle name="Normal 43 3 5_Lcc_inputs" xfId="48399"/>
    <cellStyle name="Normal 43 3 6" xfId="26457"/>
    <cellStyle name="Normal 43 3 6 2" xfId="26458"/>
    <cellStyle name="Normal 43 3 6 3" xfId="48400"/>
    <cellStyle name="Normal 43 3 7" xfId="26459"/>
    <cellStyle name="Normal 43 3 7 2" xfId="48401"/>
    <cellStyle name="Normal 43 3 8" xfId="48402"/>
    <cellStyle name="Normal 43 3 9" xfId="48403"/>
    <cellStyle name="Normal 43 3_Lcc_inputs" xfId="48404"/>
    <cellStyle name="Normal 43 4" xfId="10024"/>
    <cellStyle name="Normal 43 4 2" xfId="10025"/>
    <cellStyle name="Normal 43 4 2 2" xfId="26460"/>
    <cellStyle name="Normal 43 4 2 2 2" xfId="26461"/>
    <cellStyle name="Normal 43 4 2 2 2 2" xfId="26462"/>
    <cellStyle name="Normal 43 4 2 2 2 2 2" xfId="26463"/>
    <cellStyle name="Normal 43 4 2 2 2 3" xfId="26464"/>
    <cellStyle name="Normal 43 4 2 2 3" xfId="26465"/>
    <cellStyle name="Normal 43 4 2 2 3 2" xfId="26466"/>
    <cellStyle name="Normal 43 4 2 2 3 2 2" xfId="26467"/>
    <cellStyle name="Normal 43 4 2 2 3 3" xfId="26468"/>
    <cellStyle name="Normal 43 4 2 2 4" xfId="26469"/>
    <cellStyle name="Normal 43 4 2 2 4 2" xfId="26470"/>
    <cellStyle name="Normal 43 4 2 2 5" xfId="26471"/>
    <cellStyle name="Normal 43 4 2 2_Lcc_inputs" xfId="48405"/>
    <cellStyle name="Normal 43 4 2 3" xfId="26472"/>
    <cellStyle name="Normal 43 4 2 3 2" xfId="26473"/>
    <cellStyle name="Normal 43 4 2 3 2 2" xfId="26474"/>
    <cellStyle name="Normal 43 4 2 3 2 3" xfId="48406"/>
    <cellStyle name="Normal 43 4 2 3 3" xfId="26475"/>
    <cellStyle name="Normal 43 4 2 3 4" xfId="48407"/>
    <cellStyle name="Normal 43 4 2 3_Lcc_inputs" xfId="48408"/>
    <cellStyle name="Normal 43 4 2 4" xfId="26476"/>
    <cellStyle name="Normal 43 4 2 4 2" xfId="26477"/>
    <cellStyle name="Normal 43 4 2 4 2 2" xfId="26478"/>
    <cellStyle name="Normal 43 4 2 4 3" xfId="26479"/>
    <cellStyle name="Normal 43 4 2 5" xfId="26480"/>
    <cellStyle name="Normal 43 4 2 5 2" xfId="26481"/>
    <cellStyle name="Normal 43 4 2 6" xfId="26482"/>
    <cellStyle name="Normal 43 4 2 7" xfId="48409"/>
    <cellStyle name="Normal 43 4 2 8" xfId="48410"/>
    <cellStyle name="Normal 43 4 2_Lcc_inputs" xfId="48411"/>
    <cellStyle name="Normal 43 4 3" xfId="26483"/>
    <cellStyle name="Normal 43 4 3 2" xfId="26484"/>
    <cellStyle name="Normal 43 4 3 2 2" xfId="26485"/>
    <cellStyle name="Normal 43 4 3 2 2 2" xfId="26486"/>
    <cellStyle name="Normal 43 4 3 2 3" xfId="26487"/>
    <cellStyle name="Normal 43 4 3 3" xfId="26488"/>
    <cellStyle name="Normal 43 4 3 3 2" xfId="26489"/>
    <cellStyle name="Normal 43 4 3 3 2 2" xfId="26490"/>
    <cellStyle name="Normal 43 4 3 3 3" xfId="26491"/>
    <cellStyle name="Normal 43 4 3 4" xfId="26492"/>
    <cellStyle name="Normal 43 4 3 4 2" xfId="26493"/>
    <cellStyle name="Normal 43 4 3 5" xfId="26494"/>
    <cellStyle name="Normal 43 4 3_Lcc_inputs" xfId="48412"/>
    <cellStyle name="Normal 43 4 4" xfId="26495"/>
    <cellStyle name="Normal 43 4 4 2" xfId="26496"/>
    <cellStyle name="Normal 43 4 4 2 2" xfId="26497"/>
    <cellStyle name="Normal 43 4 4 2 3" xfId="48413"/>
    <cellStyle name="Normal 43 4 4 3" xfId="26498"/>
    <cellStyle name="Normal 43 4 4 4" xfId="48414"/>
    <cellStyle name="Normal 43 4 4_Lcc_inputs" xfId="48415"/>
    <cellStyle name="Normal 43 4 5" xfId="26499"/>
    <cellStyle name="Normal 43 4 5 2" xfId="26500"/>
    <cellStyle name="Normal 43 4 5 2 2" xfId="26501"/>
    <cellStyle name="Normal 43 4 5 3" xfId="26502"/>
    <cellStyle name="Normal 43 4 6" xfId="26503"/>
    <cellStyle name="Normal 43 4 6 2" xfId="26504"/>
    <cellStyle name="Normal 43 4 7" xfId="26505"/>
    <cellStyle name="Normal 43 4 8" xfId="48416"/>
    <cellStyle name="Normal 43 4 9" xfId="48417"/>
    <cellStyle name="Normal 43 4_Lcc_inputs" xfId="48418"/>
    <cellStyle name="Normal 43 5" xfId="10026"/>
    <cellStyle name="Normal 43 5 2" xfId="10027"/>
    <cellStyle name="Normal 43 5 2 2" xfId="26506"/>
    <cellStyle name="Normal 43 5 2 2 2" xfId="26507"/>
    <cellStyle name="Normal 43 5 2 2 2 2" xfId="26508"/>
    <cellStyle name="Normal 43 5 2 2 2 2 2" xfId="26509"/>
    <cellStyle name="Normal 43 5 2 2 2 3" xfId="26510"/>
    <cellStyle name="Normal 43 5 2 2 3" xfId="26511"/>
    <cellStyle name="Normal 43 5 2 2 3 2" xfId="26512"/>
    <cellStyle name="Normal 43 5 2 2 3 2 2" xfId="26513"/>
    <cellStyle name="Normal 43 5 2 2 3 3" xfId="26514"/>
    <cellStyle name="Normal 43 5 2 2 4" xfId="26515"/>
    <cellStyle name="Normal 43 5 2 2 4 2" xfId="26516"/>
    <cellStyle name="Normal 43 5 2 2 5" xfId="26517"/>
    <cellStyle name="Normal 43 5 2 2_Lcc_inputs" xfId="48419"/>
    <cellStyle name="Normal 43 5 2 3" xfId="26518"/>
    <cellStyle name="Normal 43 5 2 3 2" xfId="26519"/>
    <cellStyle name="Normal 43 5 2 3 2 2" xfId="26520"/>
    <cellStyle name="Normal 43 5 2 3 2 3" xfId="48420"/>
    <cellStyle name="Normal 43 5 2 3 3" xfId="26521"/>
    <cellStyle name="Normal 43 5 2 3 4" xfId="48421"/>
    <cellStyle name="Normal 43 5 2 3_Lcc_inputs" xfId="48422"/>
    <cellStyle name="Normal 43 5 2 4" xfId="26522"/>
    <cellStyle name="Normal 43 5 2 4 2" xfId="26523"/>
    <cellStyle name="Normal 43 5 2 4 2 2" xfId="26524"/>
    <cellStyle name="Normal 43 5 2 4 3" xfId="26525"/>
    <cellStyle name="Normal 43 5 2 5" xfId="26526"/>
    <cellStyle name="Normal 43 5 2 5 2" xfId="26527"/>
    <cellStyle name="Normal 43 5 2 6" xfId="26528"/>
    <cellStyle name="Normal 43 5 2 7" xfId="48423"/>
    <cellStyle name="Normal 43 5 2 8" xfId="48424"/>
    <cellStyle name="Normal 43 5 2_Lcc_inputs" xfId="48425"/>
    <cellStyle name="Normal 43 5 3" xfId="26529"/>
    <cellStyle name="Normal 43 5 3 2" xfId="26530"/>
    <cellStyle name="Normal 43 5 3 2 2" xfId="26531"/>
    <cellStyle name="Normal 43 5 3 2 2 2" xfId="26532"/>
    <cellStyle name="Normal 43 5 3 2 3" xfId="26533"/>
    <cellStyle name="Normal 43 5 3 3" xfId="26534"/>
    <cellStyle name="Normal 43 5 3 3 2" xfId="26535"/>
    <cellStyle name="Normal 43 5 3 3 2 2" xfId="26536"/>
    <cellStyle name="Normal 43 5 3 3 3" xfId="26537"/>
    <cellStyle name="Normal 43 5 3 4" xfId="26538"/>
    <cellStyle name="Normal 43 5 3 4 2" xfId="26539"/>
    <cellStyle name="Normal 43 5 3 5" xfId="26540"/>
    <cellStyle name="Normal 43 5 3_Lcc_inputs" xfId="48426"/>
    <cellStyle name="Normal 43 5 4" xfId="26541"/>
    <cellStyle name="Normal 43 5 4 2" xfId="26542"/>
    <cellStyle name="Normal 43 5 4 2 2" xfId="26543"/>
    <cellStyle name="Normal 43 5 4 2 3" xfId="48427"/>
    <cellStyle name="Normal 43 5 4 3" xfId="26544"/>
    <cellStyle name="Normal 43 5 4 4" xfId="48428"/>
    <cellStyle name="Normal 43 5 4_Lcc_inputs" xfId="48429"/>
    <cellStyle name="Normal 43 5 5" xfId="26545"/>
    <cellStyle name="Normal 43 5 5 2" xfId="26546"/>
    <cellStyle name="Normal 43 5 5 2 2" xfId="26547"/>
    <cellStyle name="Normal 43 5 5 3" xfId="26548"/>
    <cellStyle name="Normal 43 5 6" xfId="26549"/>
    <cellStyle name="Normal 43 5 6 2" xfId="26550"/>
    <cellStyle name="Normal 43 5 7" xfId="26551"/>
    <cellStyle name="Normal 43 5 8" xfId="48430"/>
    <cellStyle name="Normal 43 5 9" xfId="48431"/>
    <cellStyle name="Normal 43 5_Lcc_inputs" xfId="48432"/>
    <cellStyle name="Normal 43 6" xfId="10028"/>
    <cellStyle name="Normal 43 6 2" xfId="10029"/>
    <cellStyle name="Normal 43 6 2 2" xfId="26552"/>
    <cellStyle name="Normal 43 6 2 2 2" xfId="26553"/>
    <cellStyle name="Normal 43 6 2 2 2 2" xfId="26554"/>
    <cellStyle name="Normal 43 6 2 2 2 2 2" xfId="26555"/>
    <cellStyle name="Normal 43 6 2 2 2 3" xfId="26556"/>
    <cellStyle name="Normal 43 6 2 2 3" xfId="26557"/>
    <cellStyle name="Normal 43 6 2 2 3 2" xfId="26558"/>
    <cellStyle name="Normal 43 6 2 2 3 2 2" xfId="26559"/>
    <cellStyle name="Normal 43 6 2 2 3 3" xfId="26560"/>
    <cellStyle name="Normal 43 6 2 2 4" xfId="26561"/>
    <cellStyle name="Normal 43 6 2 2 4 2" xfId="26562"/>
    <cellStyle name="Normal 43 6 2 2 5" xfId="26563"/>
    <cellStyle name="Normal 43 6 2 2_Lcc_inputs" xfId="48433"/>
    <cellStyle name="Normal 43 6 2 3" xfId="26564"/>
    <cellStyle name="Normal 43 6 2 3 2" xfId="26565"/>
    <cellStyle name="Normal 43 6 2 3 2 2" xfId="26566"/>
    <cellStyle name="Normal 43 6 2 3 2 3" xfId="48434"/>
    <cellStyle name="Normal 43 6 2 3 3" xfId="26567"/>
    <cellStyle name="Normal 43 6 2 3 4" xfId="48435"/>
    <cellStyle name="Normal 43 6 2 3_Lcc_inputs" xfId="48436"/>
    <cellStyle name="Normal 43 6 2 4" xfId="26568"/>
    <cellStyle name="Normal 43 6 2 4 2" xfId="26569"/>
    <cellStyle name="Normal 43 6 2 4 2 2" xfId="26570"/>
    <cellStyle name="Normal 43 6 2 4 3" xfId="26571"/>
    <cellStyle name="Normal 43 6 2 5" xfId="26572"/>
    <cellStyle name="Normal 43 6 2 5 2" xfId="26573"/>
    <cellStyle name="Normal 43 6 2 6" xfId="26574"/>
    <cellStyle name="Normal 43 6 2 7" xfId="48437"/>
    <cellStyle name="Normal 43 6 2 8" xfId="48438"/>
    <cellStyle name="Normal 43 6 2_Lcc_inputs" xfId="48439"/>
    <cellStyle name="Normal 43 6 3" xfId="26575"/>
    <cellStyle name="Normal 43 6 3 2" xfId="26576"/>
    <cellStyle name="Normal 43 6 3 2 2" xfId="26577"/>
    <cellStyle name="Normal 43 6 3 2 2 2" xfId="26578"/>
    <cellStyle name="Normal 43 6 3 2 3" xfId="26579"/>
    <cellStyle name="Normal 43 6 3 3" xfId="26580"/>
    <cellStyle name="Normal 43 6 3 3 2" xfId="26581"/>
    <cellStyle name="Normal 43 6 3 3 2 2" xfId="26582"/>
    <cellStyle name="Normal 43 6 3 3 3" xfId="26583"/>
    <cellStyle name="Normal 43 6 3 4" xfId="26584"/>
    <cellStyle name="Normal 43 6 3 4 2" xfId="26585"/>
    <cellStyle name="Normal 43 6 3 5" xfId="26586"/>
    <cellStyle name="Normal 43 6 3_Lcc_inputs" xfId="48440"/>
    <cellStyle name="Normal 43 6 4" xfId="26587"/>
    <cellStyle name="Normal 43 6 4 2" xfId="26588"/>
    <cellStyle name="Normal 43 6 4 2 2" xfId="26589"/>
    <cellStyle name="Normal 43 6 4 2 3" xfId="48441"/>
    <cellStyle name="Normal 43 6 4 3" xfId="26590"/>
    <cellStyle name="Normal 43 6 4 4" xfId="48442"/>
    <cellStyle name="Normal 43 6 4_Lcc_inputs" xfId="48443"/>
    <cellStyle name="Normal 43 6 5" xfId="26591"/>
    <cellStyle name="Normal 43 6 5 2" xfId="26592"/>
    <cellStyle name="Normal 43 6 5 2 2" xfId="26593"/>
    <cellStyle name="Normal 43 6 5 3" xfId="26594"/>
    <cellStyle name="Normal 43 6 6" xfId="26595"/>
    <cellStyle name="Normal 43 6 6 2" xfId="26596"/>
    <cellStyle name="Normal 43 6 7" xfId="26597"/>
    <cellStyle name="Normal 43 6 8" xfId="48444"/>
    <cellStyle name="Normal 43 6 9" xfId="48445"/>
    <cellStyle name="Normal 43 6_Lcc_inputs" xfId="48446"/>
    <cellStyle name="Normal 43 7" xfId="10030"/>
    <cellStyle name="Normal 43 7 2" xfId="10031"/>
    <cellStyle name="Normal 43 7 2 2" xfId="26598"/>
    <cellStyle name="Normal 43 7 2 2 2" xfId="26599"/>
    <cellStyle name="Normal 43 7 2 2 2 2" xfId="26600"/>
    <cellStyle name="Normal 43 7 2 2 2 2 2" xfId="26601"/>
    <cellStyle name="Normal 43 7 2 2 2 3" xfId="26602"/>
    <cellStyle name="Normal 43 7 2 2 3" xfId="26603"/>
    <cellStyle name="Normal 43 7 2 2 3 2" xfId="26604"/>
    <cellStyle name="Normal 43 7 2 2 3 2 2" xfId="26605"/>
    <cellStyle name="Normal 43 7 2 2 3 3" xfId="26606"/>
    <cellStyle name="Normal 43 7 2 2 4" xfId="26607"/>
    <cellStyle name="Normal 43 7 2 2 4 2" xfId="26608"/>
    <cellStyle name="Normal 43 7 2 2 5" xfId="26609"/>
    <cellStyle name="Normal 43 7 2 2_Lcc_inputs" xfId="48447"/>
    <cellStyle name="Normal 43 7 2 3" xfId="26610"/>
    <cellStyle name="Normal 43 7 2 3 2" xfId="26611"/>
    <cellStyle name="Normal 43 7 2 3 2 2" xfId="26612"/>
    <cellStyle name="Normal 43 7 2 3 2 3" xfId="48448"/>
    <cellStyle name="Normal 43 7 2 3 3" xfId="26613"/>
    <cellStyle name="Normal 43 7 2 3 4" xfId="48449"/>
    <cellStyle name="Normal 43 7 2 3_Lcc_inputs" xfId="48450"/>
    <cellStyle name="Normal 43 7 2 4" xfId="26614"/>
    <cellStyle name="Normal 43 7 2 4 2" xfId="26615"/>
    <cellStyle name="Normal 43 7 2 4 2 2" xfId="26616"/>
    <cellStyle name="Normal 43 7 2 4 3" xfId="26617"/>
    <cellStyle name="Normal 43 7 2 5" xfId="26618"/>
    <cellStyle name="Normal 43 7 2 5 2" xfId="26619"/>
    <cellStyle name="Normal 43 7 2 6" xfId="26620"/>
    <cellStyle name="Normal 43 7 2 7" xfId="48451"/>
    <cellStyle name="Normal 43 7 2 8" xfId="48452"/>
    <cellStyle name="Normal 43 7 2_Lcc_inputs" xfId="48453"/>
    <cellStyle name="Normal 43 7 3" xfId="26621"/>
    <cellStyle name="Normal 43 7 3 2" xfId="26622"/>
    <cellStyle name="Normal 43 7 3 2 2" xfId="26623"/>
    <cellStyle name="Normal 43 7 3 2 2 2" xfId="26624"/>
    <cellStyle name="Normal 43 7 3 2 3" xfId="26625"/>
    <cellStyle name="Normal 43 7 3 3" xfId="26626"/>
    <cellStyle name="Normal 43 7 3 3 2" xfId="26627"/>
    <cellStyle name="Normal 43 7 3 3 2 2" xfId="26628"/>
    <cellStyle name="Normal 43 7 3 3 3" xfId="26629"/>
    <cellStyle name="Normal 43 7 3 4" xfId="26630"/>
    <cellStyle name="Normal 43 7 3 4 2" xfId="26631"/>
    <cellStyle name="Normal 43 7 3 5" xfId="26632"/>
    <cellStyle name="Normal 43 7 3_Lcc_inputs" xfId="48454"/>
    <cellStyle name="Normal 43 7 4" xfId="26633"/>
    <cellStyle name="Normal 43 7 4 2" xfId="26634"/>
    <cellStyle name="Normal 43 7 4 2 2" xfId="26635"/>
    <cellStyle name="Normal 43 7 4 2 3" xfId="48455"/>
    <cellStyle name="Normal 43 7 4 3" xfId="26636"/>
    <cellStyle name="Normal 43 7 4 4" xfId="48456"/>
    <cellStyle name="Normal 43 7 4_Lcc_inputs" xfId="48457"/>
    <cellStyle name="Normal 43 7 5" xfId="26637"/>
    <cellStyle name="Normal 43 7 5 2" xfId="26638"/>
    <cellStyle name="Normal 43 7 5 2 2" xfId="26639"/>
    <cellStyle name="Normal 43 7 5 3" xfId="26640"/>
    <cellStyle name="Normal 43 7 6" xfId="26641"/>
    <cellStyle name="Normal 43 7 6 2" xfId="26642"/>
    <cellStyle name="Normal 43 7 7" xfId="26643"/>
    <cellStyle name="Normal 43 7 8" xfId="48458"/>
    <cellStyle name="Normal 43 7 9" xfId="48459"/>
    <cellStyle name="Normal 43 7_Lcc_inputs" xfId="48460"/>
    <cellStyle name="Normal 43 8" xfId="10032"/>
    <cellStyle name="Normal 43 8 2" xfId="26644"/>
    <cellStyle name="Normal 43 8 2 2" xfId="26645"/>
    <cellStyle name="Normal 43 8 2 2 2" xfId="26646"/>
    <cellStyle name="Normal 43 8 2 2 2 2" xfId="26647"/>
    <cellStyle name="Normal 43 8 2 2 3" xfId="26648"/>
    <cellStyle name="Normal 43 8 2 3" xfId="26649"/>
    <cellStyle name="Normal 43 8 2 3 2" xfId="26650"/>
    <cellStyle name="Normal 43 8 2 3 2 2" xfId="26651"/>
    <cellStyle name="Normal 43 8 2 3 3" xfId="26652"/>
    <cellStyle name="Normal 43 8 2 4" xfId="26653"/>
    <cellStyle name="Normal 43 8 2 4 2" xfId="26654"/>
    <cellStyle name="Normal 43 8 2 5" xfId="26655"/>
    <cellStyle name="Normal 43 8 2_Lcc_inputs" xfId="48461"/>
    <cellStyle name="Normal 43 8 3" xfId="26656"/>
    <cellStyle name="Normal 43 8 3 2" xfId="26657"/>
    <cellStyle name="Normal 43 8 3 2 2" xfId="26658"/>
    <cellStyle name="Normal 43 8 3 2 3" xfId="48462"/>
    <cellStyle name="Normal 43 8 3 3" xfId="26659"/>
    <cellStyle name="Normal 43 8 3 4" xfId="48463"/>
    <cellStyle name="Normal 43 8 3_Lcc_inputs" xfId="48464"/>
    <cellStyle name="Normal 43 8 4" xfId="26660"/>
    <cellStyle name="Normal 43 8 4 2" xfId="26661"/>
    <cellStyle name="Normal 43 8 4 2 2" xfId="26662"/>
    <cellStyle name="Normal 43 8 4 3" xfId="26663"/>
    <cellStyle name="Normal 43 8 5" xfId="26664"/>
    <cellStyle name="Normal 43 8 5 2" xfId="26665"/>
    <cellStyle name="Normal 43 8 6" xfId="26666"/>
    <cellStyle name="Normal 43 8 7" xfId="48465"/>
    <cellStyle name="Normal 43 8 8" xfId="48466"/>
    <cellStyle name="Normal 43 8_Lcc_inputs" xfId="48467"/>
    <cellStyle name="Normal 43 9" xfId="10752"/>
    <cellStyle name="Normal 43 9 2" xfId="26667"/>
    <cellStyle name="Normal 43 9 2 2" xfId="26668"/>
    <cellStyle name="Normal 43 9 2 2 2" xfId="26669"/>
    <cellStyle name="Normal 43 9 2 2 2 2" xfId="26670"/>
    <cellStyle name="Normal 43 9 2 2 3" xfId="26671"/>
    <cellStyle name="Normal 43 9 2 3" xfId="26672"/>
    <cellStyle name="Normal 43 9 2 3 2" xfId="26673"/>
    <cellStyle name="Normal 43 9 2 3 2 2" xfId="26674"/>
    <cellStyle name="Normal 43 9 2 3 3" xfId="26675"/>
    <cellStyle name="Normal 43 9 2 4" xfId="26676"/>
    <cellStyle name="Normal 43 9 2 4 2" xfId="26677"/>
    <cellStyle name="Normal 43 9 2 5" xfId="26678"/>
    <cellStyle name="Normal 43 9 2_Lcc_inputs" xfId="48468"/>
    <cellStyle name="Normal 43 9 3" xfId="26679"/>
    <cellStyle name="Normal 43 9 3 2" xfId="26680"/>
    <cellStyle name="Normal 43 9 3 2 2" xfId="26681"/>
    <cellStyle name="Normal 43 9 3 2 3" xfId="48469"/>
    <cellStyle name="Normal 43 9 3 3" xfId="26682"/>
    <cellStyle name="Normal 43 9 3 4" xfId="48470"/>
    <cellStyle name="Normal 43 9 3_Lcc_inputs" xfId="48471"/>
    <cellStyle name="Normal 43 9 4" xfId="26683"/>
    <cellStyle name="Normal 43 9 4 2" xfId="26684"/>
    <cellStyle name="Normal 43 9 4 2 2" xfId="26685"/>
    <cellStyle name="Normal 43 9 4 3" xfId="26686"/>
    <cellStyle name="Normal 43 9 5" xfId="26687"/>
    <cellStyle name="Normal 43 9 5 2" xfId="26688"/>
    <cellStyle name="Normal 43 9 6" xfId="26689"/>
    <cellStyle name="Normal 43 9 7" xfId="48472"/>
    <cellStyle name="Normal 43 9 8" xfId="48473"/>
    <cellStyle name="Normal 43 9_Lcc_inputs" xfId="48474"/>
    <cellStyle name="Normal 43_Lcc_inputs" xfId="48475"/>
    <cellStyle name="Normal 44" xfId="8857"/>
    <cellStyle name="Normal 44 10" xfId="10822"/>
    <cellStyle name="Normal 44 10 2" xfId="26690"/>
    <cellStyle name="Normal 44 10 2 2" xfId="26691"/>
    <cellStyle name="Normal 44 10 2 2 2" xfId="26692"/>
    <cellStyle name="Normal 44 10 2 2 3" xfId="48476"/>
    <cellStyle name="Normal 44 10 2 3" xfId="26693"/>
    <cellStyle name="Normal 44 10 2 4" xfId="48477"/>
    <cellStyle name="Normal 44 10 2_Lcc_inputs" xfId="48478"/>
    <cellStyle name="Normal 44 10 3" xfId="26694"/>
    <cellStyle name="Normal 44 10 3 2" xfId="26695"/>
    <cellStyle name="Normal 44 10 3 2 2" xfId="26696"/>
    <cellStyle name="Normal 44 10 3 3" xfId="26697"/>
    <cellStyle name="Normal 44 10 4" xfId="26698"/>
    <cellStyle name="Normal 44 10 4 2" xfId="26699"/>
    <cellStyle name="Normal 44 10 5" xfId="26700"/>
    <cellStyle name="Normal 44 10 6" xfId="48479"/>
    <cellStyle name="Normal 44 10 7" xfId="48480"/>
    <cellStyle name="Normal 44 10_Lcc_inputs" xfId="48481"/>
    <cellStyle name="Normal 44 11" xfId="26701"/>
    <cellStyle name="Normal 44 11 2" xfId="26702"/>
    <cellStyle name="Normal 44 11 2 2" xfId="26703"/>
    <cellStyle name="Normal 44 11 2 3" xfId="48482"/>
    <cellStyle name="Normal 44 11 3" xfId="26704"/>
    <cellStyle name="Normal 44 11 3 2" xfId="48483"/>
    <cellStyle name="Normal 44 11 4" xfId="48484"/>
    <cellStyle name="Normal 44 11 5" xfId="48485"/>
    <cellStyle name="Normal 44 11_Lcc_inputs" xfId="48486"/>
    <cellStyle name="Normal 44 12" xfId="26705"/>
    <cellStyle name="Normal 44 12 2" xfId="26706"/>
    <cellStyle name="Normal 44 12 2 2" xfId="26707"/>
    <cellStyle name="Normal 44 12 2 3" xfId="48487"/>
    <cellStyle name="Normal 44 12 3" xfId="26708"/>
    <cellStyle name="Normal 44 12 4" xfId="48488"/>
    <cellStyle name="Normal 44 12_Lcc_inputs" xfId="48489"/>
    <cellStyle name="Normal 44 13" xfId="26709"/>
    <cellStyle name="Normal 44 13 2" xfId="26710"/>
    <cellStyle name="Normal 44 13 3" xfId="48490"/>
    <cellStyle name="Normal 44 14" xfId="26711"/>
    <cellStyle name="Normal 44 14 2" xfId="48491"/>
    <cellStyle name="Normal 44 15" xfId="10033"/>
    <cellStyle name="Normal 44 16" xfId="48492"/>
    <cellStyle name="Normal 44 2" xfId="10034"/>
    <cellStyle name="Normal 44 2 10" xfId="48493"/>
    <cellStyle name="Normal 44 2 2" xfId="10035"/>
    <cellStyle name="Normal 44 2 2 2" xfId="26712"/>
    <cellStyle name="Normal 44 2 2 2 2" xfId="26713"/>
    <cellStyle name="Normal 44 2 2 2 2 2" xfId="26714"/>
    <cellStyle name="Normal 44 2 2 2 2 2 2" xfId="26715"/>
    <cellStyle name="Normal 44 2 2 2 2 3" xfId="26716"/>
    <cellStyle name="Normal 44 2 2 2 3" xfId="26717"/>
    <cellStyle name="Normal 44 2 2 2 3 2" xfId="26718"/>
    <cellStyle name="Normal 44 2 2 2 3 2 2" xfId="26719"/>
    <cellStyle name="Normal 44 2 2 2 3 3" xfId="26720"/>
    <cellStyle name="Normal 44 2 2 2 4" xfId="26721"/>
    <cellStyle name="Normal 44 2 2 2 4 2" xfId="26722"/>
    <cellStyle name="Normal 44 2 2 2 5" xfId="26723"/>
    <cellStyle name="Normal 44 2 2 2_Lcc_inputs" xfId="48494"/>
    <cellStyle name="Normal 44 2 2 3" xfId="26724"/>
    <cellStyle name="Normal 44 2 2 3 2" xfId="26725"/>
    <cellStyle name="Normal 44 2 2 3 2 2" xfId="26726"/>
    <cellStyle name="Normal 44 2 2 3 2 3" xfId="48495"/>
    <cellStyle name="Normal 44 2 2 3 3" xfId="26727"/>
    <cellStyle name="Normal 44 2 2 3 4" xfId="48496"/>
    <cellStyle name="Normal 44 2 2 3_Lcc_inputs" xfId="48497"/>
    <cellStyle name="Normal 44 2 2 4" xfId="26728"/>
    <cellStyle name="Normal 44 2 2 4 2" xfId="26729"/>
    <cellStyle name="Normal 44 2 2 4 2 2" xfId="26730"/>
    <cellStyle name="Normal 44 2 2 4 3" xfId="26731"/>
    <cellStyle name="Normal 44 2 2 5" xfId="26732"/>
    <cellStyle name="Normal 44 2 2 5 2" xfId="26733"/>
    <cellStyle name="Normal 44 2 2 6" xfId="26734"/>
    <cellStyle name="Normal 44 2 2 7" xfId="48498"/>
    <cellStyle name="Normal 44 2 2 8" xfId="48499"/>
    <cellStyle name="Normal 44 2 2_Lcc_inputs" xfId="48500"/>
    <cellStyle name="Normal 44 2 3" xfId="10884"/>
    <cellStyle name="Normal 44 2 3 2" xfId="26735"/>
    <cellStyle name="Normal 44 2 3 2 2" xfId="26736"/>
    <cellStyle name="Normal 44 2 3 2 2 2" xfId="26737"/>
    <cellStyle name="Normal 44 2 3 2 2 3" xfId="48501"/>
    <cellStyle name="Normal 44 2 3 2 3" xfId="26738"/>
    <cellStyle name="Normal 44 2 3 2 4" xfId="48502"/>
    <cellStyle name="Normal 44 2 3 2_Lcc_inputs" xfId="48503"/>
    <cellStyle name="Normal 44 2 3 3" xfId="26739"/>
    <cellStyle name="Normal 44 2 3 3 2" xfId="26740"/>
    <cellStyle name="Normal 44 2 3 3 2 2" xfId="26741"/>
    <cellStyle name="Normal 44 2 3 3 3" xfId="26742"/>
    <cellStyle name="Normal 44 2 3 4" xfId="26743"/>
    <cellStyle name="Normal 44 2 3 4 2" xfId="26744"/>
    <cellStyle name="Normal 44 2 3 5" xfId="26745"/>
    <cellStyle name="Normal 44 2 3 6" xfId="48504"/>
    <cellStyle name="Normal 44 2 3 7" xfId="48505"/>
    <cellStyle name="Normal 44 2 3_Lcc_inputs" xfId="48506"/>
    <cellStyle name="Normal 44 2 4" xfId="11138"/>
    <cellStyle name="Normal 44 2 4 2" xfId="26746"/>
    <cellStyle name="Normal 44 2 4 2 2" xfId="26747"/>
    <cellStyle name="Normal 44 2 4 2 3" xfId="48507"/>
    <cellStyle name="Normal 44 2 4 3" xfId="26748"/>
    <cellStyle name="Normal 44 2 4 3 2" xfId="48508"/>
    <cellStyle name="Normal 44 2 4 4" xfId="48509"/>
    <cellStyle name="Normal 44 2 4 5" xfId="48510"/>
    <cellStyle name="Normal 44 2 4_Lcc_inputs" xfId="48511"/>
    <cellStyle name="Normal 44 2 5" xfId="26749"/>
    <cellStyle name="Normal 44 2 5 2" xfId="26750"/>
    <cellStyle name="Normal 44 2 5 2 2" xfId="26751"/>
    <cellStyle name="Normal 44 2 5 2 3" xfId="48512"/>
    <cellStyle name="Normal 44 2 5 3" xfId="26752"/>
    <cellStyle name="Normal 44 2 5 3 2" xfId="48513"/>
    <cellStyle name="Normal 44 2 5 4" xfId="48514"/>
    <cellStyle name="Normal 44 2 5 5" xfId="48515"/>
    <cellStyle name="Normal 44 2 5_Lcc_inputs" xfId="48516"/>
    <cellStyle name="Normal 44 2 6" xfId="26753"/>
    <cellStyle name="Normal 44 2 6 2" xfId="26754"/>
    <cellStyle name="Normal 44 2 6 2 2" xfId="48517"/>
    <cellStyle name="Normal 44 2 6 3" xfId="48518"/>
    <cellStyle name="Normal 44 2 6 4" xfId="48519"/>
    <cellStyle name="Normal 44 2 6_Lcc_inputs" xfId="48520"/>
    <cellStyle name="Normal 44 2 7" xfId="26755"/>
    <cellStyle name="Normal 44 2 7 2" xfId="48521"/>
    <cellStyle name="Normal 44 2 7 3" xfId="48522"/>
    <cellStyle name="Normal 44 2 8" xfId="48523"/>
    <cellStyle name="Normal 44 2 8 2" xfId="48524"/>
    <cellStyle name="Normal 44 2 9" xfId="48525"/>
    <cellStyle name="Normal 44 2_Lcc_inputs" xfId="48526"/>
    <cellStyle name="Normal 44 3" xfId="10036"/>
    <cellStyle name="Normal 44 3 2" xfId="10037"/>
    <cellStyle name="Normal 44 3 2 2" xfId="26756"/>
    <cellStyle name="Normal 44 3 2 2 2" xfId="26757"/>
    <cellStyle name="Normal 44 3 2 2 2 2" xfId="26758"/>
    <cellStyle name="Normal 44 3 2 2 2 2 2" xfId="26759"/>
    <cellStyle name="Normal 44 3 2 2 2 3" xfId="26760"/>
    <cellStyle name="Normal 44 3 2 2 3" xfId="26761"/>
    <cellStyle name="Normal 44 3 2 2 3 2" xfId="26762"/>
    <cellStyle name="Normal 44 3 2 2 3 2 2" xfId="26763"/>
    <cellStyle name="Normal 44 3 2 2 3 3" xfId="26764"/>
    <cellStyle name="Normal 44 3 2 2 4" xfId="26765"/>
    <cellStyle name="Normal 44 3 2 2 4 2" xfId="26766"/>
    <cellStyle name="Normal 44 3 2 2 5" xfId="26767"/>
    <cellStyle name="Normal 44 3 2 2_Lcc_inputs" xfId="48527"/>
    <cellStyle name="Normal 44 3 2 3" xfId="26768"/>
    <cellStyle name="Normal 44 3 2 3 2" xfId="26769"/>
    <cellStyle name="Normal 44 3 2 3 2 2" xfId="26770"/>
    <cellStyle name="Normal 44 3 2 3 2 3" xfId="48528"/>
    <cellStyle name="Normal 44 3 2 3 3" xfId="26771"/>
    <cellStyle name="Normal 44 3 2 3 4" xfId="48529"/>
    <cellStyle name="Normal 44 3 2 3_Lcc_inputs" xfId="48530"/>
    <cellStyle name="Normal 44 3 2 4" xfId="26772"/>
    <cellStyle name="Normal 44 3 2 4 2" xfId="26773"/>
    <cellStyle name="Normal 44 3 2 4 2 2" xfId="26774"/>
    <cellStyle name="Normal 44 3 2 4 3" xfId="26775"/>
    <cellStyle name="Normal 44 3 2 5" xfId="26776"/>
    <cellStyle name="Normal 44 3 2 5 2" xfId="26777"/>
    <cellStyle name="Normal 44 3 2 6" xfId="26778"/>
    <cellStyle name="Normal 44 3 2 7" xfId="48531"/>
    <cellStyle name="Normal 44 3 2 8" xfId="48532"/>
    <cellStyle name="Normal 44 3 2_Lcc_inputs" xfId="48533"/>
    <cellStyle name="Normal 44 3 3" xfId="10947"/>
    <cellStyle name="Normal 44 3 3 2" xfId="26779"/>
    <cellStyle name="Normal 44 3 3 2 2" xfId="26780"/>
    <cellStyle name="Normal 44 3 3 2 2 2" xfId="26781"/>
    <cellStyle name="Normal 44 3 3 2 2 3" xfId="48534"/>
    <cellStyle name="Normal 44 3 3 2 3" xfId="26782"/>
    <cellStyle name="Normal 44 3 3 2 4" xfId="48535"/>
    <cellStyle name="Normal 44 3 3 2_Lcc_inputs" xfId="48536"/>
    <cellStyle name="Normal 44 3 3 3" xfId="26783"/>
    <cellStyle name="Normal 44 3 3 3 2" xfId="26784"/>
    <cellStyle name="Normal 44 3 3 3 2 2" xfId="26785"/>
    <cellStyle name="Normal 44 3 3 3 3" xfId="26786"/>
    <cellStyle name="Normal 44 3 3 4" xfId="26787"/>
    <cellStyle name="Normal 44 3 3 4 2" xfId="26788"/>
    <cellStyle name="Normal 44 3 3 5" xfId="26789"/>
    <cellStyle name="Normal 44 3 3 6" xfId="48537"/>
    <cellStyle name="Normal 44 3 3 7" xfId="48538"/>
    <cellStyle name="Normal 44 3 3_Lcc_inputs" xfId="48539"/>
    <cellStyle name="Normal 44 3 4" xfId="11139"/>
    <cellStyle name="Normal 44 3 4 2" xfId="26790"/>
    <cellStyle name="Normal 44 3 4 2 2" xfId="26791"/>
    <cellStyle name="Normal 44 3 4 2 3" xfId="48540"/>
    <cellStyle name="Normal 44 3 4 3" xfId="26792"/>
    <cellStyle name="Normal 44 3 4 3 2" xfId="48541"/>
    <cellStyle name="Normal 44 3 4 4" xfId="48542"/>
    <cellStyle name="Normal 44 3 4 5" xfId="48543"/>
    <cellStyle name="Normal 44 3 4_Lcc_inputs" xfId="48544"/>
    <cellStyle name="Normal 44 3 5" xfId="26793"/>
    <cellStyle name="Normal 44 3 5 2" xfId="26794"/>
    <cellStyle name="Normal 44 3 5 2 2" xfId="26795"/>
    <cellStyle name="Normal 44 3 5 2 3" xfId="48545"/>
    <cellStyle name="Normal 44 3 5 3" xfId="26796"/>
    <cellStyle name="Normal 44 3 5 4" xfId="48546"/>
    <cellStyle name="Normal 44 3 5_Lcc_inputs" xfId="48547"/>
    <cellStyle name="Normal 44 3 6" xfId="26797"/>
    <cellStyle name="Normal 44 3 6 2" xfId="26798"/>
    <cellStyle name="Normal 44 3 6 3" xfId="48548"/>
    <cellStyle name="Normal 44 3 7" xfId="26799"/>
    <cellStyle name="Normal 44 3 7 2" xfId="48549"/>
    <cellStyle name="Normal 44 3 8" xfId="48550"/>
    <cellStyle name="Normal 44 3 9" xfId="48551"/>
    <cellStyle name="Normal 44 3_Lcc_inputs" xfId="48552"/>
    <cellStyle name="Normal 44 4" xfId="10038"/>
    <cellStyle name="Normal 44 4 2" xfId="10039"/>
    <cellStyle name="Normal 44 4 2 2" xfId="26800"/>
    <cellStyle name="Normal 44 4 2 2 2" xfId="26801"/>
    <cellStyle name="Normal 44 4 2 2 2 2" xfId="26802"/>
    <cellStyle name="Normal 44 4 2 2 2 2 2" xfId="26803"/>
    <cellStyle name="Normal 44 4 2 2 2 3" xfId="26804"/>
    <cellStyle name="Normal 44 4 2 2 3" xfId="26805"/>
    <cellStyle name="Normal 44 4 2 2 3 2" xfId="26806"/>
    <cellStyle name="Normal 44 4 2 2 3 2 2" xfId="26807"/>
    <cellStyle name="Normal 44 4 2 2 3 3" xfId="26808"/>
    <cellStyle name="Normal 44 4 2 2 4" xfId="26809"/>
    <cellStyle name="Normal 44 4 2 2 4 2" xfId="26810"/>
    <cellStyle name="Normal 44 4 2 2 5" xfId="26811"/>
    <cellStyle name="Normal 44 4 2 2_Lcc_inputs" xfId="48553"/>
    <cellStyle name="Normal 44 4 2 3" xfId="26812"/>
    <cellStyle name="Normal 44 4 2 3 2" xfId="26813"/>
    <cellStyle name="Normal 44 4 2 3 2 2" xfId="26814"/>
    <cellStyle name="Normal 44 4 2 3 2 3" xfId="48554"/>
    <cellStyle name="Normal 44 4 2 3 3" xfId="26815"/>
    <cellStyle name="Normal 44 4 2 3 4" xfId="48555"/>
    <cellStyle name="Normal 44 4 2 3_Lcc_inputs" xfId="48556"/>
    <cellStyle name="Normal 44 4 2 4" xfId="26816"/>
    <cellStyle name="Normal 44 4 2 4 2" xfId="26817"/>
    <cellStyle name="Normal 44 4 2 4 2 2" xfId="26818"/>
    <cellStyle name="Normal 44 4 2 4 3" xfId="26819"/>
    <cellStyle name="Normal 44 4 2 5" xfId="26820"/>
    <cellStyle name="Normal 44 4 2 5 2" xfId="26821"/>
    <cellStyle name="Normal 44 4 2 6" xfId="26822"/>
    <cellStyle name="Normal 44 4 2 7" xfId="48557"/>
    <cellStyle name="Normal 44 4 2 8" xfId="48558"/>
    <cellStyle name="Normal 44 4 2_Lcc_inputs" xfId="48559"/>
    <cellStyle name="Normal 44 4 3" xfId="26823"/>
    <cellStyle name="Normal 44 4 3 2" xfId="26824"/>
    <cellStyle name="Normal 44 4 3 2 2" xfId="26825"/>
    <cellStyle name="Normal 44 4 3 2 2 2" xfId="26826"/>
    <cellStyle name="Normal 44 4 3 2 3" xfId="26827"/>
    <cellStyle name="Normal 44 4 3 3" xfId="26828"/>
    <cellStyle name="Normal 44 4 3 3 2" xfId="26829"/>
    <cellStyle name="Normal 44 4 3 3 2 2" xfId="26830"/>
    <cellStyle name="Normal 44 4 3 3 3" xfId="26831"/>
    <cellStyle name="Normal 44 4 3 4" xfId="26832"/>
    <cellStyle name="Normal 44 4 3 4 2" xfId="26833"/>
    <cellStyle name="Normal 44 4 3 5" xfId="26834"/>
    <cellStyle name="Normal 44 4 3_Lcc_inputs" xfId="48560"/>
    <cellStyle name="Normal 44 4 4" xfId="26835"/>
    <cellStyle name="Normal 44 4 4 2" xfId="26836"/>
    <cellStyle name="Normal 44 4 4 2 2" xfId="26837"/>
    <cellStyle name="Normal 44 4 4 2 3" xfId="48561"/>
    <cellStyle name="Normal 44 4 4 3" xfId="26838"/>
    <cellStyle name="Normal 44 4 4 4" xfId="48562"/>
    <cellStyle name="Normal 44 4 4_Lcc_inputs" xfId="48563"/>
    <cellStyle name="Normal 44 4 5" xfId="26839"/>
    <cellStyle name="Normal 44 4 5 2" xfId="26840"/>
    <cellStyle name="Normal 44 4 5 2 2" xfId="26841"/>
    <cellStyle name="Normal 44 4 5 3" xfId="26842"/>
    <cellStyle name="Normal 44 4 6" xfId="26843"/>
    <cellStyle name="Normal 44 4 6 2" xfId="26844"/>
    <cellStyle name="Normal 44 4 7" xfId="26845"/>
    <cellStyle name="Normal 44 4 8" xfId="48564"/>
    <cellStyle name="Normal 44 4 9" xfId="48565"/>
    <cellStyle name="Normal 44 4_Lcc_inputs" xfId="48566"/>
    <cellStyle name="Normal 44 5" xfId="10040"/>
    <cellStyle name="Normal 44 5 2" xfId="10041"/>
    <cellStyle name="Normal 44 5 2 2" xfId="26846"/>
    <cellStyle name="Normal 44 5 2 2 2" xfId="26847"/>
    <cellStyle name="Normal 44 5 2 2 2 2" xfId="26848"/>
    <cellStyle name="Normal 44 5 2 2 2 2 2" xfId="26849"/>
    <cellStyle name="Normal 44 5 2 2 2 3" xfId="26850"/>
    <cellStyle name="Normal 44 5 2 2 3" xfId="26851"/>
    <cellStyle name="Normal 44 5 2 2 3 2" xfId="26852"/>
    <cellStyle name="Normal 44 5 2 2 3 2 2" xfId="26853"/>
    <cellStyle name="Normal 44 5 2 2 3 3" xfId="26854"/>
    <cellStyle name="Normal 44 5 2 2 4" xfId="26855"/>
    <cellStyle name="Normal 44 5 2 2 4 2" xfId="26856"/>
    <cellStyle name="Normal 44 5 2 2 5" xfId="26857"/>
    <cellStyle name="Normal 44 5 2 2_Lcc_inputs" xfId="48567"/>
    <cellStyle name="Normal 44 5 2 3" xfId="26858"/>
    <cellStyle name="Normal 44 5 2 3 2" xfId="26859"/>
    <cellStyle name="Normal 44 5 2 3 2 2" xfId="26860"/>
    <cellStyle name="Normal 44 5 2 3 2 3" xfId="48568"/>
    <cellStyle name="Normal 44 5 2 3 3" xfId="26861"/>
    <cellStyle name="Normal 44 5 2 3 4" xfId="48569"/>
    <cellStyle name="Normal 44 5 2 3_Lcc_inputs" xfId="48570"/>
    <cellStyle name="Normal 44 5 2 4" xfId="26862"/>
    <cellStyle name="Normal 44 5 2 4 2" xfId="26863"/>
    <cellStyle name="Normal 44 5 2 4 2 2" xfId="26864"/>
    <cellStyle name="Normal 44 5 2 4 3" xfId="26865"/>
    <cellStyle name="Normal 44 5 2 5" xfId="26866"/>
    <cellStyle name="Normal 44 5 2 5 2" xfId="26867"/>
    <cellStyle name="Normal 44 5 2 6" xfId="26868"/>
    <cellStyle name="Normal 44 5 2 7" xfId="48571"/>
    <cellStyle name="Normal 44 5 2 8" xfId="48572"/>
    <cellStyle name="Normal 44 5 2_Lcc_inputs" xfId="48573"/>
    <cellStyle name="Normal 44 5 3" xfId="26869"/>
    <cellStyle name="Normal 44 5 3 2" xfId="26870"/>
    <cellStyle name="Normal 44 5 3 2 2" xfId="26871"/>
    <cellStyle name="Normal 44 5 3 2 2 2" xfId="26872"/>
    <cellStyle name="Normal 44 5 3 2 3" xfId="26873"/>
    <cellStyle name="Normal 44 5 3 3" xfId="26874"/>
    <cellStyle name="Normal 44 5 3 3 2" xfId="26875"/>
    <cellStyle name="Normal 44 5 3 3 2 2" xfId="26876"/>
    <cellStyle name="Normal 44 5 3 3 3" xfId="26877"/>
    <cellStyle name="Normal 44 5 3 4" xfId="26878"/>
    <cellStyle name="Normal 44 5 3 4 2" xfId="26879"/>
    <cellStyle name="Normal 44 5 3 5" xfId="26880"/>
    <cellStyle name="Normal 44 5 3_Lcc_inputs" xfId="48574"/>
    <cellStyle name="Normal 44 5 4" xfId="26881"/>
    <cellStyle name="Normal 44 5 4 2" xfId="26882"/>
    <cellStyle name="Normal 44 5 4 2 2" xfId="26883"/>
    <cellStyle name="Normal 44 5 4 2 3" xfId="48575"/>
    <cellStyle name="Normal 44 5 4 3" xfId="26884"/>
    <cellStyle name="Normal 44 5 4 4" xfId="48576"/>
    <cellStyle name="Normal 44 5 4_Lcc_inputs" xfId="48577"/>
    <cellStyle name="Normal 44 5 5" xfId="26885"/>
    <cellStyle name="Normal 44 5 5 2" xfId="26886"/>
    <cellStyle name="Normal 44 5 5 2 2" xfId="26887"/>
    <cellStyle name="Normal 44 5 5 3" xfId="26888"/>
    <cellStyle name="Normal 44 5 6" xfId="26889"/>
    <cellStyle name="Normal 44 5 6 2" xfId="26890"/>
    <cellStyle name="Normal 44 5 7" xfId="26891"/>
    <cellStyle name="Normal 44 5 8" xfId="48578"/>
    <cellStyle name="Normal 44 5 9" xfId="48579"/>
    <cellStyle name="Normal 44 5_Lcc_inputs" xfId="48580"/>
    <cellStyle name="Normal 44 6" xfId="10042"/>
    <cellStyle name="Normal 44 6 2" xfId="10043"/>
    <cellStyle name="Normal 44 6 2 2" xfId="26892"/>
    <cellStyle name="Normal 44 6 2 2 2" xfId="26893"/>
    <cellStyle name="Normal 44 6 2 2 2 2" xfId="26894"/>
    <cellStyle name="Normal 44 6 2 2 2 2 2" xfId="26895"/>
    <cellStyle name="Normal 44 6 2 2 2 3" xfId="26896"/>
    <cellStyle name="Normal 44 6 2 2 3" xfId="26897"/>
    <cellStyle name="Normal 44 6 2 2 3 2" xfId="26898"/>
    <cellStyle name="Normal 44 6 2 2 3 2 2" xfId="26899"/>
    <cellStyle name="Normal 44 6 2 2 3 3" xfId="26900"/>
    <cellStyle name="Normal 44 6 2 2 4" xfId="26901"/>
    <cellStyle name="Normal 44 6 2 2 4 2" xfId="26902"/>
    <cellStyle name="Normal 44 6 2 2 5" xfId="26903"/>
    <cellStyle name="Normal 44 6 2 2_Lcc_inputs" xfId="48581"/>
    <cellStyle name="Normal 44 6 2 3" xfId="26904"/>
    <cellStyle name="Normal 44 6 2 3 2" xfId="26905"/>
    <cellStyle name="Normal 44 6 2 3 2 2" xfId="26906"/>
    <cellStyle name="Normal 44 6 2 3 2 3" xfId="48582"/>
    <cellStyle name="Normal 44 6 2 3 3" xfId="26907"/>
    <cellStyle name="Normal 44 6 2 3 4" xfId="48583"/>
    <cellStyle name="Normal 44 6 2 3_Lcc_inputs" xfId="48584"/>
    <cellStyle name="Normal 44 6 2 4" xfId="26908"/>
    <cellStyle name="Normal 44 6 2 4 2" xfId="26909"/>
    <cellStyle name="Normal 44 6 2 4 2 2" xfId="26910"/>
    <cellStyle name="Normal 44 6 2 4 3" xfId="26911"/>
    <cellStyle name="Normal 44 6 2 5" xfId="26912"/>
    <cellStyle name="Normal 44 6 2 5 2" xfId="26913"/>
    <cellStyle name="Normal 44 6 2 6" xfId="26914"/>
    <cellStyle name="Normal 44 6 2 7" xfId="48585"/>
    <cellStyle name="Normal 44 6 2 8" xfId="48586"/>
    <cellStyle name="Normal 44 6 2_Lcc_inputs" xfId="48587"/>
    <cellStyle name="Normal 44 6 3" xfId="26915"/>
    <cellStyle name="Normal 44 6 3 2" xfId="26916"/>
    <cellStyle name="Normal 44 6 3 2 2" xfId="26917"/>
    <cellStyle name="Normal 44 6 3 2 2 2" xfId="26918"/>
    <cellStyle name="Normal 44 6 3 2 3" xfId="26919"/>
    <cellStyle name="Normal 44 6 3 3" xfId="26920"/>
    <cellStyle name="Normal 44 6 3 3 2" xfId="26921"/>
    <cellStyle name="Normal 44 6 3 3 2 2" xfId="26922"/>
    <cellStyle name="Normal 44 6 3 3 3" xfId="26923"/>
    <cellStyle name="Normal 44 6 3 4" xfId="26924"/>
    <cellStyle name="Normal 44 6 3 4 2" xfId="26925"/>
    <cellStyle name="Normal 44 6 3 5" xfId="26926"/>
    <cellStyle name="Normal 44 6 3_Lcc_inputs" xfId="48588"/>
    <cellStyle name="Normal 44 6 4" xfId="26927"/>
    <cellStyle name="Normal 44 6 4 2" xfId="26928"/>
    <cellStyle name="Normal 44 6 4 2 2" xfId="26929"/>
    <cellStyle name="Normal 44 6 4 2 3" xfId="48589"/>
    <cellStyle name="Normal 44 6 4 3" xfId="26930"/>
    <cellStyle name="Normal 44 6 4 4" xfId="48590"/>
    <cellStyle name="Normal 44 6 4_Lcc_inputs" xfId="48591"/>
    <cellStyle name="Normal 44 6 5" xfId="26931"/>
    <cellStyle name="Normal 44 6 5 2" xfId="26932"/>
    <cellStyle name="Normal 44 6 5 2 2" xfId="26933"/>
    <cellStyle name="Normal 44 6 5 3" xfId="26934"/>
    <cellStyle name="Normal 44 6 6" xfId="26935"/>
    <cellStyle name="Normal 44 6 6 2" xfId="26936"/>
    <cellStyle name="Normal 44 6 7" xfId="26937"/>
    <cellStyle name="Normal 44 6 8" xfId="48592"/>
    <cellStyle name="Normal 44 6 9" xfId="48593"/>
    <cellStyle name="Normal 44 6_Lcc_inputs" xfId="48594"/>
    <cellStyle name="Normal 44 7" xfId="10044"/>
    <cellStyle name="Normal 44 7 2" xfId="10045"/>
    <cellStyle name="Normal 44 7 2 2" xfId="26938"/>
    <cellStyle name="Normal 44 7 2 2 2" xfId="26939"/>
    <cellStyle name="Normal 44 7 2 2 2 2" xfId="26940"/>
    <cellStyle name="Normal 44 7 2 2 2 2 2" xfId="26941"/>
    <cellStyle name="Normal 44 7 2 2 2 3" xfId="26942"/>
    <cellStyle name="Normal 44 7 2 2 3" xfId="26943"/>
    <cellStyle name="Normal 44 7 2 2 3 2" xfId="26944"/>
    <cellStyle name="Normal 44 7 2 2 3 2 2" xfId="26945"/>
    <cellStyle name="Normal 44 7 2 2 3 3" xfId="26946"/>
    <cellStyle name="Normal 44 7 2 2 4" xfId="26947"/>
    <cellStyle name="Normal 44 7 2 2 4 2" xfId="26948"/>
    <cellStyle name="Normal 44 7 2 2 5" xfId="26949"/>
    <cellStyle name="Normal 44 7 2 2_Lcc_inputs" xfId="48595"/>
    <cellStyle name="Normal 44 7 2 3" xfId="26950"/>
    <cellStyle name="Normal 44 7 2 3 2" xfId="26951"/>
    <cellStyle name="Normal 44 7 2 3 2 2" xfId="26952"/>
    <cellStyle name="Normal 44 7 2 3 2 3" xfId="48596"/>
    <cellStyle name="Normal 44 7 2 3 3" xfId="26953"/>
    <cellStyle name="Normal 44 7 2 3 4" xfId="48597"/>
    <cellStyle name="Normal 44 7 2 3_Lcc_inputs" xfId="48598"/>
    <cellStyle name="Normal 44 7 2 4" xfId="26954"/>
    <cellStyle name="Normal 44 7 2 4 2" xfId="26955"/>
    <cellStyle name="Normal 44 7 2 4 2 2" xfId="26956"/>
    <cellStyle name="Normal 44 7 2 4 3" xfId="26957"/>
    <cellStyle name="Normal 44 7 2 5" xfId="26958"/>
    <cellStyle name="Normal 44 7 2 5 2" xfId="26959"/>
    <cellStyle name="Normal 44 7 2 6" xfId="26960"/>
    <cellStyle name="Normal 44 7 2 7" xfId="48599"/>
    <cellStyle name="Normal 44 7 2 8" xfId="48600"/>
    <cellStyle name="Normal 44 7 2_Lcc_inputs" xfId="48601"/>
    <cellStyle name="Normal 44 7 3" xfId="26961"/>
    <cellStyle name="Normal 44 7 3 2" xfId="26962"/>
    <cellStyle name="Normal 44 7 3 2 2" xfId="26963"/>
    <cellStyle name="Normal 44 7 3 2 2 2" xfId="26964"/>
    <cellStyle name="Normal 44 7 3 2 3" xfId="26965"/>
    <cellStyle name="Normal 44 7 3 3" xfId="26966"/>
    <cellStyle name="Normal 44 7 3 3 2" xfId="26967"/>
    <cellStyle name="Normal 44 7 3 3 2 2" xfId="26968"/>
    <cellStyle name="Normal 44 7 3 3 3" xfId="26969"/>
    <cellStyle name="Normal 44 7 3 4" xfId="26970"/>
    <cellStyle name="Normal 44 7 3 4 2" xfId="26971"/>
    <cellStyle name="Normal 44 7 3 5" xfId="26972"/>
    <cellStyle name="Normal 44 7 3_Lcc_inputs" xfId="48602"/>
    <cellStyle name="Normal 44 7 4" xfId="26973"/>
    <cellStyle name="Normal 44 7 4 2" xfId="26974"/>
    <cellStyle name="Normal 44 7 4 2 2" xfId="26975"/>
    <cellStyle name="Normal 44 7 4 2 3" xfId="48603"/>
    <cellStyle name="Normal 44 7 4 3" xfId="26976"/>
    <cellStyle name="Normal 44 7 4 4" xfId="48604"/>
    <cellStyle name="Normal 44 7 4_Lcc_inputs" xfId="48605"/>
    <cellStyle name="Normal 44 7 5" xfId="26977"/>
    <cellStyle name="Normal 44 7 5 2" xfId="26978"/>
    <cellStyle name="Normal 44 7 5 2 2" xfId="26979"/>
    <cellStyle name="Normal 44 7 5 3" xfId="26980"/>
    <cellStyle name="Normal 44 7 6" xfId="26981"/>
    <cellStyle name="Normal 44 7 6 2" xfId="26982"/>
    <cellStyle name="Normal 44 7 7" xfId="26983"/>
    <cellStyle name="Normal 44 7 8" xfId="48606"/>
    <cellStyle name="Normal 44 7 9" xfId="48607"/>
    <cellStyle name="Normal 44 7_Lcc_inputs" xfId="48608"/>
    <cellStyle name="Normal 44 8" xfId="10046"/>
    <cellStyle name="Normal 44 8 2" xfId="26984"/>
    <cellStyle name="Normal 44 8 2 2" xfId="26985"/>
    <cellStyle name="Normal 44 8 2 2 2" xfId="26986"/>
    <cellStyle name="Normal 44 8 2 2 2 2" xfId="26987"/>
    <cellStyle name="Normal 44 8 2 2 3" xfId="26988"/>
    <cellStyle name="Normal 44 8 2 3" xfId="26989"/>
    <cellStyle name="Normal 44 8 2 3 2" xfId="26990"/>
    <cellStyle name="Normal 44 8 2 3 2 2" xfId="26991"/>
    <cellStyle name="Normal 44 8 2 3 3" xfId="26992"/>
    <cellStyle name="Normal 44 8 2 4" xfId="26993"/>
    <cellStyle name="Normal 44 8 2 4 2" xfId="26994"/>
    <cellStyle name="Normal 44 8 2 5" xfId="26995"/>
    <cellStyle name="Normal 44 8 2_Lcc_inputs" xfId="48609"/>
    <cellStyle name="Normal 44 8 3" xfId="26996"/>
    <cellStyle name="Normal 44 8 3 2" xfId="26997"/>
    <cellStyle name="Normal 44 8 3 2 2" xfId="26998"/>
    <cellStyle name="Normal 44 8 3 2 3" xfId="48610"/>
    <cellStyle name="Normal 44 8 3 3" xfId="26999"/>
    <cellStyle name="Normal 44 8 3 4" xfId="48611"/>
    <cellStyle name="Normal 44 8 3_Lcc_inputs" xfId="48612"/>
    <cellStyle name="Normal 44 8 4" xfId="27000"/>
    <cellStyle name="Normal 44 8 4 2" xfId="27001"/>
    <cellStyle name="Normal 44 8 4 2 2" xfId="27002"/>
    <cellStyle name="Normal 44 8 4 3" xfId="27003"/>
    <cellStyle name="Normal 44 8 5" xfId="27004"/>
    <cellStyle name="Normal 44 8 5 2" xfId="27005"/>
    <cellStyle name="Normal 44 8 6" xfId="27006"/>
    <cellStyle name="Normal 44 8 7" xfId="48613"/>
    <cellStyle name="Normal 44 8 8" xfId="48614"/>
    <cellStyle name="Normal 44 8_Lcc_inputs" xfId="48615"/>
    <cellStyle name="Normal 44 9" xfId="10753"/>
    <cellStyle name="Normal 44 9 2" xfId="27007"/>
    <cellStyle name="Normal 44 9 2 2" xfId="27008"/>
    <cellStyle name="Normal 44 9 2 2 2" xfId="27009"/>
    <cellStyle name="Normal 44 9 2 2 2 2" xfId="27010"/>
    <cellStyle name="Normal 44 9 2 2 3" xfId="27011"/>
    <cellStyle name="Normal 44 9 2 3" xfId="27012"/>
    <cellStyle name="Normal 44 9 2 3 2" xfId="27013"/>
    <cellStyle name="Normal 44 9 2 3 2 2" xfId="27014"/>
    <cellStyle name="Normal 44 9 2 3 3" xfId="27015"/>
    <cellStyle name="Normal 44 9 2 4" xfId="27016"/>
    <cellStyle name="Normal 44 9 2 4 2" xfId="27017"/>
    <cellStyle name="Normal 44 9 2 5" xfId="27018"/>
    <cellStyle name="Normal 44 9 2_Lcc_inputs" xfId="48616"/>
    <cellStyle name="Normal 44 9 3" xfId="27019"/>
    <cellStyle name="Normal 44 9 3 2" xfId="27020"/>
    <cellStyle name="Normal 44 9 3 2 2" xfId="27021"/>
    <cellStyle name="Normal 44 9 3 2 3" xfId="48617"/>
    <cellStyle name="Normal 44 9 3 3" xfId="27022"/>
    <cellStyle name="Normal 44 9 3 4" xfId="48618"/>
    <cellStyle name="Normal 44 9 3_Lcc_inputs" xfId="48619"/>
    <cellStyle name="Normal 44 9 4" xfId="27023"/>
    <cellStyle name="Normal 44 9 4 2" xfId="27024"/>
    <cellStyle name="Normal 44 9 4 2 2" xfId="27025"/>
    <cellStyle name="Normal 44 9 4 3" xfId="27026"/>
    <cellStyle name="Normal 44 9 5" xfId="27027"/>
    <cellStyle name="Normal 44 9 5 2" xfId="27028"/>
    <cellStyle name="Normal 44 9 6" xfId="27029"/>
    <cellStyle name="Normal 44 9 7" xfId="48620"/>
    <cellStyle name="Normal 44 9 8" xfId="48621"/>
    <cellStyle name="Normal 44 9_Lcc_inputs" xfId="48622"/>
    <cellStyle name="Normal 44_Lcc_inputs" xfId="48623"/>
    <cellStyle name="Normal 45" xfId="8858"/>
    <cellStyle name="Normal 45 10" xfId="10823"/>
    <cellStyle name="Normal 45 10 2" xfId="27030"/>
    <cellStyle name="Normal 45 10 2 2" xfId="27031"/>
    <cellStyle name="Normal 45 10 2 2 2" xfId="27032"/>
    <cellStyle name="Normal 45 10 2 2 3" xfId="48624"/>
    <cellStyle name="Normal 45 10 2 3" xfId="27033"/>
    <cellStyle name="Normal 45 10 2 4" xfId="48625"/>
    <cellStyle name="Normal 45 10 2_Lcc_inputs" xfId="48626"/>
    <cellStyle name="Normal 45 10 3" xfId="27034"/>
    <cellStyle name="Normal 45 10 3 2" xfId="27035"/>
    <cellStyle name="Normal 45 10 3 2 2" xfId="27036"/>
    <cellStyle name="Normal 45 10 3 3" xfId="27037"/>
    <cellStyle name="Normal 45 10 4" xfId="27038"/>
    <cellStyle name="Normal 45 10 4 2" xfId="27039"/>
    <cellStyle name="Normal 45 10 5" xfId="27040"/>
    <cellStyle name="Normal 45 10 6" xfId="48627"/>
    <cellStyle name="Normal 45 10 7" xfId="48628"/>
    <cellStyle name="Normal 45 10_Lcc_inputs" xfId="48629"/>
    <cellStyle name="Normal 45 11" xfId="27041"/>
    <cellStyle name="Normal 45 11 2" xfId="27042"/>
    <cellStyle name="Normal 45 11 2 2" xfId="27043"/>
    <cellStyle name="Normal 45 11 2 3" xfId="48630"/>
    <cellStyle name="Normal 45 11 3" xfId="27044"/>
    <cellStyle name="Normal 45 11 3 2" xfId="48631"/>
    <cellStyle name="Normal 45 11 4" xfId="48632"/>
    <cellStyle name="Normal 45 11 5" xfId="48633"/>
    <cellStyle name="Normal 45 11_Lcc_inputs" xfId="48634"/>
    <cellStyle name="Normal 45 12" xfId="27045"/>
    <cellStyle name="Normal 45 12 2" xfId="27046"/>
    <cellStyle name="Normal 45 12 2 2" xfId="27047"/>
    <cellStyle name="Normal 45 12 2 3" xfId="48635"/>
    <cellStyle name="Normal 45 12 3" xfId="27048"/>
    <cellStyle name="Normal 45 12 4" xfId="48636"/>
    <cellStyle name="Normal 45 12_Lcc_inputs" xfId="48637"/>
    <cellStyle name="Normal 45 13" xfId="27049"/>
    <cellStyle name="Normal 45 13 2" xfId="27050"/>
    <cellStyle name="Normal 45 13 3" xfId="48638"/>
    <cellStyle name="Normal 45 14" xfId="27051"/>
    <cellStyle name="Normal 45 14 2" xfId="48639"/>
    <cellStyle name="Normal 45 15" xfId="10047"/>
    <cellStyle name="Normal 45 16" xfId="48640"/>
    <cellStyle name="Normal 45 2" xfId="10048"/>
    <cellStyle name="Normal 45 2 10" xfId="48641"/>
    <cellStyle name="Normal 45 2 2" xfId="10049"/>
    <cellStyle name="Normal 45 2 2 2" xfId="27052"/>
    <cellStyle name="Normal 45 2 2 2 2" xfId="27053"/>
    <cellStyle name="Normal 45 2 2 2 2 2" xfId="27054"/>
    <cellStyle name="Normal 45 2 2 2 2 2 2" xfId="27055"/>
    <cellStyle name="Normal 45 2 2 2 2 3" xfId="27056"/>
    <cellStyle name="Normal 45 2 2 2 3" xfId="27057"/>
    <cellStyle name="Normal 45 2 2 2 3 2" xfId="27058"/>
    <cellStyle name="Normal 45 2 2 2 3 2 2" xfId="27059"/>
    <cellStyle name="Normal 45 2 2 2 3 3" xfId="27060"/>
    <cellStyle name="Normal 45 2 2 2 4" xfId="27061"/>
    <cellStyle name="Normal 45 2 2 2 4 2" xfId="27062"/>
    <cellStyle name="Normal 45 2 2 2 5" xfId="27063"/>
    <cellStyle name="Normal 45 2 2 2_Lcc_inputs" xfId="48642"/>
    <cellStyle name="Normal 45 2 2 3" xfId="27064"/>
    <cellStyle name="Normal 45 2 2 3 2" xfId="27065"/>
    <cellStyle name="Normal 45 2 2 3 2 2" xfId="27066"/>
    <cellStyle name="Normal 45 2 2 3 2 3" xfId="48643"/>
    <cellStyle name="Normal 45 2 2 3 3" xfId="27067"/>
    <cellStyle name="Normal 45 2 2 3 4" xfId="48644"/>
    <cellStyle name="Normal 45 2 2 3_Lcc_inputs" xfId="48645"/>
    <cellStyle name="Normal 45 2 2 4" xfId="27068"/>
    <cellStyle name="Normal 45 2 2 4 2" xfId="27069"/>
    <cellStyle name="Normal 45 2 2 4 2 2" xfId="27070"/>
    <cellStyle name="Normal 45 2 2 4 3" xfId="27071"/>
    <cellStyle name="Normal 45 2 2 5" xfId="27072"/>
    <cellStyle name="Normal 45 2 2 5 2" xfId="27073"/>
    <cellStyle name="Normal 45 2 2 6" xfId="27074"/>
    <cellStyle name="Normal 45 2 2 7" xfId="48646"/>
    <cellStyle name="Normal 45 2 2 8" xfId="48647"/>
    <cellStyle name="Normal 45 2 2_Lcc_inputs" xfId="48648"/>
    <cellStyle name="Normal 45 2 3" xfId="10885"/>
    <cellStyle name="Normal 45 2 3 2" xfId="27075"/>
    <cellStyle name="Normal 45 2 3 2 2" xfId="27076"/>
    <cellStyle name="Normal 45 2 3 2 2 2" xfId="27077"/>
    <cellStyle name="Normal 45 2 3 2 2 3" xfId="48649"/>
    <cellStyle name="Normal 45 2 3 2 3" xfId="27078"/>
    <cellStyle name="Normal 45 2 3 2 4" xfId="48650"/>
    <cellStyle name="Normal 45 2 3 2_Lcc_inputs" xfId="48651"/>
    <cellStyle name="Normal 45 2 3 3" xfId="27079"/>
    <cellStyle name="Normal 45 2 3 3 2" xfId="27080"/>
    <cellStyle name="Normal 45 2 3 3 2 2" xfId="27081"/>
    <cellStyle name="Normal 45 2 3 3 3" xfId="27082"/>
    <cellStyle name="Normal 45 2 3 4" xfId="27083"/>
    <cellStyle name="Normal 45 2 3 4 2" xfId="27084"/>
    <cellStyle name="Normal 45 2 3 5" xfId="27085"/>
    <cellStyle name="Normal 45 2 3 6" xfId="48652"/>
    <cellStyle name="Normal 45 2 3 7" xfId="48653"/>
    <cellStyle name="Normal 45 2 3_Lcc_inputs" xfId="48654"/>
    <cellStyle name="Normal 45 2 4" xfId="11140"/>
    <cellStyle name="Normal 45 2 4 2" xfId="27086"/>
    <cellStyle name="Normal 45 2 4 2 2" xfId="27087"/>
    <cellStyle name="Normal 45 2 4 2 3" xfId="48655"/>
    <cellStyle name="Normal 45 2 4 3" xfId="27088"/>
    <cellStyle name="Normal 45 2 4 3 2" xfId="48656"/>
    <cellStyle name="Normal 45 2 4 4" xfId="48657"/>
    <cellStyle name="Normal 45 2 4 5" xfId="48658"/>
    <cellStyle name="Normal 45 2 4_Lcc_inputs" xfId="48659"/>
    <cellStyle name="Normal 45 2 5" xfId="27089"/>
    <cellStyle name="Normal 45 2 5 2" xfId="27090"/>
    <cellStyle name="Normal 45 2 5 2 2" xfId="27091"/>
    <cellStyle name="Normal 45 2 5 2 3" xfId="48660"/>
    <cellStyle name="Normal 45 2 5 3" xfId="27092"/>
    <cellStyle name="Normal 45 2 5 3 2" xfId="48661"/>
    <cellStyle name="Normal 45 2 5 4" xfId="48662"/>
    <cellStyle name="Normal 45 2 5 5" xfId="48663"/>
    <cellStyle name="Normal 45 2 5_Lcc_inputs" xfId="48664"/>
    <cellStyle name="Normal 45 2 6" xfId="27093"/>
    <cellStyle name="Normal 45 2 6 2" xfId="27094"/>
    <cellStyle name="Normal 45 2 6 2 2" xfId="48665"/>
    <cellStyle name="Normal 45 2 6 3" xfId="48666"/>
    <cellStyle name="Normal 45 2 6 4" xfId="48667"/>
    <cellStyle name="Normal 45 2 6_Lcc_inputs" xfId="48668"/>
    <cellStyle name="Normal 45 2 7" xfId="27095"/>
    <cellStyle name="Normal 45 2 7 2" xfId="48669"/>
    <cellStyle name="Normal 45 2 7 3" xfId="48670"/>
    <cellStyle name="Normal 45 2 8" xfId="48671"/>
    <cellStyle name="Normal 45 2 8 2" xfId="48672"/>
    <cellStyle name="Normal 45 2 9" xfId="48673"/>
    <cellStyle name="Normal 45 2_Lcc_inputs" xfId="48674"/>
    <cellStyle name="Normal 45 3" xfId="10050"/>
    <cellStyle name="Normal 45 3 2" xfId="10051"/>
    <cellStyle name="Normal 45 3 2 2" xfId="27096"/>
    <cellStyle name="Normal 45 3 2 2 2" xfId="27097"/>
    <cellStyle name="Normal 45 3 2 2 2 2" xfId="27098"/>
    <cellStyle name="Normal 45 3 2 2 2 2 2" xfId="27099"/>
    <cellStyle name="Normal 45 3 2 2 2 3" xfId="27100"/>
    <cellStyle name="Normal 45 3 2 2 3" xfId="27101"/>
    <cellStyle name="Normal 45 3 2 2 3 2" xfId="27102"/>
    <cellStyle name="Normal 45 3 2 2 3 2 2" xfId="27103"/>
    <cellStyle name="Normal 45 3 2 2 3 3" xfId="27104"/>
    <cellStyle name="Normal 45 3 2 2 4" xfId="27105"/>
    <cellStyle name="Normal 45 3 2 2 4 2" xfId="27106"/>
    <cellStyle name="Normal 45 3 2 2 5" xfId="27107"/>
    <cellStyle name="Normal 45 3 2 2_Lcc_inputs" xfId="48675"/>
    <cellStyle name="Normal 45 3 2 3" xfId="27108"/>
    <cellStyle name="Normal 45 3 2 3 2" xfId="27109"/>
    <cellStyle name="Normal 45 3 2 3 2 2" xfId="27110"/>
    <cellStyle name="Normal 45 3 2 3 2 3" xfId="48676"/>
    <cellStyle name="Normal 45 3 2 3 3" xfId="27111"/>
    <cellStyle name="Normal 45 3 2 3 4" xfId="48677"/>
    <cellStyle name="Normal 45 3 2 3_Lcc_inputs" xfId="48678"/>
    <cellStyle name="Normal 45 3 2 4" xfId="27112"/>
    <cellStyle name="Normal 45 3 2 4 2" xfId="27113"/>
    <cellStyle name="Normal 45 3 2 4 2 2" xfId="27114"/>
    <cellStyle name="Normal 45 3 2 4 3" xfId="27115"/>
    <cellStyle name="Normal 45 3 2 5" xfId="27116"/>
    <cellStyle name="Normal 45 3 2 5 2" xfId="27117"/>
    <cellStyle name="Normal 45 3 2 6" xfId="27118"/>
    <cellStyle name="Normal 45 3 2 7" xfId="48679"/>
    <cellStyle name="Normal 45 3 2 8" xfId="48680"/>
    <cellStyle name="Normal 45 3 2_Lcc_inputs" xfId="48681"/>
    <cellStyle name="Normal 45 3 3" xfId="10948"/>
    <cellStyle name="Normal 45 3 3 2" xfId="27119"/>
    <cellStyle name="Normal 45 3 3 2 2" xfId="27120"/>
    <cellStyle name="Normal 45 3 3 2 2 2" xfId="27121"/>
    <cellStyle name="Normal 45 3 3 2 2 3" xfId="48682"/>
    <cellStyle name="Normal 45 3 3 2 3" xfId="27122"/>
    <cellStyle name="Normal 45 3 3 2 4" xfId="48683"/>
    <cellStyle name="Normal 45 3 3 2_Lcc_inputs" xfId="48684"/>
    <cellStyle name="Normal 45 3 3 3" xfId="27123"/>
    <cellStyle name="Normal 45 3 3 3 2" xfId="27124"/>
    <cellStyle name="Normal 45 3 3 3 2 2" xfId="27125"/>
    <cellStyle name="Normal 45 3 3 3 3" xfId="27126"/>
    <cellStyle name="Normal 45 3 3 4" xfId="27127"/>
    <cellStyle name="Normal 45 3 3 4 2" xfId="27128"/>
    <cellStyle name="Normal 45 3 3 5" xfId="27129"/>
    <cellStyle name="Normal 45 3 3 6" xfId="48685"/>
    <cellStyle name="Normal 45 3 3 7" xfId="48686"/>
    <cellStyle name="Normal 45 3 3_Lcc_inputs" xfId="48687"/>
    <cellStyle name="Normal 45 3 4" xfId="11141"/>
    <cellStyle name="Normal 45 3 4 2" xfId="27130"/>
    <cellStyle name="Normal 45 3 4 2 2" xfId="27131"/>
    <cellStyle name="Normal 45 3 4 2 3" xfId="48688"/>
    <cellStyle name="Normal 45 3 4 3" xfId="27132"/>
    <cellStyle name="Normal 45 3 4 3 2" xfId="48689"/>
    <cellStyle name="Normal 45 3 4 4" xfId="48690"/>
    <cellStyle name="Normal 45 3 4 5" xfId="48691"/>
    <cellStyle name="Normal 45 3 4_Lcc_inputs" xfId="48692"/>
    <cellStyle name="Normal 45 3 5" xfId="27133"/>
    <cellStyle name="Normal 45 3 5 2" xfId="27134"/>
    <cellStyle name="Normal 45 3 5 2 2" xfId="27135"/>
    <cellStyle name="Normal 45 3 5 2 3" xfId="48693"/>
    <cellStyle name="Normal 45 3 5 3" xfId="27136"/>
    <cellStyle name="Normal 45 3 5 4" xfId="48694"/>
    <cellStyle name="Normal 45 3 5_Lcc_inputs" xfId="48695"/>
    <cellStyle name="Normal 45 3 6" xfId="27137"/>
    <cellStyle name="Normal 45 3 6 2" xfId="27138"/>
    <cellStyle name="Normal 45 3 6 3" xfId="48696"/>
    <cellStyle name="Normal 45 3 7" xfId="27139"/>
    <cellStyle name="Normal 45 3 7 2" xfId="48697"/>
    <cellStyle name="Normal 45 3 8" xfId="48698"/>
    <cellStyle name="Normal 45 3 9" xfId="48699"/>
    <cellStyle name="Normal 45 3_Lcc_inputs" xfId="48700"/>
    <cellStyle name="Normal 45 4" xfId="10052"/>
    <cellStyle name="Normal 45 4 2" xfId="10053"/>
    <cellStyle name="Normal 45 4 2 2" xfId="27140"/>
    <cellStyle name="Normal 45 4 2 2 2" xfId="27141"/>
    <cellStyle name="Normal 45 4 2 2 2 2" xfId="27142"/>
    <cellStyle name="Normal 45 4 2 2 2 2 2" xfId="27143"/>
    <cellStyle name="Normal 45 4 2 2 2 3" xfId="27144"/>
    <cellStyle name="Normal 45 4 2 2 3" xfId="27145"/>
    <cellStyle name="Normal 45 4 2 2 3 2" xfId="27146"/>
    <cellStyle name="Normal 45 4 2 2 3 2 2" xfId="27147"/>
    <cellStyle name="Normal 45 4 2 2 3 3" xfId="27148"/>
    <cellStyle name="Normal 45 4 2 2 4" xfId="27149"/>
    <cellStyle name="Normal 45 4 2 2 4 2" xfId="27150"/>
    <cellStyle name="Normal 45 4 2 2 5" xfId="27151"/>
    <cellStyle name="Normal 45 4 2 2_Lcc_inputs" xfId="48701"/>
    <cellStyle name="Normal 45 4 2 3" xfId="27152"/>
    <cellStyle name="Normal 45 4 2 3 2" xfId="27153"/>
    <cellStyle name="Normal 45 4 2 3 2 2" xfId="27154"/>
    <cellStyle name="Normal 45 4 2 3 2 3" xfId="48702"/>
    <cellStyle name="Normal 45 4 2 3 3" xfId="27155"/>
    <cellStyle name="Normal 45 4 2 3 4" xfId="48703"/>
    <cellStyle name="Normal 45 4 2 3_Lcc_inputs" xfId="48704"/>
    <cellStyle name="Normal 45 4 2 4" xfId="27156"/>
    <cellStyle name="Normal 45 4 2 4 2" xfId="27157"/>
    <cellStyle name="Normal 45 4 2 4 2 2" xfId="27158"/>
    <cellStyle name="Normal 45 4 2 4 3" xfId="27159"/>
    <cellStyle name="Normal 45 4 2 5" xfId="27160"/>
    <cellStyle name="Normal 45 4 2 5 2" xfId="27161"/>
    <cellStyle name="Normal 45 4 2 6" xfId="27162"/>
    <cellStyle name="Normal 45 4 2 7" xfId="48705"/>
    <cellStyle name="Normal 45 4 2 8" xfId="48706"/>
    <cellStyle name="Normal 45 4 2_Lcc_inputs" xfId="48707"/>
    <cellStyle name="Normal 45 4 3" xfId="27163"/>
    <cellStyle name="Normal 45 4 3 2" xfId="27164"/>
    <cellStyle name="Normal 45 4 3 2 2" xfId="27165"/>
    <cellStyle name="Normal 45 4 3 2 2 2" xfId="27166"/>
    <cellStyle name="Normal 45 4 3 2 3" xfId="27167"/>
    <cellStyle name="Normal 45 4 3 3" xfId="27168"/>
    <cellStyle name="Normal 45 4 3 3 2" xfId="27169"/>
    <cellStyle name="Normal 45 4 3 3 2 2" xfId="27170"/>
    <cellStyle name="Normal 45 4 3 3 3" xfId="27171"/>
    <cellStyle name="Normal 45 4 3 4" xfId="27172"/>
    <cellStyle name="Normal 45 4 3 4 2" xfId="27173"/>
    <cellStyle name="Normal 45 4 3 5" xfId="27174"/>
    <cellStyle name="Normal 45 4 3_Lcc_inputs" xfId="48708"/>
    <cellStyle name="Normal 45 4 4" xfId="27175"/>
    <cellStyle name="Normal 45 4 4 2" xfId="27176"/>
    <cellStyle name="Normal 45 4 4 2 2" xfId="27177"/>
    <cellStyle name="Normal 45 4 4 2 3" xfId="48709"/>
    <cellStyle name="Normal 45 4 4 3" xfId="27178"/>
    <cellStyle name="Normal 45 4 4 4" xfId="48710"/>
    <cellStyle name="Normal 45 4 4_Lcc_inputs" xfId="48711"/>
    <cellStyle name="Normal 45 4 5" xfId="27179"/>
    <cellStyle name="Normal 45 4 5 2" xfId="27180"/>
    <cellStyle name="Normal 45 4 5 2 2" xfId="27181"/>
    <cellStyle name="Normal 45 4 5 3" xfId="27182"/>
    <cellStyle name="Normal 45 4 6" xfId="27183"/>
    <cellStyle name="Normal 45 4 6 2" xfId="27184"/>
    <cellStyle name="Normal 45 4 7" xfId="27185"/>
    <cellStyle name="Normal 45 4 8" xfId="48712"/>
    <cellStyle name="Normal 45 4 9" xfId="48713"/>
    <cellStyle name="Normal 45 4_Lcc_inputs" xfId="48714"/>
    <cellStyle name="Normal 45 5" xfId="10054"/>
    <cellStyle name="Normal 45 5 2" xfId="10055"/>
    <cellStyle name="Normal 45 5 2 2" xfId="27186"/>
    <cellStyle name="Normal 45 5 2 2 2" xfId="27187"/>
    <cellStyle name="Normal 45 5 2 2 2 2" xfId="27188"/>
    <cellStyle name="Normal 45 5 2 2 2 2 2" xfId="27189"/>
    <cellStyle name="Normal 45 5 2 2 2 3" xfId="27190"/>
    <cellStyle name="Normal 45 5 2 2 3" xfId="27191"/>
    <cellStyle name="Normal 45 5 2 2 3 2" xfId="27192"/>
    <cellStyle name="Normal 45 5 2 2 3 2 2" xfId="27193"/>
    <cellStyle name="Normal 45 5 2 2 3 3" xfId="27194"/>
    <cellStyle name="Normal 45 5 2 2 4" xfId="27195"/>
    <cellStyle name="Normal 45 5 2 2 4 2" xfId="27196"/>
    <cellStyle name="Normal 45 5 2 2 5" xfId="27197"/>
    <cellStyle name="Normal 45 5 2 2_Lcc_inputs" xfId="48715"/>
    <cellStyle name="Normal 45 5 2 3" xfId="27198"/>
    <cellStyle name="Normal 45 5 2 3 2" xfId="27199"/>
    <cellStyle name="Normal 45 5 2 3 2 2" xfId="27200"/>
    <cellStyle name="Normal 45 5 2 3 2 3" xfId="48716"/>
    <cellStyle name="Normal 45 5 2 3 3" xfId="27201"/>
    <cellStyle name="Normal 45 5 2 3 4" xfId="48717"/>
    <cellStyle name="Normal 45 5 2 3_Lcc_inputs" xfId="48718"/>
    <cellStyle name="Normal 45 5 2 4" xfId="27202"/>
    <cellStyle name="Normal 45 5 2 4 2" xfId="27203"/>
    <cellStyle name="Normal 45 5 2 4 2 2" xfId="27204"/>
    <cellStyle name="Normal 45 5 2 4 3" xfId="27205"/>
    <cellStyle name="Normal 45 5 2 5" xfId="27206"/>
    <cellStyle name="Normal 45 5 2 5 2" xfId="27207"/>
    <cellStyle name="Normal 45 5 2 6" xfId="27208"/>
    <cellStyle name="Normal 45 5 2 7" xfId="48719"/>
    <cellStyle name="Normal 45 5 2 8" xfId="48720"/>
    <cellStyle name="Normal 45 5 2_Lcc_inputs" xfId="48721"/>
    <cellStyle name="Normal 45 5 3" xfId="27209"/>
    <cellStyle name="Normal 45 5 3 2" xfId="27210"/>
    <cellStyle name="Normal 45 5 3 2 2" xfId="27211"/>
    <cellStyle name="Normal 45 5 3 2 2 2" xfId="27212"/>
    <cellStyle name="Normal 45 5 3 2 3" xfId="27213"/>
    <cellStyle name="Normal 45 5 3 3" xfId="27214"/>
    <cellStyle name="Normal 45 5 3 3 2" xfId="27215"/>
    <cellStyle name="Normal 45 5 3 3 2 2" xfId="27216"/>
    <cellStyle name="Normal 45 5 3 3 3" xfId="27217"/>
    <cellStyle name="Normal 45 5 3 4" xfId="27218"/>
    <cellStyle name="Normal 45 5 3 4 2" xfId="27219"/>
    <cellStyle name="Normal 45 5 3 5" xfId="27220"/>
    <cellStyle name="Normal 45 5 3_Lcc_inputs" xfId="48722"/>
    <cellStyle name="Normal 45 5 4" xfId="27221"/>
    <cellStyle name="Normal 45 5 4 2" xfId="27222"/>
    <cellStyle name="Normal 45 5 4 2 2" xfId="27223"/>
    <cellStyle name="Normal 45 5 4 2 3" xfId="48723"/>
    <cellStyle name="Normal 45 5 4 3" xfId="27224"/>
    <cellStyle name="Normal 45 5 4 4" xfId="48724"/>
    <cellStyle name="Normal 45 5 4_Lcc_inputs" xfId="48725"/>
    <cellStyle name="Normal 45 5 5" xfId="27225"/>
    <cellStyle name="Normal 45 5 5 2" xfId="27226"/>
    <cellStyle name="Normal 45 5 5 2 2" xfId="27227"/>
    <cellStyle name="Normal 45 5 5 3" xfId="27228"/>
    <cellStyle name="Normal 45 5 6" xfId="27229"/>
    <cellStyle name="Normal 45 5 6 2" xfId="27230"/>
    <cellStyle name="Normal 45 5 7" xfId="27231"/>
    <cellStyle name="Normal 45 5 8" xfId="48726"/>
    <cellStyle name="Normal 45 5 9" xfId="48727"/>
    <cellStyle name="Normal 45 5_Lcc_inputs" xfId="48728"/>
    <cellStyle name="Normal 45 6" xfId="10056"/>
    <cellStyle name="Normal 45 6 2" xfId="10057"/>
    <cellStyle name="Normal 45 6 2 2" xfId="27232"/>
    <cellStyle name="Normal 45 6 2 2 2" xfId="27233"/>
    <cellStyle name="Normal 45 6 2 2 2 2" xfId="27234"/>
    <cellStyle name="Normal 45 6 2 2 2 2 2" xfId="27235"/>
    <cellStyle name="Normal 45 6 2 2 2 3" xfId="27236"/>
    <cellStyle name="Normal 45 6 2 2 3" xfId="27237"/>
    <cellStyle name="Normal 45 6 2 2 3 2" xfId="27238"/>
    <cellStyle name="Normal 45 6 2 2 3 2 2" xfId="27239"/>
    <cellStyle name="Normal 45 6 2 2 3 3" xfId="27240"/>
    <cellStyle name="Normal 45 6 2 2 4" xfId="27241"/>
    <cellStyle name="Normal 45 6 2 2 4 2" xfId="27242"/>
    <cellStyle name="Normal 45 6 2 2 5" xfId="27243"/>
    <cellStyle name="Normal 45 6 2 2_Lcc_inputs" xfId="48729"/>
    <cellStyle name="Normal 45 6 2 3" xfId="27244"/>
    <cellStyle name="Normal 45 6 2 3 2" xfId="27245"/>
    <cellStyle name="Normal 45 6 2 3 2 2" xfId="27246"/>
    <cellStyle name="Normal 45 6 2 3 2 3" xfId="48730"/>
    <cellStyle name="Normal 45 6 2 3 3" xfId="27247"/>
    <cellStyle name="Normal 45 6 2 3 4" xfId="48731"/>
    <cellStyle name="Normal 45 6 2 3_Lcc_inputs" xfId="48732"/>
    <cellStyle name="Normal 45 6 2 4" xfId="27248"/>
    <cellStyle name="Normal 45 6 2 4 2" xfId="27249"/>
    <cellStyle name="Normal 45 6 2 4 2 2" xfId="27250"/>
    <cellStyle name="Normal 45 6 2 4 3" xfId="27251"/>
    <cellStyle name="Normal 45 6 2 5" xfId="27252"/>
    <cellStyle name="Normal 45 6 2 5 2" xfId="27253"/>
    <cellStyle name="Normal 45 6 2 6" xfId="27254"/>
    <cellStyle name="Normal 45 6 2 7" xfId="48733"/>
    <cellStyle name="Normal 45 6 2 8" xfId="48734"/>
    <cellStyle name="Normal 45 6 2_Lcc_inputs" xfId="48735"/>
    <cellStyle name="Normal 45 6 3" xfId="27255"/>
    <cellStyle name="Normal 45 6 3 2" xfId="27256"/>
    <cellStyle name="Normal 45 6 3 2 2" xfId="27257"/>
    <cellStyle name="Normal 45 6 3 2 2 2" xfId="27258"/>
    <cellStyle name="Normal 45 6 3 2 3" xfId="27259"/>
    <cellStyle name="Normal 45 6 3 3" xfId="27260"/>
    <cellStyle name="Normal 45 6 3 3 2" xfId="27261"/>
    <cellStyle name="Normal 45 6 3 3 2 2" xfId="27262"/>
    <cellStyle name="Normal 45 6 3 3 3" xfId="27263"/>
    <cellStyle name="Normal 45 6 3 4" xfId="27264"/>
    <cellStyle name="Normal 45 6 3 4 2" xfId="27265"/>
    <cellStyle name="Normal 45 6 3 5" xfId="27266"/>
    <cellStyle name="Normal 45 6 3_Lcc_inputs" xfId="48736"/>
    <cellStyle name="Normal 45 6 4" xfId="27267"/>
    <cellStyle name="Normal 45 6 4 2" xfId="27268"/>
    <cellStyle name="Normal 45 6 4 2 2" xfId="27269"/>
    <cellStyle name="Normal 45 6 4 2 3" xfId="48737"/>
    <cellStyle name="Normal 45 6 4 3" xfId="27270"/>
    <cellStyle name="Normal 45 6 4 4" xfId="48738"/>
    <cellStyle name="Normal 45 6 4_Lcc_inputs" xfId="48739"/>
    <cellStyle name="Normal 45 6 5" xfId="27271"/>
    <cellStyle name="Normal 45 6 5 2" xfId="27272"/>
    <cellStyle name="Normal 45 6 5 2 2" xfId="27273"/>
    <cellStyle name="Normal 45 6 5 3" xfId="27274"/>
    <cellStyle name="Normal 45 6 6" xfId="27275"/>
    <cellStyle name="Normal 45 6 6 2" xfId="27276"/>
    <cellStyle name="Normal 45 6 7" xfId="27277"/>
    <cellStyle name="Normal 45 6 8" xfId="48740"/>
    <cellStyle name="Normal 45 6 9" xfId="48741"/>
    <cellStyle name="Normal 45 6_Lcc_inputs" xfId="48742"/>
    <cellStyle name="Normal 45 7" xfId="10058"/>
    <cellStyle name="Normal 45 7 2" xfId="10059"/>
    <cellStyle name="Normal 45 7 2 2" xfId="27278"/>
    <cellStyle name="Normal 45 7 2 2 2" xfId="27279"/>
    <cellStyle name="Normal 45 7 2 2 2 2" xfId="27280"/>
    <cellStyle name="Normal 45 7 2 2 2 2 2" xfId="27281"/>
    <cellStyle name="Normal 45 7 2 2 2 3" xfId="27282"/>
    <cellStyle name="Normal 45 7 2 2 3" xfId="27283"/>
    <cellStyle name="Normal 45 7 2 2 3 2" xfId="27284"/>
    <cellStyle name="Normal 45 7 2 2 3 2 2" xfId="27285"/>
    <cellStyle name="Normal 45 7 2 2 3 3" xfId="27286"/>
    <cellStyle name="Normal 45 7 2 2 4" xfId="27287"/>
    <cellStyle name="Normal 45 7 2 2 4 2" xfId="27288"/>
    <cellStyle name="Normal 45 7 2 2 5" xfId="27289"/>
    <cellStyle name="Normal 45 7 2 2_Lcc_inputs" xfId="48743"/>
    <cellStyle name="Normal 45 7 2 3" xfId="27290"/>
    <cellStyle name="Normal 45 7 2 3 2" xfId="27291"/>
    <cellStyle name="Normal 45 7 2 3 2 2" xfId="27292"/>
    <cellStyle name="Normal 45 7 2 3 2 3" xfId="48744"/>
    <cellStyle name="Normal 45 7 2 3 3" xfId="27293"/>
    <cellStyle name="Normal 45 7 2 3 4" xfId="48745"/>
    <cellStyle name="Normal 45 7 2 3_Lcc_inputs" xfId="48746"/>
    <cellStyle name="Normal 45 7 2 4" xfId="27294"/>
    <cellStyle name="Normal 45 7 2 4 2" xfId="27295"/>
    <cellStyle name="Normal 45 7 2 4 2 2" xfId="27296"/>
    <cellStyle name="Normal 45 7 2 4 3" xfId="27297"/>
    <cellStyle name="Normal 45 7 2 5" xfId="27298"/>
    <cellStyle name="Normal 45 7 2 5 2" xfId="27299"/>
    <cellStyle name="Normal 45 7 2 6" xfId="27300"/>
    <cellStyle name="Normal 45 7 2 7" xfId="48747"/>
    <cellStyle name="Normal 45 7 2 8" xfId="48748"/>
    <cellStyle name="Normal 45 7 2_Lcc_inputs" xfId="48749"/>
    <cellStyle name="Normal 45 7 3" xfId="27301"/>
    <cellStyle name="Normal 45 7 3 2" xfId="27302"/>
    <cellStyle name="Normal 45 7 3 2 2" xfId="27303"/>
    <cellStyle name="Normal 45 7 3 2 2 2" xfId="27304"/>
    <cellStyle name="Normal 45 7 3 2 3" xfId="27305"/>
    <cellStyle name="Normal 45 7 3 3" xfId="27306"/>
    <cellStyle name="Normal 45 7 3 3 2" xfId="27307"/>
    <cellStyle name="Normal 45 7 3 3 2 2" xfId="27308"/>
    <cellStyle name="Normal 45 7 3 3 3" xfId="27309"/>
    <cellStyle name="Normal 45 7 3 4" xfId="27310"/>
    <cellStyle name="Normal 45 7 3 4 2" xfId="27311"/>
    <cellStyle name="Normal 45 7 3 5" xfId="27312"/>
    <cellStyle name="Normal 45 7 3_Lcc_inputs" xfId="48750"/>
    <cellStyle name="Normal 45 7 4" xfId="27313"/>
    <cellStyle name="Normal 45 7 4 2" xfId="27314"/>
    <cellStyle name="Normal 45 7 4 2 2" xfId="27315"/>
    <cellStyle name="Normal 45 7 4 2 3" xfId="48751"/>
    <cellStyle name="Normal 45 7 4 3" xfId="27316"/>
    <cellStyle name="Normal 45 7 4 4" xfId="48752"/>
    <cellStyle name="Normal 45 7 4_Lcc_inputs" xfId="48753"/>
    <cellStyle name="Normal 45 7 5" xfId="27317"/>
    <cellStyle name="Normal 45 7 5 2" xfId="27318"/>
    <cellStyle name="Normal 45 7 5 2 2" xfId="27319"/>
    <cellStyle name="Normal 45 7 5 3" xfId="27320"/>
    <cellStyle name="Normal 45 7 6" xfId="27321"/>
    <cellStyle name="Normal 45 7 6 2" xfId="27322"/>
    <cellStyle name="Normal 45 7 7" xfId="27323"/>
    <cellStyle name="Normal 45 7 8" xfId="48754"/>
    <cellStyle name="Normal 45 7 9" xfId="48755"/>
    <cellStyle name="Normal 45 7_Lcc_inputs" xfId="48756"/>
    <cellStyle name="Normal 45 8" xfId="10060"/>
    <cellStyle name="Normal 45 8 2" xfId="27324"/>
    <cellStyle name="Normal 45 8 2 2" xfId="27325"/>
    <cellStyle name="Normal 45 8 2 2 2" xfId="27326"/>
    <cellStyle name="Normal 45 8 2 2 2 2" xfId="27327"/>
    <cellStyle name="Normal 45 8 2 2 3" xfId="27328"/>
    <cellStyle name="Normal 45 8 2 3" xfId="27329"/>
    <cellStyle name="Normal 45 8 2 3 2" xfId="27330"/>
    <cellStyle name="Normal 45 8 2 3 2 2" xfId="27331"/>
    <cellStyle name="Normal 45 8 2 3 3" xfId="27332"/>
    <cellStyle name="Normal 45 8 2 4" xfId="27333"/>
    <cellStyle name="Normal 45 8 2 4 2" xfId="27334"/>
    <cellStyle name="Normal 45 8 2 5" xfId="27335"/>
    <cellStyle name="Normal 45 8 2_Lcc_inputs" xfId="48757"/>
    <cellStyle name="Normal 45 8 3" xfId="27336"/>
    <cellStyle name="Normal 45 8 3 2" xfId="27337"/>
    <cellStyle name="Normal 45 8 3 2 2" xfId="27338"/>
    <cellStyle name="Normal 45 8 3 2 3" xfId="48758"/>
    <cellStyle name="Normal 45 8 3 3" xfId="27339"/>
    <cellStyle name="Normal 45 8 3 4" xfId="48759"/>
    <cellStyle name="Normal 45 8 3_Lcc_inputs" xfId="48760"/>
    <cellStyle name="Normal 45 8 4" xfId="27340"/>
    <cellStyle name="Normal 45 8 4 2" xfId="27341"/>
    <cellStyle name="Normal 45 8 4 2 2" xfId="27342"/>
    <cellStyle name="Normal 45 8 4 3" xfId="27343"/>
    <cellStyle name="Normal 45 8 5" xfId="27344"/>
    <cellStyle name="Normal 45 8 5 2" xfId="27345"/>
    <cellStyle name="Normal 45 8 6" xfId="27346"/>
    <cellStyle name="Normal 45 8 7" xfId="48761"/>
    <cellStyle name="Normal 45 8 8" xfId="48762"/>
    <cellStyle name="Normal 45 8_Lcc_inputs" xfId="48763"/>
    <cellStyle name="Normal 45 9" xfId="10754"/>
    <cellStyle name="Normal 45 9 2" xfId="27347"/>
    <cellStyle name="Normal 45 9 2 2" xfId="27348"/>
    <cellStyle name="Normal 45 9 2 2 2" xfId="27349"/>
    <cellStyle name="Normal 45 9 2 2 2 2" xfId="27350"/>
    <cellStyle name="Normal 45 9 2 2 3" xfId="27351"/>
    <cellStyle name="Normal 45 9 2 3" xfId="27352"/>
    <cellStyle name="Normal 45 9 2 3 2" xfId="27353"/>
    <cellStyle name="Normal 45 9 2 3 2 2" xfId="27354"/>
    <cellStyle name="Normal 45 9 2 3 3" xfId="27355"/>
    <cellStyle name="Normal 45 9 2 4" xfId="27356"/>
    <cellStyle name="Normal 45 9 2 4 2" xfId="27357"/>
    <cellStyle name="Normal 45 9 2 5" xfId="27358"/>
    <cellStyle name="Normal 45 9 2_Lcc_inputs" xfId="48764"/>
    <cellStyle name="Normal 45 9 3" xfId="27359"/>
    <cellStyle name="Normal 45 9 3 2" xfId="27360"/>
    <cellStyle name="Normal 45 9 3 2 2" xfId="27361"/>
    <cellStyle name="Normal 45 9 3 2 3" xfId="48765"/>
    <cellStyle name="Normal 45 9 3 3" xfId="27362"/>
    <cellStyle name="Normal 45 9 3 4" xfId="48766"/>
    <cellStyle name="Normal 45 9 3_Lcc_inputs" xfId="48767"/>
    <cellStyle name="Normal 45 9 4" xfId="27363"/>
    <cellStyle name="Normal 45 9 4 2" xfId="27364"/>
    <cellStyle name="Normal 45 9 4 2 2" xfId="27365"/>
    <cellStyle name="Normal 45 9 4 3" xfId="27366"/>
    <cellStyle name="Normal 45 9 5" xfId="27367"/>
    <cellStyle name="Normal 45 9 5 2" xfId="27368"/>
    <cellStyle name="Normal 45 9 6" xfId="27369"/>
    <cellStyle name="Normal 45 9 7" xfId="48768"/>
    <cellStyle name="Normal 45 9 8" xfId="48769"/>
    <cellStyle name="Normal 45 9_Lcc_inputs" xfId="48770"/>
    <cellStyle name="Normal 45_Lcc_inputs" xfId="48771"/>
    <cellStyle name="Normal 46" xfId="8859"/>
    <cellStyle name="Normal 46 10" xfId="10824"/>
    <cellStyle name="Normal 46 10 2" xfId="27370"/>
    <cellStyle name="Normal 46 10 2 2" xfId="27371"/>
    <cellStyle name="Normal 46 10 2 2 2" xfId="27372"/>
    <cellStyle name="Normal 46 10 2 2 3" xfId="48772"/>
    <cellStyle name="Normal 46 10 2 3" xfId="27373"/>
    <cellStyle name="Normal 46 10 2 4" xfId="48773"/>
    <cellStyle name="Normal 46 10 2_Lcc_inputs" xfId="48774"/>
    <cellStyle name="Normal 46 10 3" xfId="27374"/>
    <cellStyle name="Normal 46 10 3 2" xfId="27375"/>
    <cellStyle name="Normal 46 10 3 2 2" xfId="27376"/>
    <cellStyle name="Normal 46 10 3 3" xfId="27377"/>
    <cellStyle name="Normal 46 10 4" xfId="27378"/>
    <cellStyle name="Normal 46 10 4 2" xfId="27379"/>
    <cellStyle name="Normal 46 10 5" xfId="27380"/>
    <cellStyle name="Normal 46 10 6" xfId="48775"/>
    <cellStyle name="Normal 46 10 7" xfId="48776"/>
    <cellStyle name="Normal 46 10_Lcc_inputs" xfId="48777"/>
    <cellStyle name="Normal 46 11" xfId="27381"/>
    <cellStyle name="Normal 46 11 2" xfId="27382"/>
    <cellStyle name="Normal 46 11 2 2" xfId="27383"/>
    <cellStyle name="Normal 46 11 2 3" xfId="48778"/>
    <cellStyle name="Normal 46 11 3" xfId="27384"/>
    <cellStyle name="Normal 46 11 3 2" xfId="48779"/>
    <cellStyle name="Normal 46 11 4" xfId="48780"/>
    <cellStyle name="Normal 46 11 5" xfId="48781"/>
    <cellStyle name="Normal 46 11_Lcc_inputs" xfId="48782"/>
    <cellStyle name="Normal 46 12" xfId="27385"/>
    <cellStyle name="Normal 46 12 2" xfId="27386"/>
    <cellStyle name="Normal 46 12 2 2" xfId="27387"/>
    <cellStyle name="Normal 46 12 2 3" xfId="48783"/>
    <cellStyle name="Normal 46 12 3" xfId="27388"/>
    <cellStyle name="Normal 46 12 4" xfId="48784"/>
    <cellStyle name="Normal 46 12_Lcc_inputs" xfId="48785"/>
    <cellStyle name="Normal 46 13" xfId="27389"/>
    <cellStyle name="Normal 46 13 2" xfId="27390"/>
    <cellStyle name="Normal 46 13 3" xfId="48786"/>
    <cellStyle name="Normal 46 14" xfId="27391"/>
    <cellStyle name="Normal 46 14 2" xfId="48787"/>
    <cellStyle name="Normal 46 15" xfId="10061"/>
    <cellStyle name="Normal 46 16" xfId="48788"/>
    <cellStyle name="Normal 46 2" xfId="10062"/>
    <cellStyle name="Normal 46 2 10" xfId="48789"/>
    <cellStyle name="Normal 46 2 2" xfId="10063"/>
    <cellStyle name="Normal 46 2 2 2" xfId="27392"/>
    <cellStyle name="Normal 46 2 2 2 2" xfId="27393"/>
    <cellStyle name="Normal 46 2 2 2 2 2" xfId="27394"/>
    <cellStyle name="Normal 46 2 2 2 2 2 2" xfId="27395"/>
    <cellStyle name="Normal 46 2 2 2 2 3" xfId="27396"/>
    <cellStyle name="Normal 46 2 2 2 3" xfId="27397"/>
    <cellStyle name="Normal 46 2 2 2 3 2" xfId="27398"/>
    <cellStyle name="Normal 46 2 2 2 3 2 2" xfId="27399"/>
    <cellStyle name="Normal 46 2 2 2 3 3" xfId="27400"/>
    <cellStyle name="Normal 46 2 2 2 4" xfId="27401"/>
    <cellStyle name="Normal 46 2 2 2 4 2" xfId="27402"/>
    <cellStyle name="Normal 46 2 2 2 5" xfId="27403"/>
    <cellStyle name="Normal 46 2 2 2_Lcc_inputs" xfId="48790"/>
    <cellStyle name="Normal 46 2 2 3" xfId="27404"/>
    <cellStyle name="Normal 46 2 2 3 2" xfId="27405"/>
    <cellStyle name="Normal 46 2 2 3 2 2" xfId="27406"/>
    <cellStyle name="Normal 46 2 2 3 2 3" xfId="48791"/>
    <cellStyle name="Normal 46 2 2 3 3" xfId="27407"/>
    <cellStyle name="Normal 46 2 2 3 4" xfId="48792"/>
    <cellStyle name="Normal 46 2 2 3_Lcc_inputs" xfId="48793"/>
    <cellStyle name="Normal 46 2 2 4" xfId="27408"/>
    <cellStyle name="Normal 46 2 2 4 2" xfId="27409"/>
    <cellStyle name="Normal 46 2 2 4 2 2" xfId="27410"/>
    <cellStyle name="Normal 46 2 2 4 3" xfId="27411"/>
    <cellStyle name="Normal 46 2 2 5" xfId="27412"/>
    <cellStyle name="Normal 46 2 2 5 2" xfId="27413"/>
    <cellStyle name="Normal 46 2 2 6" xfId="27414"/>
    <cellStyle name="Normal 46 2 2 7" xfId="48794"/>
    <cellStyle name="Normal 46 2 2 8" xfId="48795"/>
    <cellStyle name="Normal 46 2 2_Lcc_inputs" xfId="48796"/>
    <cellStyle name="Normal 46 2 3" xfId="10886"/>
    <cellStyle name="Normal 46 2 3 2" xfId="27415"/>
    <cellStyle name="Normal 46 2 3 2 2" xfId="27416"/>
    <cellStyle name="Normal 46 2 3 2 2 2" xfId="27417"/>
    <cellStyle name="Normal 46 2 3 2 2 3" xfId="48797"/>
    <cellStyle name="Normal 46 2 3 2 3" xfId="27418"/>
    <cellStyle name="Normal 46 2 3 2 4" xfId="48798"/>
    <cellStyle name="Normal 46 2 3 2_Lcc_inputs" xfId="48799"/>
    <cellStyle name="Normal 46 2 3 3" xfId="27419"/>
    <cellStyle name="Normal 46 2 3 3 2" xfId="27420"/>
    <cellStyle name="Normal 46 2 3 3 2 2" xfId="27421"/>
    <cellStyle name="Normal 46 2 3 3 3" xfId="27422"/>
    <cellStyle name="Normal 46 2 3 4" xfId="27423"/>
    <cellStyle name="Normal 46 2 3 4 2" xfId="27424"/>
    <cellStyle name="Normal 46 2 3 5" xfId="27425"/>
    <cellStyle name="Normal 46 2 3 6" xfId="48800"/>
    <cellStyle name="Normal 46 2 3 7" xfId="48801"/>
    <cellStyle name="Normal 46 2 3_Lcc_inputs" xfId="48802"/>
    <cellStyle name="Normal 46 2 4" xfId="11142"/>
    <cellStyle name="Normal 46 2 4 2" xfId="27426"/>
    <cellStyle name="Normal 46 2 4 2 2" xfId="27427"/>
    <cellStyle name="Normal 46 2 4 2 3" xfId="48803"/>
    <cellStyle name="Normal 46 2 4 3" xfId="27428"/>
    <cellStyle name="Normal 46 2 4 3 2" xfId="48804"/>
    <cellStyle name="Normal 46 2 4 4" xfId="48805"/>
    <cellStyle name="Normal 46 2 4 5" xfId="48806"/>
    <cellStyle name="Normal 46 2 4_Lcc_inputs" xfId="48807"/>
    <cellStyle name="Normal 46 2 5" xfId="27429"/>
    <cellStyle name="Normal 46 2 5 2" xfId="27430"/>
    <cellStyle name="Normal 46 2 5 2 2" xfId="27431"/>
    <cellStyle name="Normal 46 2 5 2 3" xfId="48808"/>
    <cellStyle name="Normal 46 2 5 3" xfId="27432"/>
    <cellStyle name="Normal 46 2 5 3 2" xfId="48809"/>
    <cellStyle name="Normal 46 2 5 4" xfId="48810"/>
    <cellStyle name="Normal 46 2 5 5" xfId="48811"/>
    <cellStyle name="Normal 46 2 5_Lcc_inputs" xfId="48812"/>
    <cellStyle name="Normal 46 2 6" xfId="27433"/>
    <cellStyle name="Normal 46 2 6 2" xfId="27434"/>
    <cellStyle name="Normal 46 2 6 2 2" xfId="48813"/>
    <cellStyle name="Normal 46 2 6 3" xfId="48814"/>
    <cellStyle name="Normal 46 2 6 4" xfId="48815"/>
    <cellStyle name="Normal 46 2 6_Lcc_inputs" xfId="48816"/>
    <cellStyle name="Normal 46 2 7" xfId="27435"/>
    <cellStyle name="Normal 46 2 7 2" xfId="48817"/>
    <cellStyle name="Normal 46 2 7 3" xfId="48818"/>
    <cellStyle name="Normal 46 2 8" xfId="48819"/>
    <cellStyle name="Normal 46 2 8 2" xfId="48820"/>
    <cellStyle name="Normal 46 2 9" xfId="48821"/>
    <cellStyle name="Normal 46 2_Lcc_inputs" xfId="48822"/>
    <cellStyle name="Normal 46 3" xfId="10064"/>
    <cellStyle name="Normal 46 3 2" xfId="10065"/>
    <cellStyle name="Normal 46 3 2 2" xfId="27436"/>
    <cellStyle name="Normal 46 3 2 2 2" xfId="27437"/>
    <cellStyle name="Normal 46 3 2 2 2 2" xfId="27438"/>
    <cellStyle name="Normal 46 3 2 2 2 2 2" xfId="27439"/>
    <cellStyle name="Normal 46 3 2 2 2 3" xfId="27440"/>
    <cellStyle name="Normal 46 3 2 2 3" xfId="27441"/>
    <cellStyle name="Normal 46 3 2 2 3 2" xfId="27442"/>
    <cellStyle name="Normal 46 3 2 2 3 2 2" xfId="27443"/>
    <cellStyle name="Normal 46 3 2 2 3 3" xfId="27444"/>
    <cellStyle name="Normal 46 3 2 2 4" xfId="27445"/>
    <cellStyle name="Normal 46 3 2 2 4 2" xfId="27446"/>
    <cellStyle name="Normal 46 3 2 2 5" xfId="27447"/>
    <cellStyle name="Normal 46 3 2 2_Lcc_inputs" xfId="48823"/>
    <cellStyle name="Normal 46 3 2 3" xfId="27448"/>
    <cellStyle name="Normal 46 3 2 3 2" xfId="27449"/>
    <cellStyle name="Normal 46 3 2 3 2 2" xfId="27450"/>
    <cellStyle name="Normal 46 3 2 3 2 3" xfId="48824"/>
    <cellStyle name="Normal 46 3 2 3 3" xfId="27451"/>
    <cellStyle name="Normal 46 3 2 3 4" xfId="48825"/>
    <cellStyle name="Normal 46 3 2 3_Lcc_inputs" xfId="48826"/>
    <cellStyle name="Normal 46 3 2 4" xfId="27452"/>
    <cellStyle name="Normal 46 3 2 4 2" xfId="27453"/>
    <cellStyle name="Normal 46 3 2 4 2 2" xfId="27454"/>
    <cellStyle name="Normal 46 3 2 4 3" xfId="27455"/>
    <cellStyle name="Normal 46 3 2 5" xfId="27456"/>
    <cellStyle name="Normal 46 3 2 5 2" xfId="27457"/>
    <cellStyle name="Normal 46 3 2 6" xfId="27458"/>
    <cellStyle name="Normal 46 3 2 7" xfId="48827"/>
    <cellStyle name="Normal 46 3 2 8" xfId="48828"/>
    <cellStyle name="Normal 46 3 2_Lcc_inputs" xfId="48829"/>
    <cellStyle name="Normal 46 3 3" xfId="10949"/>
    <cellStyle name="Normal 46 3 3 2" xfId="27459"/>
    <cellStyle name="Normal 46 3 3 2 2" xfId="27460"/>
    <cellStyle name="Normal 46 3 3 2 2 2" xfId="27461"/>
    <cellStyle name="Normal 46 3 3 2 2 3" xfId="48830"/>
    <cellStyle name="Normal 46 3 3 2 3" xfId="27462"/>
    <cellStyle name="Normal 46 3 3 2 4" xfId="48831"/>
    <cellStyle name="Normal 46 3 3 2_Lcc_inputs" xfId="48832"/>
    <cellStyle name="Normal 46 3 3 3" xfId="27463"/>
    <cellStyle name="Normal 46 3 3 3 2" xfId="27464"/>
    <cellStyle name="Normal 46 3 3 3 2 2" xfId="27465"/>
    <cellStyle name="Normal 46 3 3 3 3" xfId="27466"/>
    <cellStyle name="Normal 46 3 3 4" xfId="27467"/>
    <cellStyle name="Normal 46 3 3 4 2" xfId="27468"/>
    <cellStyle name="Normal 46 3 3 5" xfId="27469"/>
    <cellStyle name="Normal 46 3 3 6" xfId="48833"/>
    <cellStyle name="Normal 46 3 3 7" xfId="48834"/>
    <cellStyle name="Normal 46 3 3_Lcc_inputs" xfId="48835"/>
    <cellStyle name="Normal 46 3 4" xfId="11143"/>
    <cellStyle name="Normal 46 3 4 2" xfId="27470"/>
    <cellStyle name="Normal 46 3 4 2 2" xfId="27471"/>
    <cellStyle name="Normal 46 3 4 2 3" xfId="48836"/>
    <cellStyle name="Normal 46 3 4 3" xfId="27472"/>
    <cellStyle name="Normal 46 3 4 3 2" xfId="48837"/>
    <cellStyle name="Normal 46 3 4 4" xfId="48838"/>
    <cellStyle name="Normal 46 3 4 5" xfId="48839"/>
    <cellStyle name="Normal 46 3 4_Lcc_inputs" xfId="48840"/>
    <cellStyle name="Normal 46 3 5" xfId="27473"/>
    <cellStyle name="Normal 46 3 5 2" xfId="27474"/>
    <cellStyle name="Normal 46 3 5 2 2" xfId="27475"/>
    <cellStyle name="Normal 46 3 5 2 3" xfId="48841"/>
    <cellStyle name="Normal 46 3 5 3" xfId="27476"/>
    <cellStyle name="Normal 46 3 5 4" xfId="48842"/>
    <cellStyle name="Normal 46 3 5_Lcc_inputs" xfId="48843"/>
    <cellStyle name="Normal 46 3 6" xfId="27477"/>
    <cellStyle name="Normal 46 3 6 2" xfId="27478"/>
    <cellStyle name="Normal 46 3 6 3" xfId="48844"/>
    <cellStyle name="Normal 46 3 7" xfId="27479"/>
    <cellStyle name="Normal 46 3 7 2" xfId="48845"/>
    <cellStyle name="Normal 46 3 8" xfId="48846"/>
    <cellStyle name="Normal 46 3 9" xfId="48847"/>
    <cellStyle name="Normal 46 3_Lcc_inputs" xfId="48848"/>
    <cellStyle name="Normal 46 4" xfId="10066"/>
    <cellStyle name="Normal 46 4 2" xfId="10067"/>
    <cellStyle name="Normal 46 4 2 2" xfId="27480"/>
    <cellStyle name="Normal 46 4 2 2 2" xfId="27481"/>
    <cellStyle name="Normal 46 4 2 2 2 2" xfId="27482"/>
    <cellStyle name="Normal 46 4 2 2 2 2 2" xfId="27483"/>
    <cellStyle name="Normal 46 4 2 2 2 3" xfId="27484"/>
    <cellStyle name="Normal 46 4 2 2 3" xfId="27485"/>
    <cellStyle name="Normal 46 4 2 2 3 2" xfId="27486"/>
    <cellStyle name="Normal 46 4 2 2 3 2 2" xfId="27487"/>
    <cellStyle name="Normal 46 4 2 2 3 3" xfId="27488"/>
    <cellStyle name="Normal 46 4 2 2 4" xfId="27489"/>
    <cellStyle name="Normal 46 4 2 2 4 2" xfId="27490"/>
    <cellStyle name="Normal 46 4 2 2 5" xfId="27491"/>
    <cellStyle name="Normal 46 4 2 2_Lcc_inputs" xfId="48849"/>
    <cellStyle name="Normal 46 4 2 3" xfId="27492"/>
    <cellStyle name="Normal 46 4 2 3 2" xfId="27493"/>
    <cellStyle name="Normal 46 4 2 3 2 2" xfId="27494"/>
    <cellStyle name="Normal 46 4 2 3 2 3" xfId="48850"/>
    <cellStyle name="Normal 46 4 2 3 3" xfId="27495"/>
    <cellStyle name="Normal 46 4 2 3 4" xfId="48851"/>
    <cellStyle name="Normal 46 4 2 3_Lcc_inputs" xfId="48852"/>
    <cellStyle name="Normal 46 4 2 4" xfId="27496"/>
    <cellStyle name="Normal 46 4 2 4 2" xfId="27497"/>
    <cellStyle name="Normal 46 4 2 4 2 2" xfId="27498"/>
    <cellStyle name="Normal 46 4 2 4 3" xfId="27499"/>
    <cellStyle name="Normal 46 4 2 5" xfId="27500"/>
    <cellStyle name="Normal 46 4 2 5 2" xfId="27501"/>
    <cellStyle name="Normal 46 4 2 6" xfId="27502"/>
    <cellStyle name="Normal 46 4 2 7" xfId="48853"/>
    <cellStyle name="Normal 46 4 2 8" xfId="48854"/>
    <cellStyle name="Normal 46 4 2_Lcc_inputs" xfId="48855"/>
    <cellStyle name="Normal 46 4 3" xfId="27503"/>
    <cellStyle name="Normal 46 4 3 2" xfId="27504"/>
    <cellStyle name="Normal 46 4 3 2 2" xfId="27505"/>
    <cellStyle name="Normal 46 4 3 2 2 2" xfId="27506"/>
    <cellStyle name="Normal 46 4 3 2 3" xfId="27507"/>
    <cellStyle name="Normal 46 4 3 3" xfId="27508"/>
    <cellStyle name="Normal 46 4 3 3 2" xfId="27509"/>
    <cellStyle name="Normal 46 4 3 3 2 2" xfId="27510"/>
    <cellStyle name="Normal 46 4 3 3 3" xfId="27511"/>
    <cellStyle name="Normal 46 4 3 4" xfId="27512"/>
    <cellStyle name="Normal 46 4 3 4 2" xfId="27513"/>
    <cellStyle name="Normal 46 4 3 5" xfId="27514"/>
    <cellStyle name="Normal 46 4 3_Lcc_inputs" xfId="48856"/>
    <cellStyle name="Normal 46 4 4" xfId="27515"/>
    <cellStyle name="Normal 46 4 4 2" xfId="27516"/>
    <cellStyle name="Normal 46 4 4 2 2" xfId="27517"/>
    <cellStyle name="Normal 46 4 4 2 3" xfId="48857"/>
    <cellStyle name="Normal 46 4 4 3" xfId="27518"/>
    <cellStyle name="Normal 46 4 4 4" xfId="48858"/>
    <cellStyle name="Normal 46 4 4_Lcc_inputs" xfId="48859"/>
    <cellStyle name="Normal 46 4 5" xfId="27519"/>
    <cellStyle name="Normal 46 4 5 2" xfId="27520"/>
    <cellStyle name="Normal 46 4 5 2 2" xfId="27521"/>
    <cellStyle name="Normal 46 4 5 3" xfId="27522"/>
    <cellStyle name="Normal 46 4 6" xfId="27523"/>
    <cellStyle name="Normal 46 4 6 2" xfId="27524"/>
    <cellStyle name="Normal 46 4 7" xfId="27525"/>
    <cellStyle name="Normal 46 4 8" xfId="48860"/>
    <cellStyle name="Normal 46 4 9" xfId="48861"/>
    <cellStyle name="Normal 46 4_Lcc_inputs" xfId="48862"/>
    <cellStyle name="Normal 46 5" xfId="10068"/>
    <cellStyle name="Normal 46 5 2" xfId="10069"/>
    <cellStyle name="Normal 46 5 2 2" xfId="27526"/>
    <cellStyle name="Normal 46 5 2 2 2" xfId="27527"/>
    <cellStyle name="Normal 46 5 2 2 2 2" xfId="27528"/>
    <cellStyle name="Normal 46 5 2 2 2 2 2" xfId="27529"/>
    <cellStyle name="Normal 46 5 2 2 2 3" xfId="27530"/>
    <cellStyle name="Normal 46 5 2 2 3" xfId="27531"/>
    <cellStyle name="Normal 46 5 2 2 3 2" xfId="27532"/>
    <cellStyle name="Normal 46 5 2 2 3 2 2" xfId="27533"/>
    <cellStyle name="Normal 46 5 2 2 3 3" xfId="27534"/>
    <cellStyle name="Normal 46 5 2 2 4" xfId="27535"/>
    <cellStyle name="Normal 46 5 2 2 4 2" xfId="27536"/>
    <cellStyle name="Normal 46 5 2 2 5" xfId="27537"/>
    <cellStyle name="Normal 46 5 2 2_Lcc_inputs" xfId="48863"/>
    <cellStyle name="Normal 46 5 2 3" xfId="27538"/>
    <cellStyle name="Normal 46 5 2 3 2" xfId="27539"/>
    <cellStyle name="Normal 46 5 2 3 2 2" xfId="27540"/>
    <cellStyle name="Normal 46 5 2 3 2 3" xfId="48864"/>
    <cellStyle name="Normal 46 5 2 3 3" xfId="27541"/>
    <cellStyle name="Normal 46 5 2 3 4" xfId="48865"/>
    <cellStyle name="Normal 46 5 2 3_Lcc_inputs" xfId="48866"/>
    <cellStyle name="Normal 46 5 2 4" xfId="27542"/>
    <cellStyle name="Normal 46 5 2 4 2" xfId="27543"/>
    <cellStyle name="Normal 46 5 2 4 2 2" xfId="27544"/>
    <cellStyle name="Normal 46 5 2 4 3" xfId="27545"/>
    <cellStyle name="Normal 46 5 2 5" xfId="27546"/>
    <cellStyle name="Normal 46 5 2 5 2" xfId="27547"/>
    <cellStyle name="Normal 46 5 2 6" xfId="27548"/>
    <cellStyle name="Normal 46 5 2 7" xfId="48867"/>
    <cellStyle name="Normal 46 5 2 8" xfId="48868"/>
    <cellStyle name="Normal 46 5 2_Lcc_inputs" xfId="48869"/>
    <cellStyle name="Normal 46 5 3" xfId="27549"/>
    <cellStyle name="Normal 46 5 3 2" xfId="27550"/>
    <cellStyle name="Normal 46 5 3 2 2" xfId="27551"/>
    <cellStyle name="Normal 46 5 3 2 2 2" xfId="27552"/>
    <cellStyle name="Normal 46 5 3 2 3" xfId="27553"/>
    <cellStyle name="Normal 46 5 3 3" xfId="27554"/>
    <cellStyle name="Normal 46 5 3 3 2" xfId="27555"/>
    <cellStyle name="Normal 46 5 3 3 2 2" xfId="27556"/>
    <cellStyle name="Normal 46 5 3 3 3" xfId="27557"/>
    <cellStyle name="Normal 46 5 3 4" xfId="27558"/>
    <cellStyle name="Normal 46 5 3 4 2" xfId="27559"/>
    <cellStyle name="Normal 46 5 3 5" xfId="27560"/>
    <cellStyle name="Normal 46 5 3_Lcc_inputs" xfId="48870"/>
    <cellStyle name="Normal 46 5 4" xfId="27561"/>
    <cellStyle name="Normal 46 5 4 2" xfId="27562"/>
    <cellStyle name="Normal 46 5 4 2 2" xfId="27563"/>
    <cellStyle name="Normal 46 5 4 2 3" xfId="48871"/>
    <cellStyle name="Normal 46 5 4 3" xfId="27564"/>
    <cellStyle name="Normal 46 5 4 4" xfId="48872"/>
    <cellStyle name="Normal 46 5 4_Lcc_inputs" xfId="48873"/>
    <cellStyle name="Normal 46 5 5" xfId="27565"/>
    <cellStyle name="Normal 46 5 5 2" xfId="27566"/>
    <cellStyle name="Normal 46 5 5 2 2" xfId="27567"/>
    <cellStyle name="Normal 46 5 5 3" xfId="27568"/>
    <cellStyle name="Normal 46 5 6" xfId="27569"/>
    <cellStyle name="Normal 46 5 6 2" xfId="27570"/>
    <cellStyle name="Normal 46 5 7" xfId="27571"/>
    <cellStyle name="Normal 46 5 8" xfId="48874"/>
    <cellStyle name="Normal 46 5 9" xfId="48875"/>
    <cellStyle name="Normal 46 5_Lcc_inputs" xfId="48876"/>
    <cellStyle name="Normal 46 6" xfId="10070"/>
    <cellStyle name="Normal 46 6 2" xfId="10071"/>
    <cellStyle name="Normal 46 6 2 2" xfId="27572"/>
    <cellStyle name="Normal 46 6 2 2 2" xfId="27573"/>
    <cellStyle name="Normal 46 6 2 2 2 2" xfId="27574"/>
    <cellStyle name="Normal 46 6 2 2 2 2 2" xfId="27575"/>
    <cellStyle name="Normal 46 6 2 2 2 3" xfId="27576"/>
    <cellStyle name="Normal 46 6 2 2 3" xfId="27577"/>
    <cellStyle name="Normal 46 6 2 2 3 2" xfId="27578"/>
    <cellStyle name="Normal 46 6 2 2 3 2 2" xfId="27579"/>
    <cellStyle name="Normal 46 6 2 2 3 3" xfId="27580"/>
    <cellStyle name="Normal 46 6 2 2 4" xfId="27581"/>
    <cellStyle name="Normal 46 6 2 2 4 2" xfId="27582"/>
    <cellStyle name="Normal 46 6 2 2 5" xfId="27583"/>
    <cellStyle name="Normal 46 6 2 2_Lcc_inputs" xfId="48877"/>
    <cellStyle name="Normal 46 6 2 3" xfId="27584"/>
    <cellStyle name="Normal 46 6 2 3 2" xfId="27585"/>
    <cellStyle name="Normal 46 6 2 3 2 2" xfId="27586"/>
    <cellStyle name="Normal 46 6 2 3 2 3" xfId="48878"/>
    <cellStyle name="Normal 46 6 2 3 3" xfId="27587"/>
    <cellStyle name="Normal 46 6 2 3 4" xfId="48879"/>
    <cellStyle name="Normal 46 6 2 3_Lcc_inputs" xfId="48880"/>
    <cellStyle name="Normal 46 6 2 4" xfId="27588"/>
    <cellStyle name="Normal 46 6 2 4 2" xfId="27589"/>
    <cellStyle name="Normal 46 6 2 4 2 2" xfId="27590"/>
    <cellStyle name="Normal 46 6 2 4 3" xfId="27591"/>
    <cellStyle name="Normal 46 6 2 5" xfId="27592"/>
    <cellStyle name="Normal 46 6 2 5 2" xfId="27593"/>
    <cellStyle name="Normal 46 6 2 6" xfId="27594"/>
    <cellStyle name="Normal 46 6 2 7" xfId="48881"/>
    <cellStyle name="Normal 46 6 2 8" xfId="48882"/>
    <cellStyle name="Normal 46 6 2_Lcc_inputs" xfId="48883"/>
    <cellStyle name="Normal 46 6 3" xfId="27595"/>
    <cellStyle name="Normal 46 6 3 2" xfId="27596"/>
    <cellStyle name="Normal 46 6 3 2 2" xfId="27597"/>
    <cellStyle name="Normal 46 6 3 2 2 2" xfId="27598"/>
    <cellStyle name="Normal 46 6 3 2 3" xfId="27599"/>
    <cellStyle name="Normal 46 6 3 3" xfId="27600"/>
    <cellStyle name="Normal 46 6 3 3 2" xfId="27601"/>
    <cellStyle name="Normal 46 6 3 3 2 2" xfId="27602"/>
    <cellStyle name="Normal 46 6 3 3 3" xfId="27603"/>
    <cellStyle name="Normal 46 6 3 4" xfId="27604"/>
    <cellStyle name="Normal 46 6 3 4 2" xfId="27605"/>
    <cellStyle name="Normal 46 6 3 5" xfId="27606"/>
    <cellStyle name="Normal 46 6 3_Lcc_inputs" xfId="48884"/>
    <cellStyle name="Normal 46 6 4" xfId="27607"/>
    <cellStyle name="Normal 46 6 4 2" xfId="27608"/>
    <cellStyle name="Normal 46 6 4 2 2" xfId="27609"/>
    <cellStyle name="Normal 46 6 4 2 3" xfId="48885"/>
    <cellStyle name="Normal 46 6 4 3" xfId="27610"/>
    <cellStyle name="Normal 46 6 4 4" xfId="48886"/>
    <cellStyle name="Normal 46 6 4_Lcc_inputs" xfId="48887"/>
    <cellStyle name="Normal 46 6 5" xfId="27611"/>
    <cellStyle name="Normal 46 6 5 2" xfId="27612"/>
    <cellStyle name="Normal 46 6 5 2 2" xfId="27613"/>
    <cellStyle name="Normal 46 6 5 3" xfId="27614"/>
    <cellStyle name="Normal 46 6 6" xfId="27615"/>
    <cellStyle name="Normal 46 6 6 2" xfId="27616"/>
    <cellStyle name="Normal 46 6 7" xfId="27617"/>
    <cellStyle name="Normal 46 6 8" xfId="48888"/>
    <cellStyle name="Normal 46 6 9" xfId="48889"/>
    <cellStyle name="Normal 46 6_Lcc_inputs" xfId="48890"/>
    <cellStyle name="Normal 46 7" xfId="10072"/>
    <cellStyle name="Normal 46 7 2" xfId="10073"/>
    <cellStyle name="Normal 46 7 2 2" xfId="27618"/>
    <cellStyle name="Normal 46 7 2 2 2" xfId="27619"/>
    <cellStyle name="Normal 46 7 2 2 2 2" xfId="27620"/>
    <cellStyle name="Normal 46 7 2 2 2 2 2" xfId="27621"/>
    <cellStyle name="Normal 46 7 2 2 2 3" xfId="27622"/>
    <cellStyle name="Normal 46 7 2 2 3" xfId="27623"/>
    <cellStyle name="Normal 46 7 2 2 3 2" xfId="27624"/>
    <cellStyle name="Normal 46 7 2 2 3 2 2" xfId="27625"/>
    <cellStyle name="Normal 46 7 2 2 3 3" xfId="27626"/>
    <cellStyle name="Normal 46 7 2 2 4" xfId="27627"/>
    <cellStyle name="Normal 46 7 2 2 4 2" xfId="27628"/>
    <cellStyle name="Normal 46 7 2 2 5" xfId="27629"/>
    <cellStyle name="Normal 46 7 2 2_Lcc_inputs" xfId="48891"/>
    <cellStyle name="Normal 46 7 2 3" xfId="27630"/>
    <cellStyle name="Normal 46 7 2 3 2" xfId="27631"/>
    <cellStyle name="Normal 46 7 2 3 2 2" xfId="27632"/>
    <cellStyle name="Normal 46 7 2 3 2 3" xfId="48892"/>
    <cellStyle name="Normal 46 7 2 3 3" xfId="27633"/>
    <cellStyle name="Normal 46 7 2 3 4" xfId="48893"/>
    <cellStyle name="Normal 46 7 2 3_Lcc_inputs" xfId="48894"/>
    <cellStyle name="Normal 46 7 2 4" xfId="27634"/>
    <cellStyle name="Normal 46 7 2 4 2" xfId="27635"/>
    <cellStyle name="Normal 46 7 2 4 2 2" xfId="27636"/>
    <cellStyle name="Normal 46 7 2 4 3" xfId="27637"/>
    <cellStyle name="Normal 46 7 2 5" xfId="27638"/>
    <cellStyle name="Normal 46 7 2 5 2" xfId="27639"/>
    <cellStyle name="Normal 46 7 2 6" xfId="27640"/>
    <cellStyle name="Normal 46 7 2 7" xfId="48895"/>
    <cellStyle name="Normal 46 7 2 8" xfId="48896"/>
    <cellStyle name="Normal 46 7 2_Lcc_inputs" xfId="48897"/>
    <cellStyle name="Normal 46 7 3" xfId="27641"/>
    <cellStyle name="Normal 46 7 3 2" xfId="27642"/>
    <cellStyle name="Normal 46 7 3 2 2" xfId="27643"/>
    <cellStyle name="Normal 46 7 3 2 2 2" xfId="27644"/>
    <cellStyle name="Normal 46 7 3 2 3" xfId="27645"/>
    <cellStyle name="Normal 46 7 3 3" xfId="27646"/>
    <cellStyle name="Normal 46 7 3 3 2" xfId="27647"/>
    <cellStyle name="Normal 46 7 3 3 2 2" xfId="27648"/>
    <cellStyle name="Normal 46 7 3 3 3" xfId="27649"/>
    <cellStyle name="Normal 46 7 3 4" xfId="27650"/>
    <cellStyle name="Normal 46 7 3 4 2" xfId="27651"/>
    <cellStyle name="Normal 46 7 3 5" xfId="27652"/>
    <cellStyle name="Normal 46 7 3_Lcc_inputs" xfId="48898"/>
    <cellStyle name="Normal 46 7 4" xfId="27653"/>
    <cellStyle name="Normal 46 7 4 2" xfId="27654"/>
    <cellStyle name="Normal 46 7 4 2 2" xfId="27655"/>
    <cellStyle name="Normal 46 7 4 2 3" xfId="48899"/>
    <cellStyle name="Normal 46 7 4 3" xfId="27656"/>
    <cellStyle name="Normal 46 7 4 4" xfId="48900"/>
    <cellStyle name="Normal 46 7 4_Lcc_inputs" xfId="48901"/>
    <cellStyle name="Normal 46 7 5" xfId="27657"/>
    <cellStyle name="Normal 46 7 5 2" xfId="27658"/>
    <cellStyle name="Normal 46 7 5 2 2" xfId="27659"/>
    <cellStyle name="Normal 46 7 5 3" xfId="27660"/>
    <cellStyle name="Normal 46 7 6" xfId="27661"/>
    <cellStyle name="Normal 46 7 6 2" xfId="27662"/>
    <cellStyle name="Normal 46 7 7" xfId="27663"/>
    <cellStyle name="Normal 46 7 8" xfId="48902"/>
    <cellStyle name="Normal 46 7 9" xfId="48903"/>
    <cellStyle name="Normal 46 7_Lcc_inputs" xfId="48904"/>
    <cellStyle name="Normal 46 8" xfId="10074"/>
    <cellStyle name="Normal 46 8 2" xfId="27664"/>
    <cellStyle name="Normal 46 8 2 2" xfId="27665"/>
    <cellStyle name="Normal 46 8 2 2 2" xfId="27666"/>
    <cellStyle name="Normal 46 8 2 2 2 2" xfId="27667"/>
    <cellStyle name="Normal 46 8 2 2 3" xfId="27668"/>
    <cellStyle name="Normal 46 8 2 3" xfId="27669"/>
    <cellStyle name="Normal 46 8 2 3 2" xfId="27670"/>
    <cellStyle name="Normal 46 8 2 3 2 2" xfId="27671"/>
    <cellStyle name="Normal 46 8 2 3 3" xfId="27672"/>
    <cellStyle name="Normal 46 8 2 4" xfId="27673"/>
    <cellStyle name="Normal 46 8 2 4 2" xfId="27674"/>
    <cellStyle name="Normal 46 8 2 5" xfId="27675"/>
    <cellStyle name="Normal 46 8 2_Lcc_inputs" xfId="48905"/>
    <cellStyle name="Normal 46 8 3" xfId="27676"/>
    <cellStyle name="Normal 46 8 3 2" xfId="27677"/>
    <cellStyle name="Normal 46 8 3 2 2" xfId="27678"/>
    <cellStyle name="Normal 46 8 3 2 3" xfId="48906"/>
    <cellStyle name="Normal 46 8 3 3" xfId="27679"/>
    <cellStyle name="Normal 46 8 3 4" xfId="48907"/>
    <cellStyle name="Normal 46 8 3_Lcc_inputs" xfId="48908"/>
    <cellStyle name="Normal 46 8 4" xfId="27680"/>
    <cellStyle name="Normal 46 8 4 2" xfId="27681"/>
    <cellStyle name="Normal 46 8 4 2 2" xfId="27682"/>
    <cellStyle name="Normal 46 8 4 3" xfId="27683"/>
    <cellStyle name="Normal 46 8 5" xfId="27684"/>
    <cellStyle name="Normal 46 8 5 2" xfId="27685"/>
    <cellStyle name="Normal 46 8 6" xfId="27686"/>
    <cellStyle name="Normal 46 8 7" xfId="48909"/>
    <cellStyle name="Normal 46 8 8" xfId="48910"/>
    <cellStyle name="Normal 46 8_Lcc_inputs" xfId="48911"/>
    <cellStyle name="Normal 46 9" xfId="10755"/>
    <cellStyle name="Normal 46 9 2" xfId="27687"/>
    <cellStyle name="Normal 46 9 2 2" xfId="27688"/>
    <cellStyle name="Normal 46 9 2 2 2" xfId="27689"/>
    <cellStyle name="Normal 46 9 2 2 2 2" xfId="27690"/>
    <cellStyle name="Normal 46 9 2 2 3" xfId="27691"/>
    <cellStyle name="Normal 46 9 2 3" xfId="27692"/>
    <cellStyle name="Normal 46 9 2 3 2" xfId="27693"/>
    <cellStyle name="Normal 46 9 2 3 2 2" xfId="27694"/>
    <cellStyle name="Normal 46 9 2 3 3" xfId="27695"/>
    <cellStyle name="Normal 46 9 2 4" xfId="27696"/>
    <cellStyle name="Normal 46 9 2 4 2" xfId="27697"/>
    <cellStyle name="Normal 46 9 2 5" xfId="27698"/>
    <cellStyle name="Normal 46 9 2_Lcc_inputs" xfId="48912"/>
    <cellStyle name="Normal 46 9 3" xfId="27699"/>
    <cellStyle name="Normal 46 9 3 2" xfId="27700"/>
    <cellStyle name="Normal 46 9 3 2 2" xfId="27701"/>
    <cellStyle name="Normal 46 9 3 2 3" xfId="48913"/>
    <cellStyle name="Normal 46 9 3 3" xfId="27702"/>
    <cellStyle name="Normal 46 9 3 4" xfId="48914"/>
    <cellStyle name="Normal 46 9 3_Lcc_inputs" xfId="48915"/>
    <cellStyle name="Normal 46 9 4" xfId="27703"/>
    <cellStyle name="Normal 46 9 4 2" xfId="27704"/>
    <cellStyle name="Normal 46 9 4 2 2" xfId="27705"/>
    <cellStyle name="Normal 46 9 4 3" xfId="27706"/>
    <cellStyle name="Normal 46 9 5" xfId="27707"/>
    <cellStyle name="Normal 46 9 5 2" xfId="27708"/>
    <cellStyle name="Normal 46 9 6" xfId="27709"/>
    <cellStyle name="Normal 46 9 7" xfId="48916"/>
    <cellStyle name="Normal 46 9 8" xfId="48917"/>
    <cellStyle name="Normal 46 9_Lcc_inputs" xfId="48918"/>
    <cellStyle name="Normal 46_Lcc_inputs" xfId="48919"/>
    <cellStyle name="Normal 47" xfId="8860"/>
    <cellStyle name="Normal 47 10" xfId="10825"/>
    <cellStyle name="Normal 47 10 2" xfId="27710"/>
    <cellStyle name="Normal 47 10 2 2" xfId="27711"/>
    <cellStyle name="Normal 47 10 2 2 2" xfId="27712"/>
    <cellStyle name="Normal 47 10 2 2 3" xfId="48920"/>
    <cellStyle name="Normal 47 10 2 3" xfId="27713"/>
    <cellStyle name="Normal 47 10 2 4" xfId="48921"/>
    <cellStyle name="Normal 47 10 2_Lcc_inputs" xfId="48922"/>
    <cellStyle name="Normal 47 10 3" xfId="27714"/>
    <cellStyle name="Normal 47 10 3 2" xfId="27715"/>
    <cellStyle name="Normal 47 10 3 2 2" xfId="27716"/>
    <cellStyle name="Normal 47 10 3 3" xfId="27717"/>
    <cellStyle name="Normal 47 10 4" xfId="27718"/>
    <cellStyle name="Normal 47 10 4 2" xfId="27719"/>
    <cellStyle name="Normal 47 10 5" xfId="27720"/>
    <cellStyle name="Normal 47 10 6" xfId="48923"/>
    <cellStyle name="Normal 47 10 7" xfId="48924"/>
    <cellStyle name="Normal 47 10_Lcc_inputs" xfId="48925"/>
    <cellStyle name="Normal 47 11" xfId="27721"/>
    <cellStyle name="Normal 47 11 2" xfId="27722"/>
    <cellStyle name="Normal 47 11 2 2" xfId="27723"/>
    <cellStyle name="Normal 47 11 2 3" xfId="48926"/>
    <cellStyle name="Normal 47 11 3" xfId="27724"/>
    <cellStyle name="Normal 47 11 3 2" xfId="48927"/>
    <cellStyle name="Normal 47 11 4" xfId="48928"/>
    <cellStyle name="Normal 47 11 5" xfId="48929"/>
    <cellStyle name="Normal 47 11_Lcc_inputs" xfId="48930"/>
    <cellStyle name="Normal 47 12" xfId="27725"/>
    <cellStyle name="Normal 47 12 2" xfId="27726"/>
    <cellStyle name="Normal 47 12 2 2" xfId="27727"/>
    <cellStyle name="Normal 47 12 2 3" xfId="48931"/>
    <cellStyle name="Normal 47 12 3" xfId="27728"/>
    <cellStyle name="Normal 47 12 4" xfId="48932"/>
    <cellStyle name="Normal 47 12_Lcc_inputs" xfId="48933"/>
    <cellStyle name="Normal 47 13" xfId="27729"/>
    <cellStyle name="Normal 47 13 2" xfId="27730"/>
    <cellStyle name="Normal 47 13 3" xfId="48934"/>
    <cellStyle name="Normal 47 14" xfId="27731"/>
    <cellStyle name="Normal 47 14 2" xfId="48935"/>
    <cellStyle name="Normal 47 15" xfId="10075"/>
    <cellStyle name="Normal 47 16" xfId="48936"/>
    <cellStyle name="Normal 47 2" xfId="10076"/>
    <cellStyle name="Normal 47 2 10" xfId="48937"/>
    <cellStyle name="Normal 47 2 2" xfId="10077"/>
    <cellStyle name="Normal 47 2 2 2" xfId="27732"/>
    <cellStyle name="Normal 47 2 2 2 2" xfId="27733"/>
    <cellStyle name="Normal 47 2 2 2 2 2" xfId="27734"/>
    <cellStyle name="Normal 47 2 2 2 2 2 2" xfId="27735"/>
    <cellStyle name="Normal 47 2 2 2 2 3" xfId="27736"/>
    <cellStyle name="Normal 47 2 2 2 3" xfId="27737"/>
    <cellStyle name="Normal 47 2 2 2 3 2" xfId="27738"/>
    <cellStyle name="Normal 47 2 2 2 3 2 2" xfId="27739"/>
    <cellStyle name="Normal 47 2 2 2 3 3" xfId="27740"/>
    <cellStyle name="Normal 47 2 2 2 4" xfId="27741"/>
    <cellStyle name="Normal 47 2 2 2 4 2" xfId="27742"/>
    <cellStyle name="Normal 47 2 2 2 5" xfId="27743"/>
    <cellStyle name="Normal 47 2 2 2_Lcc_inputs" xfId="48938"/>
    <cellStyle name="Normal 47 2 2 3" xfId="27744"/>
    <cellStyle name="Normal 47 2 2 3 2" xfId="27745"/>
    <cellStyle name="Normal 47 2 2 3 2 2" xfId="27746"/>
    <cellStyle name="Normal 47 2 2 3 2 3" xfId="48939"/>
    <cellStyle name="Normal 47 2 2 3 3" xfId="27747"/>
    <cellStyle name="Normal 47 2 2 3 4" xfId="48940"/>
    <cellStyle name="Normal 47 2 2 3_Lcc_inputs" xfId="48941"/>
    <cellStyle name="Normal 47 2 2 4" xfId="27748"/>
    <cellStyle name="Normal 47 2 2 4 2" xfId="27749"/>
    <cellStyle name="Normal 47 2 2 4 2 2" xfId="27750"/>
    <cellStyle name="Normal 47 2 2 4 3" xfId="27751"/>
    <cellStyle name="Normal 47 2 2 5" xfId="27752"/>
    <cellStyle name="Normal 47 2 2 5 2" xfId="27753"/>
    <cellStyle name="Normal 47 2 2 6" xfId="27754"/>
    <cellStyle name="Normal 47 2 2 7" xfId="48942"/>
    <cellStyle name="Normal 47 2 2 8" xfId="48943"/>
    <cellStyle name="Normal 47 2 2_Lcc_inputs" xfId="48944"/>
    <cellStyle name="Normal 47 2 3" xfId="10887"/>
    <cellStyle name="Normal 47 2 3 2" xfId="27755"/>
    <cellStyle name="Normal 47 2 3 2 2" xfId="27756"/>
    <cellStyle name="Normal 47 2 3 2 2 2" xfId="27757"/>
    <cellStyle name="Normal 47 2 3 2 2 3" xfId="48945"/>
    <cellStyle name="Normal 47 2 3 2 3" xfId="27758"/>
    <cellStyle name="Normal 47 2 3 2 4" xfId="48946"/>
    <cellStyle name="Normal 47 2 3 2_Lcc_inputs" xfId="48947"/>
    <cellStyle name="Normal 47 2 3 3" xfId="27759"/>
    <cellStyle name="Normal 47 2 3 3 2" xfId="27760"/>
    <cellStyle name="Normal 47 2 3 3 2 2" xfId="27761"/>
    <cellStyle name="Normal 47 2 3 3 3" xfId="27762"/>
    <cellStyle name="Normal 47 2 3 4" xfId="27763"/>
    <cellStyle name="Normal 47 2 3 4 2" xfId="27764"/>
    <cellStyle name="Normal 47 2 3 5" xfId="27765"/>
    <cellStyle name="Normal 47 2 3 6" xfId="48948"/>
    <cellStyle name="Normal 47 2 3 7" xfId="48949"/>
    <cellStyle name="Normal 47 2 3_Lcc_inputs" xfId="48950"/>
    <cellStyle name="Normal 47 2 4" xfId="11144"/>
    <cellStyle name="Normal 47 2 4 2" xfId="27766"/>
    <cellStyle name="Normal 47 2 4 2 2" xfId="27767"/>
    <cellStyle name="Normal 47 2 4 2 3" xfId="48951"/>
    <cellStyle name="Normal 47 2 4 3" xfId="27768"/>
    <cellStyle name="Normal 47 2 4 3 2" xfId="48952"/>
    <cellStyle name="Normal 47 2 4 4" xfId="48953"/>
    <cellStyle name="Normal 47 2 4 5" xfId="48954"/>
    <cellStyle name="Normal 47 2 4_Lcc_inputs" xfId="48955"/>
    <cellStyle name="Normal 47 2 5" xfId="27769"/>
    <cellStyle name="Normal 47 2 5 2" xfId="27770"/>
    <cellStyle name="Normal 47 2 5 2 2" xfId="27771"/>
    <cellStyle name="Normal 47 2 5 2 3" xfId="48956"/>
    <cellStyle name="Normal 47 2 5 3" xfId="27772"/>
    <cellStyle name="Normal 47 2 5 3 2" xfId="48957"/>
    <cellStyle name="Normal 47 2 5 4" xfId="48958"/>
    <cellStyle name="Normal 47 2 5 5" xfId="48959"/>
    <cellStyle name="Normal 47 2 5_Lcc_inputs" xfId="48960"/>
    <cellStyle name="Normal 47 2 6" xfId="27773"/>
    <cellStyle name="Normal 47 2 6 2" xfId="27774"/>
    <cellStyle name="Normal 47 2 6 2 2" xfId="48961"/>
    <cellStyle name="Normal 47 2 6 3" xfId="48962"/>
    <cellStyle name="Normal 47 2 6 4" xfId="48963"/>
    <cellStyle name="Normal 47 2 6_Lcc_inputs" xfId="48964"/>
    <cellStyle name="Normal 47 2 7" xfId="27775"/>
    <cellStyle name="Normal 47 2 7 2" xfId="48965"/>
    <cellStyle name="Normal 47 2 7 3" xfId="48966"/>
    <cellStyle name="Normal 47 2 8" xfId="48967"/>
    <cellStyle name="Normal 47 2 8 2" xfId="48968"/>
    <cellStyle name="Normal 47 2 9" xfId="48969"/>
    <cellStyle name="Normal 47 2_Lcc_inputs" xfId="48970"/>
    <cellStyle name="Normal 47 3" xfId="10078"/>
    <cellStyle name="Normal 47 3 2" xfId="10079"/>
    <cellStyle name="Normal 47 3 2 2" xfId="27776"/>
    <cellStyle name="Normal 47 3 2 2 2" xfId="27777"/>
    <cellStyle name="Normal 47 3 2 2 2 2" xfId="27778"/>
    <cellStyle name="Normal 47 3 2 2 2 2 2" xfId="27779"/>
    <cellStyle name="Normal 47 3 2 2 2 3" xfId="27780"/>
    <cellStyle name="Normal 47 3 2 2 3" xfId="27781"/>
    <cellStyle name="Normal 47 3 2 2 3 2" xfId="27782"/>
    <cellStyle name="Normal 47 3 2 2 3 2 2" xfId="27783"/>
    <cellStyle name="Normal 47 3 2 2 3 3" xfId="27784"/>
    <cellStyle name="Normal 47 3 2 2 4" xfId="27785"/>
    <cellStyle name="Normal 47 3 2 2 4 2" xfId="27786"/>
    <cellStyle name="Normal 47 3 2 2 5" xfId="27787"/>
    <cellStyle name="Normal 47 3 2 2_Lcc_inputs" xfId="48971"/>
    <cellStyle name="Normal 47 3 2 3" xfId="27788"/>
    <cellStyle name="Normal 47 3 2 3 2" xfId="27789"/>
    <cellStyle name="Normal 47 3 2 3 2 2" xfId="27790"/>
    <cellStyle name="Normal 47 3 2 3 2 3" xfId="48972"/>
    <cellStyle name="Normal 47 3 2 3 3" xfId="27791"/>
    <cellStyle name="Normal 47 3 2 3 4" xfId="48973"/>
    <cellStyle name="Normal 47 3 2 3_Lcc_inputs" xfId="48974"/>
    <cellStyle name="Normal 47 3 2 4" xfId="27792"/>
    <cellStyle name="Normal 47 3 2 4 2" xfId="27793"/>
    <cellStyle name="Normal 47 3 2 4 2 2" xfId="27794"/>
    <cellStyle name="Normal 47 3 2 4 3" xfId="27795"/>
    <cellStyle name="Normal 47 3 2 5" xfId="27796"/>
    <cellStyle name="Normal 47 3 2 5 2" xfId="27797"/>
    <cellStyle name="Normal 47 3 2 6" xfId="27798"/>
    <cellStyle name="Normal 47 3 2 7" xfId="48975"/>
    <cellStyle name="Normal 47 3 2 8" xfId="48976"/>
    <cellStyle name="Normal 47 3 2_Lcc_inputs" xfId="48977"/>
    <cellStyle name="Normal 47 3 3" xfId="10950"/>
    <cellStyle name="Normal 47 3 3 2" xfId="27799"/>
    <cellStyle name="Normal 47 3 3 2 2" xfId="27800"/>
    <cellStyle name="Normal 47 3 3 2 2 2" xfId="27801"/>
    <cellStyle name="Normal 47 3 3 2 2 3" xfId="48978"/>
    <cellStyle name="Normal 47 3 3 2 3" xfId="27802"/>
    <cellStyle name="Normal 47 3 3 2 4" xfId="48979"/>
    <cellStyle name="Normal 47 3 3 2_Lcc_inputs" xfId="48980"/>
    <cellStyle name="Normal 47 3 3 3" xfId="27803"/>
    <cellStyle name="Normal 47 3 3 3 2" xfId="27804"/>
    <cellStyle name="Normal 47 3 3 3 2 2" xfId="27805"/>
    <cellStyle name="Normal 47 3 3 3 3" xfId="27806"/>
    <cellStyle name="Normal 47 3 3 4" xfId="27807"/>
    <cellStyle name="Normal 47 3 3 4 2" xfId="27808"/>
    <cellStyle name="Normal 47 3 3 5" xfId="27809"/>
    <cellStyle name="Normal 47 3 3 6" xfId="48981"/>
    <cellStyle name="Normal 47 3 3 7" xfId="48982"/>
    <cellStyle name="Normal 47 3 3_Lcc_inputs" xfId="48983"/>
    <cellStyle name="Normal 47 3 4" xfId="11145"/>
    <cellStyle name="Normal 47 3 4 2" xfId="27810"/>
    <cellStyle name="Normal 47 3 4 2 2" xfId="27811"/>
    <cellStyle name="Normal 47 3 4 2 3" xfId="48984"/>
    <cellStyle name="Normal 47 3 4 3" xfId="27812"/>
    <cellStyle name="Normal 47 3 4 3 2" xfId="48985"/>
    <cellStyle name="Normal 47 3 4 4" xfId="48986"/>
    <cellStyle name="Normal 47 3 4 5" xfId="48987"/>
    <cellStyle name="Normal 47 3 4_Lcc_inputs" xfId="48988"/>
    <cellStyle name="Normal 47 3 5" xfId="27813"/>
    <cellStyle name="Normal 47 3 5 2" xfId="27814"/>
    <cellStyle name="Normal 47 3 5 2 2" xfId="27815"/>
    <cellStyle name="Normal 47 3 5 2 3" xfId="48989"/>
    <cellStyle name="Normal 47 3 5 3" xfId="27816"/>
    <cellStyle name="Normal 47 3 5 4" xfId="48990"/>
    <cellStyle name="Normal 47 3 5_Lcc_inputs" xfId="48991"/>
    <cellStyle name="Normal 47 3 6" xfId="27817"/>
    <cellStyle name="Normal 47 3 6 2" xfId="27818"/>
    <cellStyle name="Normal 47 3 6 3" xfId="48992"/>
    <cellStyle name="Normal 47 3 7" xfId="27819"/>
    <cellStyle name="Normal 47 3 7 2" xfId="48993"/>
    <cellStyle name="Normal 47 3 8" xfId="48994"/>
    <cellStyle name="Normal 47 3 9" xfId="48995"/>
    <cellStyle name="Normal 47 3_Lcc_inputs" xfId="48996"/>
    <cellStyle name="Normal 47 4" xfId="10080"/>
    <cellStyle name="Normal 47 4 2" xfId="10081"/>
    <cellStyle name="Normal 47 4 2 2" xfId="27820"/>
    <cellStyle name="Normal 47 4 2 2 2" xfId="27821"/>
    <cellStyle name="Normal 47 4 2 2 2 2" xfId="27822"/>
    <cellStyle name="Normal 47 4 2 2 2 2 2" xfId="27823"/>
    <cellStyle name="Normal 47 4 2 2 2 3" xfId="27824"/>
    <cellStyle name="Normal 47 4 2 2 3" xfId="27825"/>
    <cellStyle name="Normal 47 4 2 2 3 2" xfId="27826"/>
    <cellStyle name="Normal 47 4 2 2 3 2 2" xfId="27827"/>
    <cellStyle name="Normal 47 4 2 2 3 3" xfId="27828"/>
    <cellStyle name="Normal 47 4 2 2 4" xfId="27829"/>
    <cellStyle name="Normal 47 4 2 2 4 2" xfId="27830"/>
    <cellStyle name="Normal 47 4 2 2 5" xfId="27831"/>
    <cellStyle name="Normal 47 4 2 2_Lcc_inputs" xfId="48997"/>
    <cellStyle name="Normal 47 4 2 3" xfId="27832"/>
    <cellStyle name="Normal 47 4 2 3 2" xfId="27833"/>
    <cellStyle name="Normal 47 4 2 3 2 2" xfId="27834"/>
    <cellStyle name="Normal 47 4 2 3 2 3" xfId="48998"/>
    <cellStyle name="Normal 47 4 2 3 3" xfId="27835"/>
    <cellStyle name="Normal 47 4 2 3 4" xfId="48999"/>
    <cellStyle name="Normal 47 4 2 3_Lcc_inputs" xfId="49000"/>
    <cellStyle name="Normal 47 4 2 4" xfId="27836"/>
    <cellStyle name="Normal 47 4 2 4 2" xfId="27837"/>
    <cellStyle name="Normal 47 4 2 4 2 2" xfId="27838"/>
    <cellStyle name="Normal 47 4 2 4 3" xfId="27839"/>
    <cellStyle name="Normal 47 4 2 5" xfId="27840"/>
    <cellStyle name="Normal 47 4 2 5 2" xfId="27841"/>
    <cellStyle name="Normal 47 4 2 6" xfId="27842"/>
    <cellStyle name="Normal 47 4 2 7" xfId="49001"/>
    <cellStyle name="Normal 47 4 2 8" xfId="49002"/>
    <cellStyle name="Normal 47 4 2_Lcc_inputs" xfId="49003"/>
    <cellStyle name="Normal 47 4 3" xfId="27843"/>
    <cellStyle name="Normal 47 4 3 2" xfId="27844"/>
    <cellStyle name="Normal 47 4 3 2 2" xfId="27845"/>
    <cellStyle name="Normal 47 4 3 2 2 2" xfId="27846"/>
    <cellStyle name="Normal 47 4 3 2 3" xfId="27847"/>
    <cellStyle name="Normal 47 4 3 3" xfId="27848"/>
    <cellStyle name="Normal 47 4 3 3 2" xfId="27849"/>
    <cellStyle name="Normal 47 4 3 3 2 2" xfId="27850"/>
    <cellStyle name="Normal 47 4 3 3 3" xfId="27851"/>
    <cellStyle name="Normal 47 4 3 4" xfId="27852"/>
    <cellStyle name="Normal 47 4 3 4 2" xfId="27853"/>
    <cellStyle name="Normal 47 4 3 5" xfId="27854"/>
    <cellStyle name="Normal 47 4 3_Lcc_inputs" xfId="49004"/>
    <cellStyle name="Normal 47 4 4" xfId="27855"/>
    <cellStyle name="Normal 47 4 4 2" xfId="27856"/>
    <cellStyle name="Normal 47 4 4 2 2" xfId="27857"/>
    <cellStyle name="Normal 47 4 4 2 3" xfId="49005"/>
    <cellStyle name="Normal 47 4 4 3" xfId="27858"/>
    <cellStyle name="Normal 47 4 4 4" xfId="49006"/>
    <cellStyle name="Normal 47 4 4_Lcc_inputs" xfId="49007"/>
    <cellStyle name="Normal 47 4 5" xfId="27859"/>
    <cellStyle name="Normal 47 4 5 2" xfId="27860"/>
    <cellStyle name="Normal 47 4 5 2 2" xfId="27861"/>
    <cellStyle name="Normal 47 4 5 3" xfId="27862"/>
    <cellStyle name="Normal 47 4 6" xfId="27863"/>
    <cellStyle name="Normal 47 4 6 2" xfId="27864"/>
    <cellStyle name="Normal 47 4 7" xfId="27865"/>
    <cellStyle name="Normal 47 4 8" xfId="49008"/>
    <cellStyle name="Normal 47 4 9" xfId="49009"/>
    <cellStyle name="Normal 47 4_Lcc_inputs" xfId="49010"/>
    <cellStyle name="Normal 47 5" xfId="10082"/>
    <cellStyle name="Normal 47 5 2" xfId="10083"/>
    <cellStyle name="Normal 47 5 2 2" xfId="27866"/>
    <cellStyle name="Normal 47 5 2 2 2" xfId="27867"/>
    <cellStyle name="Normal 47 5 2 2 2 2" xfId="27868"/>
    <cellStyle name="Normal 47 5 2 2 2 2 2" xfId="27869"/>
    <cellStyle name="Normal 47 5 2 2 2 3" xfId="27870"/>
    <cellStyle name="Normal 47 5 2 2 3" xfId="27871"/>
    <cellStyle name="Normal 47 5 2 2 3 2" xfId="27872"/>
    <cellStyle name="Normal 47 5 2 2 3 2 2" xfId="27873"/>
    <cellStyle name="Normal 47 5 2 2 3 3" xfId="27874"/>
    <cellStyle name="Normal 47 5 2 2 4" xfId="27875"/>
    <cellStyle name="Normal 47 5 2 2 4 2" xfId="27876"/>
    <cellStyle name="Normal 47 5 2 2 5" xfId="27877"/>
    <cellStyle name="Normal 47 5 2 2_Lcc_inputs" xfId="49011"/>
    <cellStyle name="Normal 47 5 2 3" xfId="27878"/>
    <cellStyle name="Normal 47 5 2 3 2" xfId="27879"/>
    <cellStyle name="Normal 47 5 2 3 2 2" xfId="27880"/>
    <cellStyle name="Normal 47 5 2 3 2 3" xfId="49012"/>
    <cellStyle name="Normal 47 5 2 3 3" xfId="27881"/>
    <cellStyle name="Normal 47 5 2 3 4" xfId="49013"/>
    <cellStyle name="Normal 47 5 2 3_Lcc_inputs" xfId="49014"/>
    <cellStyle name="Normal 47 5 2 4" xfId="27882"/>
    <cellStyle name="Normal 47 5 2 4 2" xfId="27883"/>
    <cellStyle name="Normal 47 5 2 4 2 2" xfId="27884"/>
    <cellStyle name="Normal 47 5 2 4 3" xfId="27885"/>
    <cellStyle name="Normal 47 5 2 5" xfId="27886"/>
    <cellStyle name="Normal 47 5 2 5 2" xfId="27887"/>
    <cellStyle name="Normal 47 5 2 6" xfId="27888"/>
    <cellStyle name="Normal 47 5 2 7" xfId="49015"/>
    <cellStyle name="Normal 47 5 2 8" xfId="49016"/>
    <cellStyle name="Normal 47 5 2_Lcc_inputs" xfId="49017"/>
    <cellStyle name="Normal 47 5 3" xfId="27889"/>
    <cellStyle name="Normal 47 5 3 2" xfId="27890"/>
    <cellStyle name="Normal 47 5 3 2 2" xfId="27891"/>
    <cellStyle name="Normal 47 5 3 2 2 2" xfId="27892"/>
    <cellStyle name="Normal 47 5 3 2 3" xfId="27893"/>
    <cellStyle name="Normal 47 5 3 3" xfId="27894"/>
    <cellStyle name="Normal 47 5 3 3 2" xfId="27895"/>
    <cellStyle name="Normal 47 5 3 3 2 2" xfId="27896"/>
    <cellStyle name="Normal 47 5 3 3 3" xfId="27897"/>
    <cellStyle name="Normal 47 5 3 4" xfId="27898"/>
    <cellStyle name="Normal 47 5 3 4 2" xfId="27899"/>
    <cellStyle name="Normal 47 5 3 5" xfId="27900"/>
    <cellStyle name="Normal 47 5 3_Lcc_inputs" xfId="49018"/>
    <cellStyle name="Normal 47 5 4" xfId="27901"/>
    <cellStyle name="Normal 47 5 4 2" xfId="27902"/>
    <cellStyle name="Normal 47 5 4 2 2" xfId="27903"/>
    <cellStyle name="Normal 47 5 4 2 3" xfId="49019"/>
    <cellStyle name="Normal 47 5 4 3" xfId="27904"/>
    <cellStyle name="Normal 47 5 4 4" xfId="49020"/>
    <cellStyle name="Normal 47 5 4_Lcc_inputs" xfId="49021"/>
    <cellStyle name="Normal 47 5 5" xfId="27905"/>
    <cellStyle name="Normal 47 5 5 2" xfId="27906"/>
    <cellStyle name="Normal 47 5 5 2 2" xfId="27907"/>
    <cellStyle name="Normal 47 5 5 3" xfId="27908"/>
    <cellStyle name="Normal 47 5 6" xfId="27909"/>
    <cellStyle name="Normal 47 5 6 2" xfId="27910"/>
    <cellStyle name="Normal 47 5 7" xfId="27911"/>
    <cellStyle name="Normal 47 5 8" xfId="49022"/>
    <cellStyle name="Normal 47 5 9" xfId="49023"/>
    <cellStyle name="Normal 47 5_Lcc_inputs" xfId="49024"/>
    <cellStyle name="Normal 47 6" xfId="10084"/>
    <cellStyle name="Normal 47 6 2" xfId="10085"/>
    <cellStyle name="Normal 47 6 2 2" xfId="27912"/>
    <cellStyle name="Normal 47 6 2 2 2" xfId="27913"/>
    <cellStyle name="Normal 47 6 2 2 2 2" xfId="27914"/>
    <cellStyle name="Normal 47 6 2 2 2 2 2" xfId="27915"/>
    <cellStyle name="Normal 47 6 2 2 2 3" xfId="27916"/>
    <cellStyle name="Normal 47 6 2 2 3" xfId="27917"/>
    <cellStyle name="Normal 47 6 2 2 3 2" xfId="27918"/>
    <cellStyle name="Normal 47 6 2 2 3 2 2" xfId="27919"/>
    <cellStyle name="Normal 47 6 2 2 3 3" xfId="27920"/>
    <cellStyle name="Normal 47 6 2 2 4" xfId="27921"/>
    <cellStyle name="Normal 47 6 2 2 4 2" xfId="27922"/>
    <cellStyle name="Normal 47 6 2 2 5" xfId="27923"/>
    <cellStyle name="Normal 47 6 2 2_Lcc_inputs" xfId="49025"/>
    <cellStyle name="Normal 47 6 2 3" xfId="27924"/>
    <cellStyle name="Normal 47 6 2 3 2" xfId="27925"/>
    <cellStyle name="Normal 47 6 2 3 2 2" xfId="27926"/>
    <cellStyle name="Normal 47 6 2 3 2 3" xfId="49026"/>
    <cellStyle name="Normal 47 6 2 3 3" xfId="27927"/>
    <cellStyle name="Normal 47 6 2 3 4" xfId="49027"/>
    <cellStyle name="Normal 47 6 2 3_Lcc_inputs" xfId="49028"/>
    <cellStyle name="Normal 47 6 2 4" xfId="27928"/>
    <cellStyle name="Normal 47 6 2 4 2" xfId="27929"/>
    <cellStyle name="Normal 47 6 2 4 2 2" xfId="27930"/>
    <cellStyle name="Normal 47 6 2 4 3" xfId="27931"/>
    <cellStyle name="Normal 47 6 2 5" xfId="27932"/>
    <cellStyle name="Normal 47 6 2 5 2" xfId="27933"/>
    <cellStyle name="Normal 47 6 2 6" xfId="27934"/>
    <cellStyle name="Normal 47 6 2 7" xfId="49029"/>
    <cellStyle name="Normal 47 6 2 8" xfId="49030"/>
    <cellStyle name="Normal 47 6 2_Lcc_inputs" xfId="49031"/>
    <cellStyle name="Normal 47 6 3" xfId="27935"/>
    <cellStyle name="Normal 47 6 3 2" xfId="27936"/>
    <cellStyle name="Normal 47 6 3 2 2" xfId="27937"/>
    <cellStyle name="Normal 47 6 3 2 2 2" xfId="27938"/>
    <cellStyle name="Normal 47 6 3 2 3" xfId="27939"/>
    <cellStyle name="Normal 47 6 3 3" xfId="27940"/>
    <cellStyle name="Normal 47 6 3 3 2" xfId="27941"/>
    <cellStyle name="Normal 47 6 3 3 2 2" xfId="27942"/>
    <cellStyle name="Normal 47 6 3 3 3" xfId="27943"/>
    <cellStyle name="Normal 47 6 3 4" xfId="27944"/>
    <cellStyle name="Normal 47 6 3 4 2" xfId="27945"/>
    <cellStyle name="Normal 47 6 3 5" xfId="27946"/>
    <cellStyle name="Normal 47 6 3_Lcc_inputs" xfId="49032"/>
    <cellStyle name="Normal 47 6 4" xfId="27947"/>
    <cellStyle name="Normal 47 6 4 2" xfId="27948"/>
    <cellStyle name="Normal 47 6 4 2 2" xfId="27949"/>
    <cellStyle name="Normal 47 6 4 2 3" xfId="49033"/>
    <cellStyle name="Normal 47 6 4 3" xfId="27950"/>
    <cellStyle name="Normal 47 6 4 4" xfId="49034"/>
    <cellStyle name="Normal 47 6 4_Lcc_inputs" xfId="49035"/>
    <cellStyle name="Normal 47 6 5" xfId="27951"/>
    <cellStyle name="Normal 47 6 5 2" xfId="27952"/>
    <cellStyle name="Normal 47 6 5 2 2" xfId="27953"/>
    <cellStyle name="Normal 47 6 5 3" xfId="27954"/>
    <cellStyle name="Normal 47 6 6" xfId="27955"/>
    <cellStyle name="Normal 47 6 6 2" xfId="27956"/>
    <cellStyle name="Normal 47 6 7" xfId="27957"/>
    <cellStyle name="Normal 47 6 8" xfId="49036"/>
    <cellStyle name="Normal 47 6 9" xfId="49037"/>
    <cellStyle name="Normal 47 6_Lcc_inputs" xfId="49038"/>
    <cellStyle name="Normal 47 7" xfId="10086"/>
    <cellStyle name="Normal 47 7 2" xfId="10087"/>
    <cellStyle name="Normal 47 7 2 2" xfId="27958"/>
    <cellStyle name="Normal 47 7 2 2 2" xfId="27959"/>
    <cellStyle name="Normal 47 7 2 2 2 2" xfId="27960"/>
    <cellStyle name="Normal 47 7 2 2 2 2 2" xfId="27961"/>
    <cellStyle name="Normal 47 7 2 2 2 3" xfId="27962"/>
    <cellStyle name="Normal 47 7 2 2 3" xfId="27963"/>
    <cellStyle name="Normal 47 7 2 2 3 2" xfId="27964"/>
    <cellStyle name="Normal 47 7 2 2 3 2 2" xfId="27965"/>
    <cellStyle name="Normal 47 7 2 2 3 3" xfId="27966"/>
    <cellStyle name="Normal 47 7 2 2 4" xfId="27967"/>
    <cellStyle name="Normal 47 7 2 2 4 2" xfId="27968"/>
    <cellStyle name="Normal 47 7 2 2 5" xfId="27969"/>
    <cellStyle name="Normal 47 7 2 2_Lcc_inputs" xfId="49039"/>
    <cellStyle name="Normal 47 7 2 3" xfId="27970"/>
    <cellStyle name="Normal 47 7 2 3 2" xfId="27971"/>
    <cellStyle name="Normal 47 7 2 3 2 2" xfId="27972"/>
    <cellStyle name="Normal 47 7 2 3 2 3" xfId="49040"/>
    <cellStyle name="Normal 47 7 2 3 3" xfId="27973"/>
    <cellStyle name="Normal 47 7 2 3 4" xfId="49041"/>
    <cellStyle name="Normal 47 7 2 3_Lcc_inputs" xfId="49042"/>
    <cellStyle name="Normal 47 7 2 4" xfId="27974"/>
    <cellStyle name="Normal 47 7 2 4 2" xfId="27975"/>
    <cellStyle name="Normal 47 7 2 4 2 2" xfId="27976"/>
    <cellStyle name="Normal 47 7 2 4 3" xfId="27977"/>
    <cellStyle name="Normal 47 7 2 5" xfId="27978"/>
    <cellStyle name="Normal 47 7 2 5 2" xfId="27979"/>
    <cellStyle name="Normal 47 7 2 6" xfId="27980"/>
    <cellStyle name="Normal 47 7 2 7" xfId="49043"/>
    <cellStyle name="Normal 47 7 2 8" xfId="49044"/>
    <cellStyle name="Normal 47 7 2_Lcc_inputs" xfId="49045"/>
    <cellStyle name="Normal 47 7 3" xfId="27981"/>
    <cellStyle name="Normal 47 7 3 2" xfId="27982"/>
    <cellStyle name="Normal 47 7 3 2 2" xfId="27983"/>
    <cellStyle name="Normal 47 7 3 2 2 2" xfId="27984"/>
    <cellStyle name="Normal 47 7 3 2 3" xfId="27985"/>
    <cellStyle name="Normal 47 7 3 3" xfId="27986"/>
    <cellStyle name="Normal 47 7 3 3 2" xfId="27987"/>
    <cellStyle name="Normal 47 7 3 3 2 2" xfId="27988"/>
    <cellStyle name="Normal 47 7 3 3 3" xfId="27989"/>
    <cellStyle name="Normal 47 7 3 4" xfId="27990"/>
    <cellStyle name="Normal 47 7 3 4 2" xfId="27991"/>
    <cellStyle name="Normal 47 7 3 5" xfId="27992"/>
    <cellStyle name="Normal 47 7 3_Lcc_inputs" xfId="49046"/>
    <cellStyle name="Normal 47 7 4" xfId="27993"/>
    <cellStyle name="Normal 47 7 4 2" xfId="27994"/>
    <cellStyle name="Normal 47 7 4 2 2" xfId="27995"/>
    <cellStyle name="Normal 47 7 4 2 3" xfId="49047"/>
    <cellStyle name="Normal 47 7 4 3" xfId="27996"/>
    <cellStyle name="Normal 47 7 4 4" xfId="49048"/>
    <cellStyle name="Normal 47 7 4_Lcc_inputs" xfId="49049"/>
    <cellStyle name="Normal 47 7 5" xfId="27997"/>
    <cellStyle name="Normal 47 7 5 2" xfId="27998"/>
    <cellStyle name="Normal 47 7 5 2 2" xfId="27999"/>
    <cellStyle name="Normal 47 7 5 3" xfId="28000"/>
    <cellStyle name="Normal 47 7 6" xfId="28001"/>
    <cellStyle name="Normal 47 7 6 2" xfId="28002"/>
    <cellStyle name="Normal 47 7 7" xfId="28003"/>
    <cellStyle name="Normal 47 7 8" xfId="49050"/>
    <cellStyle name="Normal 47 7 9" xfId="49051"/>
    <cellStyle name="Normal 47 7_Lcc_inputs" xfId="49052"/>
    <cellStyle name="Normal 47 8" xfId="10088"/>
    <cellStyle name="Normal 47 8 2" xfId="28004"/>
    <cellStyle name="Normal 47 8 2 2" xfId="28005"/>
    <cellStyle name="Normal 47 8 2 2 2" xfId="28006"/>
    <cellStyle name="Normal 47 8 2 2 2 2" xfId="28007"/>
    <cellStyle name="Normal 47 8 2 2 3" xfId="28008"/>
    <cellStyle name="Normal 47 8 2 3" xfId="28009"/>
    <cellStyle name="Normal 47 8 2 3 2" xfId="28010"/>
    <cellStyle name="Normal 47 8 2 3 2 2" xfId="28011"/>
    <cellStyle name="Normal 47 8 2 3 3" xfId="28012"/>
    <cellStyle name="Normal 47 8 2 4" xfId="28013"/>
    <cellStyle name="Normal 47 8 2 4 2" xfId="28014"/>
    <cellStyle name="Normal 47 8 2 5" xfId="28015"/>
    <cellStyle name="Normal 47 8 2_Lcc_inputs" xfId="49053"/>
    <cellStyle name="Normal 47 8 3" xfId="28016"/>
    <cellStyle name="Normal 47 8 3 2" xfId="28017"/>
    <cellStyle name="Normal 47 8 3 2 2" xfId="28018"/>
    <cellStyle name="Normal 47 8 3 2 3" xfId="49054"/>
    <cellStyle name="Normal 47 8 3 3" xfId="28019"/>
    <cellStyle name="Normal 47 8 3 4" xfId="49055"/>
    <cellStyle name="Normal 47 8 3_Lcc_inputs" xfId="49056"/>
    <cellStyle name="Normal 47 8 4" xfId="28020"/>
    <cellStyle name="Normal 47 8 4 2" xfId="28021"/>
    <cellStyle name="Normal 47 8 4 2 2" xfId="28022"/>
    <cellStyle name="Normal 47 8 4 3" xfId="28023"/>
    <cellStyle name="Normal 47 8 5" xfId="28024"/>
    <cellStyle name="Normal 47 8 5 2" xfId="28025"/>
    <cellStyle name="Normal 47 8 6" xfId="28026"/>
    <cellStyle name="Normal 47 8 7" xfId="49057"/>
    <cellStyle name="Normal 47 8 8" xfId="49058"/>
    <cellStyle name="Normal 47 8_Lcc_inputs" xfId="49059"/>
    <cellStyle name="Normal 47 9" xfId="10756"/>
    <cellStyle name="Normal 47 9 2" xfId="28027"/>
    <cellStyle name="Normal 47 9 2 2" xfId="28028"/>
    <cellStyle name="Normal 47 9 2 2 2" xfId="28029"/>
    <cellStyle name="Normal 47 9 2 2 2 2" xfId="28030"/>
    <cellStyle name="Normal 47 9 2 2 3" xfId="28031"/>
    <cellStyle name="Normal 47 9 2 3" xfId="28032"/>
    <cellStyle name="Normal 47 9 2 3 2" xfId="28033"/>
    <cellStyle name="Normal 47 9 2 3 2 2" xfId="28034"/>
    <cellStyle name="Normal 47 9 2 3 3" xfId="28035"/>
    <cellStyle name="Normal 47 9 2 4" xfId="28036"/>
    <cellStyle name="Normal 47 9 2 4 2" xfId="28037"/>
    <cellStyle name="Normal 47 9 2 5" xfId="28038"/>
    <cellStyle name="Normal 47 9 2_Lcc_inputs" xfId="49060"/>
    <cellStyle name="Normal 47 9 3" xfId="28039"/>
    <cellStyle name="Normal 47 9 3 2" xfId="28040"/>
    <cellStyle name="Normal 47 9 3 2 2" xfId="28041"/>
    <cellStyle name="Normal 47 9 3 2 3" xfId="49061"/>
    <cellStyle name="Normal 47 9 3 3" xfId="28042"/>
    <cellStyle name="Normal 47 9 3 4" xfId="49062"/>
    <cellStyle name="Normal 47 9 3_Lcc_inputs" xfId="49063"/>
    <cellStyle name="Normal 47 9 4" xfId="28043"/>
    <cellStyle name="Normal 47 9 4 2" xfId="28044"/>
    <cellStyle name="Normal 47 9 4 2 2" xfId="28045"/>
    <cellStyle name="Normal 47 9 4 3" xfId="28046"/>
    <cellStyle name="Normal 47 9 5" xfId="28047"/>
    <cellStyle name="Normal 47 9 5 2" xfId="28048"/>
    <cellStyle name="Normal 47 9 6" xfId="28049"/>
    <cellStyle name="Normal 47 9 7" xfId="49064"/>
    <cellStyle name="Normal 47 9 8" xfId="49065"/>
    <cellStyle name="Normal 47 9_Lcc_inputs" xfId="49066"/>
    <cellStyle name="Normal 47_Lcc_inputs" xfId="49067"/>
    <cellStyle name="Normal 48" xfId="8861"/>
    <cellStyle name="Normal 48 10" xfId="10826"/>
    <cellStyle name="Normal 48 10 2" xfId="28050"/>
    <cellStyle name="Normal 48 10 2 2" xfId="28051"/>
    <cellStyle name="Normal 48 10 2 2 2" xfId="28052"/>
    <cellStyle name="Normal 48 10 2 2 3" xfId="49068"/>
    <cellStyle name="Normal 48 10 2 3" xfId="28053"/>
    <cellStyle name="Normal 48 10 2 4" xfId="49069"/>
    <cellStyle name="Normal 48 10 2_Lcc_inputs" xfId="49070"/>
    <cellStyle name="Normal 48 10 3" xfId="28054"/>
    <cellStyle name="Normal 48 10 3 2" xfId="28055"/>
    <cellStyle name="Normal 48 10 3 2 2" xfId="28056"/>
    <cellStyle name="Normal 48 10 3 3" xfId="28057"/>
    <cellStyle name="Normal 48 10 4" xfId="28058"/>
    <cellStyle name="Normal 48 10 4 2" xfId="28059"/>
    <cellStyle name="Normal 48 10 5" xfId="28060"/>
    <cellStyle name="Normal 48 10 6" xfId="49071"/>
    <cellStyle name="Normal 48 10 7" xfId="49072"/>
    <cellStyle name="Normal 48 10_Lcc_inputs" xfId="49073"/>
    <cellStyle name="Normal 48 11" xfId="28061"/>
    <cellStyle name="Normal 48 11 2" xfId="28062"/>
    <cellStyle name="Normal 48 11 2 2" xfId="28063"/>
    <cellStyle name="Normal 48 11 2 3" xfId="49074"/>
    <cellStyle name="Normal 48 11 3" xfId="28064"/>
    <cellStyle name="Normal 48 11 3 2" xfId="49075"/>
    <cellStyle name="Normal 48 11 4" xfId="49076"/>
    <cellStyle name="Normal 48 11 5" xfId="49077"/>
    <cellStyle name="Normal 48 11_Lcc_inputs" xfId="49078"/>
    <cellStyle name="Normal 48 12" xfId="28065"/>
    <cellStyle name="Normal 48 12 2" xfId="28066"/>
    <cellStyle name="Normal 48 12 2 2" xfId="28067"/>
    <cellStyle name="Normal 48 12 2 3" xfId="49079"/>
    <cellStyle name="Normal 48 12 3" xfId="28068"/>
    <cellStyle name="Normal 48 12 4" xfId="49080"/>
    <cellStyle name="Normal 48 12_Lcc_inputs" xfId="49081"/>
    <cellStyle name="Normal 48 13" xfId="28069"/>
    <cellStyle name="Normal 48 13 2" xfId="28070"/>
    <cellStyle name="Normal 48 13 3" xfId="49082"/>
    <cellStyle name="Normal 48 14" xfId="28071"/>
    <cellStyle name="Normal 48 14 2" xfId="49083"/>
    <cellStyle name="Normal 48 15" xfId="10089"/>
    <cellStyle name="Normal 48 16" xfId="49084"/>
    <cellStyle name="Normal 48 2" xfId="10090"/>
    <cellStyle name="Normal 48 2 10" xfId="49085"/>
    <cellStyle name="Normal 48 2 2" xfId="10091"/>
    <cellStyle name="Normal 48 2 2 2" xfId="28072"/>
    <cellStyle name="Normal 48 2 2 2 2" xfId="28073"/>
    <cellStyle name="Normal 48 2 2 2 2 2" xfId="28074"/>
    <cellStyle name="Normal 48 2 2 2 2 2 2" xfId="28075"/>
    <cellStyle name="Normal 48 2 2 2 2 3" xfId="28076"/>
    <cellStyle name="Normal 48 2 2 2 3" xfId="28077"/>
    <cellStyle name="Normal 48 2 2 2 3 2" xfId="28078"/>
    <cellStyle name="Normal 48 2 2 2 3 2 2" xfId="28079"/>
    <cellStyle name="Normal 48 2 2 2 3 3" xfId="28080"/>
    <cellStyle name="Normal 48 2 2 2 4" xfId="28081"/>
    <cellStyle name="Normal 48 2 2 2 4 2" xfId="28082"/>
    <cellStyle name="Normal 48 2 2 2 5" xfId="28083"/>
    <cellStyle name="Normal 48 2 2 2_Lcc_inputs" xfId="49086"/>
    <cellStyle name="Normal 48 2 2 3" xfId="28084"/>
    <cellStyle name="Normal 48 2 2 3 2" xfId="28085"/>
    <cellStyle name="Normal 48 2 2 3 2 2" xfId="28086"/>
    <cellStyle name="Normal 48 2 2 3 2 3" xfId="49087"/>
    <cellStyle name="Normal 48 2 2 3 3" xfId="28087"/>
    <cellStyle name="Normal 48 2 2 3 4" xfId="49088"/>
    <cellStyle name="Normal 48 2 2 3_Lcc_inputs" xfId="49089"/>
    <cellStyle name="Normal 48 2 2 4" xfId="28088"/>
    <cellStyle name="Normal 48 2 2 4 2" xfId="28089"/>
    <cellStyle name="Normal 48 2 2 4 2 2" xfId="28090"/>
    <cellStyle name="Normal 48 2 2 4 3" xfId="28091"/>
    <cellStyle name="Normal 48 2 2 5" xfId="28092"/>
    <cellStyle name="Normal 48 2 2 5 2" xfId="28093"/>
    <cellStyle name="Normal 48 2 2 6" xfId="28094"/>
    <cellStyle name="Normal 48 2 2 7" xfId="49090"/>
    <cellStyle name="Normal 48 2 2 8" xfId="49091"/>
    <cellStyle name="Normal 48 2 2_Lcc_inputs" xfId="49092"/>
    <cellStyle name="Normal 48 2 3" xfId="10888"/>
    <cellStyle name="Normal 48 2 3 2" xfId="28095"/>
    <cellStyle name="Normal 48 2 3 2 2" xfId="28096"/>
    <cellStyle name="Normal 48 2 3 2 2 2" xfId="28097"/>
    <cellStyle name="Normal 48 2 3 2 2 3" xfId="49093"/>
    <cellStyle name="Normal 48 2 3 2 3" xfId="28098"/>
    <cellStyle name="Normal 48 2 3 2 4" xfId="49094"/>
    <cellStyle name="Normal 48 2 3 2_Lcc_inputs" xfId="49095"/>
    <cellStyle name="Normal 48 2 3 3" xfId="28099"/>
    <cellStyle name="Normal 48 2 3 3 2" xfId="28100"/>
    <cellStyle name="Normal 48 2 3 3 2 2" xfId="28101"/>
    <cellStyle name="Normal 48 2 3 3 3" xfId="28102"/>
    <cellStyle name="Normal 48 2 3 4" xfId="28103"/>
    <cellStyle name="Normal 48 2 3 4 2" xfId="28104"/>
    <cellStyle name="Normal 48 2 3 5" xfId="28105"/>
    <cellStyle name="Normal 48 2 3 6" xfId="49096"/>
    <cellStyle name="Normal 48 2 3 7" xfId="49097"/>
    <cellStyle name="Normal 48 2 3_Lcc_inputs" xfId="49098"/>
    <cellStyle name="Normal 48 2 4" xfId="11146"/>
    <cellStyle name="Normal 48 2 4 2" xfId="28106"/>
    <cellStyle name="Normal 48 2 4 2 2" xfId="28107"/>
    <cellStyle name="Normal 48 2 4 2 3" xfId="49099"/>
    <cellStyle name="Normal 48 2 4 3" xfId="28108"/>
    <cellStyle name="Normal 48 2 4 3 2" xfId="49100"/>
    <cellStyle name="Normal 48 2 4 4" xfId="49101"/>
    <cellStyle name="Normal 48 2 4 5" xfId="49102"/>
    <cellStyle name="Normal 48 2 4_Lcc_inputs" xfId="49103"/>
    <cellStyle name="Normal 48 2 5" xfId="28109"/>
    <cellStyle name="Normal 48 2 5 2" xfId="28110"/>
    <cellStyle name="Normal 48 2 5 2 2" xfId="28111"/>
    <cellStyle name="Normal 48 2 5 2 3" xfId="49104"/>
    <cellStyle name="Normal 48 2 5 3" xfId="28112"/>
    <cellStyle name="Normal 48 2 5 3 2" xfId="49105"/>
    <cellStyle name="Normal 48 2 5 4" xfId="49106"/>
    <cellStyle name="Normal 48 2 5 5" xfId="49107"/>
    <cellStyle name="Normal 48 2 5_Lcc_inputs" xfId="49108"/>
    <cellStyle name="Normal 48 2 6" xfId="28113"/>
    <cellStyle name="Normal 48 2 6 2" xfId="28114"/>
    <cellStyle name="Normal 48 2 6 2 2" xfId="49109"/>
    <cellStyle name="Normal 48 2 6 3" xfId="49110"/>
    <cellStyle name="Normal 48 2 6 4" xfId="49111"/>
    <cellStyle name="Normal 48 2 6_Lcc_inputs" xfId="49112"/>
    <cellStyle name="Normal 48 2 7" xfId="28115"/>
    <cellStyle name="Normal 48 2 7 2" xfId="49113"/>
    <cellStyle name="Normal 48 2 7 3" xfId="49114"/>
    <cellStyle name="Normal 48 2 8" xfId="49115"/>
    <cellStyle name="Normal 48 2 8 2" xfId="49116"/>
    <cellStyle name="Normal 48 2 9" xfId="49117"/>
    <cellStyle name="Normal 48 2_Lcc_inputs" xfId="49118"/>
    <cellStyle name="Normal 48 3" xfId="10092"/>
    <cellStyle name="Normal 48 3 2" xfId="10093"/>
    <cellStyle name="Normal 48 3 2 2" xfId="28116"/>
    <cellStyle name="Normal 48 3 2 2 2" xfId="28117"/>
    <cellStyle name="Normal 48 3 2 2 2 2" xfId="28118"/>
    <cellStyle name="Normal 48 3 2 2 2 2 2" xfId="28119"/>
    <cellStyle name="Normal 48 3 2 2 2 3" xfId="28120"/>
    <cellStyle name="Normal 48 3 2 2 3" xfId="28121"/>
    <cellStyle name="Normal 48 3 2 2 3 2" xfId="28122"/>
    <cellStyle name="Normal 48 3 2 2 3 2 2" xfId="28123"/>
    <cellStyle name="Normal 48 3 2 2 3 3" xfId="28124"/>
    <cellStyle name="Normal 48 3 2 2 4" xfId="28125"/>
    <cellStyle name="Normal 48 3 2 2 4 2" xfId="28126"/>
    <cellStyle name="Normal 48 3 2 2 5" xfId="28127"/>
    <cellStyle name="Normal 48 3 2 2_Lcc_inputs" xfId="49119"/>
    <cellStyle name="Normal 48 3 2 3" xfId="28128"/>
    <cellStyle name="Normal 48 3 2 3 2" xfId="28129"/>
    <cellStyle name="Normal 48 3 2 3 2 2" xfId="28130"/>
    <cellStyle name="Normal 48 3 2 3 2 3" xfId="49120"/>
    <cellStyle name="Normal 48 3 2 3 3" xfId="28131"/>
    <cellStyle name="Normal 48 3 2 3 4" xfId="49121"/>
    <cellStyle name="Normal 48 3 2 3_Lcc_inputs" xfId="49122"/>
    <cellStyle name="Normal 48 3 2 4" xfId="28132"/>
    <cellStyle name="Normal 48 3 2 4 2" xfId="28133"/>
    <cellStyle name="Normal 48 3 2 4 2 2" xfId="28134"/>
    <cellStyle name="Normal 48 3 2 4 3" xfId="28135"/>
    <cellStyle name="Normal 48 3 2 5" xfId="28136"/>
    <cellStyle name="Normal 48 3 2 5 2" xfId="28137"/>
    <cellStyle name="Normal 48 3 2 6" xfId="28138"/>
    <cellStyle name="Normal 48 3 2 7" xfId="49123"/>
    <cellStyle name="Normal 48 3 2 8" xfId="49124"/>
    <cellStyle name="Normal 48 3 2_Lcc_inputs" xfId="49125"/>
    <cellStyle name="Normal 48 3 3" xfId="10951"/>
    <cellStyle name="Normal 48 3 3 2" xfId="28139"/>
    <cellStyle name="Normal 48 3 3 2 2" xfId="28140"/>
    <cellStyle name="Normal 48 3 3 2 2 2" xfId="28141"/>
    <cellStyle name="Normal 48 3 3 2 2 3" xfId="49126"/>
    <cellStyle name="Normal 48 3 3 2 3" xfId="28142"/>
    <cellStyle name="Normal 48 3 3 2 4" xfId="49127"/>
    <cellStyle name="Normal 48 3 3 2_Lcc_inputs" xfId="49128"/>
    <cellStyle name="Normal 48 3 3 3" xfId="28143"/>
    <cellStyle name="Normal 48 3 3 3 2" xfId="28144"/>
    <cellStyle name="Normal 48 3 3 3 2 2" xfId="28145"/>
    <cellStyle name="Normal 48 3 3 3 3" xfId="28146"/>
    <cellStyle name="Normal 48 3 3 4" xfId="28147"/>
    <cellStyle name="Normal 48 3 3 4 2" xfId="28148"/>
    <cellStyle name="Normal 48 3 3 5" xfId="28149"/>
    <cellStyle name="Normal 48 3 3 6" xfId="49129"/>
    <cellStyle name="Normal 48 3 3 7" xfId="49130"/>
    <cellStyle name="Normal 48 3 3_Lcc_inputs" xfId="49131"/>
    <cellStyle name="Normal 48 3 4" xfId="11147"/>
    <cellStyle name="Normal 48 3 4 2" xfId="28150"/>
    <cellStyle name="Normal 48 3 4 2 2" xfId="28151"/>
    <cellStyle name="Normal 48 3 4 2 3" xfId="49132"/>
    <cellStyle name="Normal 48 3 4 3" xfId="28152"/>
    <cellStyle name="Normal 48 3 4 3 2" xfId="49133"/>
    <cellStyle name="Normal 48 3 4 4" xfId="49134"/>
    <cellStyle name="Normal 48 3 4 5" xfId="49135"/>
    <cellStyle name="Normal 48 3 4_Lcc_inputs" xfId="49136"/>
    <cellStyle name="Normal 48 3 5" xfId="28153"/>
    <cellStyle name="Normal 48 3 5 2" xfId="28154"/>
    <cellStyle name="Normal 48 3 5 2 2" xfId="28155"/>
    <cellStyle name="Normal 48 3 5 2 3" xfId="49137"/>
    <cellStyle name="Normal 48 3 5 3" xfId="28156"/>
    <cellStyle name="Normal 48 3 5 4" xfId="49138"/>
    <cellStyle name="Normal 48 3 5_Lcc_inputs" xfId="49139"/>
    <cellStyle name="Normal 48 3 6" xfId="28157"/>
    <cellStyle name="Normal 48 3 6 2" xfId="28158"/>
    <cellStyle name="Normal 48 3 6 3" xfId="49140"/>
    <cellStyle name="Normal 48 3 7" xfId="28159"/>
    <cellStyle name="Normal 48 3 7 2" xfId="49141"/>
    <cellStyle name="Normal 48 3 8" xfId="49142"/>
    <cellStyle name="Normal 48 3 9" xfId="49143"/>
    <cellStyle name="Normal 48 3_Lcc_inputs" xfId="49144"/>
    <cellStyle name="Normal 48 4" xfId="10094"/>
    <cellStyle name="Normal 48 4 2" xfId="10095"/>
    <cellStyle name="Normal 48 4 2 2" xfId="28160"/>
    <cellStyle name="Normal 48 4 2 2 2" xfId="28161"/>
    <cellStyle name="Normal 48 4 2 2 2 2" xfId="28162"/>
    <cellStyle name="Normal 48 4 2 2 2 2 2" xfId="28163"/>
    <cellStyle name="Normal 48 4 2 2 2 3" xfId="28164"/>
    <cellStyle name="Normal 48 4 2 2 3" xfId="28165"/>
    <cellStyle name="Normal 48 4 2 2 3 2" xfId="28166"/>
    <cellStyle name="Normal 48 4 2 2 3 2 2" xfId="28167"/>
    <cellStyle name="Normal 48 4 2 2 3 3" xfId="28168"/>
    <cellStyle name="Normal 48 4 2 2 4" xfId="28169"/>
    <cellStyle name="Normal 48 4 2 2 4 2" xfId="28170"/>
    <cellStyle name="Normal 48 4 2 2 5" xfId="28171"/>
    <cellStyle name="Normal 48 4 2 2_Lcc_inputs" xfId="49145"/>
    <cellStyle name="Normal 48 4 2 3" xfId="28172"/>
    <cellStyle name="Normal 48 4 2 3 2" xfId="28173"/>
    <cellStyle name="Normal 48 4 2 3 2 2" xfId="28174"/>
    <cellStyle name="Normal 48 4 2 3 2 3" xfId="49146"/>
    <cellStyle name="Normal 48 4 2 3 3" xfId="28175"/>
    <cellStyle name="Normal 48 4 2 3 4" xfId="49147"/>
    <cellStyle name="Normal 48 4 2 3_Lcc_inputs" xfId="49148"/>
    <cellStyle name="Normal 48 4 2 4" xfId="28176"/>
    <cellStyle name="Normal 48 4 2 4 2" xfId="28177"/>
    <cellStyle name="Normal 48 4 2 4 2 2" xfId="28178"/>
    <cellStyle name="Normal 48 4 2 4 3" xfId="28179"/>
    <cellStyle name="Normal 48 4 2 5" xfId="28180"/>
    <cellStyle name="Normal 48 4 2 5 2" xfId="28181"/>
    <cellStyle name="Normal 48 4 2 6" xfId="28182"/>
    <cellStyle name="Normal 48 4 2 7" xfId="49149"/>
    <cellStyle name="Normal 48 4 2 8" xfId="49150"/>
    <cellStyle name="Normal 48 4 2_Lcc_inputs" xfId="49151"/>
    <cellStyle name="Normal 48 4 3" xfId="28183"/>
    <cellStyle name="Normal 48 4 3 2" xfId="28184"/>
    <cellStyle name="Normal 48 4 3 2 2" xfId="28185"/>
    <cellStyle name="Normal 48 4 3 2 2 2" xfId="28186"/>
    <cellStyle name="Normal 48 4 3 2 3" xfId="28187"/>
    <cellStyle name="Normal 48 4 3 3" xfId="28188"/>
    <cellStyle name="Normal 48 4 3 3 2" xfId="28189"/>
    <cellStyle name="Normal 48 4 3 3 2 2" xfId="28190"/>
    <cellStyle name="Normal 48 4 3 3 3" xfId="28191"/>
    <cellStyle name="Normal 48 4 3 4" xfId="28192"/>
    <cellStyle name="Normal 48 4 3 4 2" xfId="28193"/>
    <cellStyle name="Normal 48 4 3 5" xfId="28194"/>
    <cellStyle name="Normal 48 4 3_Lcc_inputs" xfId="49152"/>
    <cellStyle name="Normal 48 4 4" xfId="28195"/>
    <cellStyle name="Normal 48 4 4 2" xfId="28196"/>
    <cellStyle name="Normal 48 4 4 2 2" xfId="28197"/>
    <cellStyle name="Normal 48 4 4 2 3" xfId="49153"/>
    <cellStyle name="Normal 48 4 4 3" xfId="28198"/>
    <cellStyle name="Normal 48 4 4 4" xfId="49154"/>
    <cellStyle name="Normal 48 4 4_Lcc_inputs" xfId="49155"/>
    <cellStyle name="Normal 48 4 5" xfId="28199"/>
    <cellStyle name="Normal 48 4 5 2" xfId="28200"/>
    <cellStyle name="Normal 48 4 5 2 2" xfId="28201"/>
    <cellStyle name="Normal 48 4 5 3" xfId="28202"/>
    <cellStyle name="Normal 48 4 6" xfId="28203"/>
    <cellStyle name="Normal 48 4 6 2" xfId="28204"/>
    <cellStyle name="Normal 48 4 7" xfId="28205"/>
    <cellStyle name="Normal 48 4 8" xfId="49156"/>
    <cellStyle name="Normal 48 4 9" xfId="49157"/>
    <cellStyle name="Normal 48 4_Lcc_inputs" xfId="49158"/>
    <cellStyle name="Normal 48 5" xfId="10096"/>
    <cellStyle name="Normal 48 5 2" xfId="10097"/>
    <cellStyle name="Normal 48 5 2 2" xfId="28206"/>
    <cellStyle name="Normal 48 5 2 2 2" xfId="28207"/>
    <cellStyle name="Normal 48 5 2 2 2 2" xfId="28208"/>
    <cellStyle name="Normal 48 5 2 2 2 2 2" xfId="28209"/>
    <cellStyle name="Normal 48 5 2 2 2 3" xfId="28210"/>
    <cellStyle name="Normal 48 5 2 2 3" xfId="28211"/>
    <cellStyle name="Normal 48 5 2 2 3 2" xfId="28212"/>
    <cellStyle name="Normal 48 5 2 2 3 2 2" xfId="28213"/>
    <cellStyle name="Normal 48 5 2 2 3 3" xfId="28214"/>
    <cellStyle name="Normal 48 5 2 2 4" xfId="28215"/>
    <cellStyle name="Normal 48 5 2 2 4 2" xfId="28216"/>
    <cellStyle name="Normal 48 5 2 2 5" xfId="28217"/>
    <cellStyle name="Normal 48 5 2 2_Lcc_inputs" xfId="49159"/>
    <cellStyle name="Normal 48 5 2 3" xfId="28218"/>
    <cellStyle name="Normal 48 5 2 3 2" xfId="28219"/>
    <cellStyle name="Normal 48 5 2 3 2 2" xfId="28220"/>
    <cellStyle name="Normal 48 5 2 3 2 3" xfId="49160"/>
    <cellStyle name="Normal 48 5 2 3 3" xfId="28221"/>
    <cellStyle name="Normal 48 5 2 3 4" xfId="49161"/>
    <cellStyle name="Normal 48 5 2 3_Lcc_inputs" xfId="49162"/>
    <cellStyle name="Normal 48 5 2 4" xfId="28222"/>
    <cellStyle name="Normal 48 5 2 4 2" xfId="28223"/>
    <cellStyle name="Normal 48 5 2 4 2 2" xfId="28224"/>
    <cellStyle name="Normal 48 5 2 4 3" xfId="28225"/>
    <cellStyle name="Normal 48 5 2 5" xfId="28226"/>
    <cellStyle name="Normal 48 5 2 5 2" xfId="28227"/>
    <cellStyle name="Normal 48 5 2 6" xfId="28228"/>
    <cellStyle name="Normal 48 5 2 7" xfId="49163"/>
    <cellStyle name="Normal 48 5 2 8" xfId="49164"/>
    <cellStyle name="Normal 48 5 2_Lcc_inputs" xfId="49165"/>
    <cellStyle name="Normal 48 5 3" xfId="28229"/>
    <cellStyle name="Normal 48 5 3 2" xfId="28230"/>
    <cellStyle name="Normal 48 5 3 2 2" xfId="28231"/>
    <cellStyle name="Normal 48 5 3 2 2 2" xfId="28232"/>
    <cellStyle name="Normal 48 5 3 2 3" xfId="28233"/>
    <cellStyle name="Normal 48 5 3 3" xfId="28234"/>
    <cellStyle name="Normal 48 5 3 3 2" xfId="28235"/>
    <cellStyle name="Normal 48 5 3 3 2 2" xfId="28236"/>
    <cellStyle name="Normal 48 5 3 3 3" xfId="28237"/>
    <cellStyle name="Normal 48 5 3 4" xfId="28238"/>
    <cellStyle name="Normal 48 5 3 4 2" xfId="28239"/>
    <cellStyle name="Normal 48 5 3 5" xfId="28240"/>
    <cellStyle name="Normal 48 5 3_Lcc_inputs" xfId="49166"/>
    <cellStyle name="Normal 48 5 4" xfId="28241"/>
    <cellStyle name="Normal 48 5 4 2" xfId="28242"/>
    <cellStyle name="Normal 48 5 4 2 2" xfId="28243"/>
    <cellStyle name="Normal 48 5 4 2 3" xfId="49167"/>
    <cellStyle name="Normal 48 5 4 3" xfId="28244"/>
    <cellStyle name="Normal 48 5 4 4" xfId="49168"/>
    <cellStyle name="Normal 48 5 4_Lcc_inputs" xfId="49169"/>
    <cellStyle name="Normal 48 5 5" xfId="28245"/>
    <cellStyle name="Normal 48 5 5 2" xfId="28246"/>
    <cellStyle name="Normal 48 5 5 2 2" xfId="28247"/>
    <cellStyle name="Normal 48 5 5 3" xfId="28248"/>
    <cellStyle name="Normal 48 5 6" xfId="28249"/>
    <cellStyle name="Normal 48 5 6 2" xfId="28250"/>
    <cellStyle name="Normal 48 5 7" xfId="28251"/>
    <cellStyle name="Normal 48 5 8" xfId="49170"/>
    <cellStyle name="Normal 48 5 9" xfId="49171"/>
    <cellStyle name="Normal 48 5_Lcc_inputs" xfId="49172"/>
    <cellStyle name="Normal 48 6" xfId="10098"/>
    <cellStyle name="Normal 48 6 2" xfId="10099"/>
    <cellStyle name="Normal 48 6 2 2" xfId="28252"/>
    <cellStyle name="Normal 48 6 2 2 2" xfId="28253"/>
    <cellStyle name="Normal 48 6 2 2 2 2" xfId="28254"/>
    <cellStyle name="Normal 48 6 2 2 2 2 2" xfId="28255"/>
    <cellStyle name="Normal 48 6 2 2 2 3" xfId="28256"/>
    <cellStyle name="Normal 48 6 2 2 3" xfId="28257"/>
    <cellStyle name="Normal 48 6 2 2 3 2" xfId="28258"/>
    <cellStyle name="Normal 48 6 2 2 3 2 2" xfId="28259"/>
    <cellStyle name="Normal 48 6 2 2 3 3" xfId="28260"/>
    <cellStyle name="Normal 48 6 2 2 4" xfId="28261"/>
    <cellStyle name="Normal 48 6 2 2 4 2" xfId="28262"/>
    <cellStyle name="Normal 48 6 2 2 5" xfId="28263"/>
    <cellStyle name="Normal 48 6 2 2_Lcc_inputs" xfId="49173"/>
    <cellStyle name="Normal 48 6 2 3" xfId="28264"/>
    <cellStyle name="Normal 48 6 2 3 2" xfId="28265"/>
    <cellStyle name="Normal 48 6 2 3 2 2" xfId="28266"/>
    <cellStyle name="Normal 48 6 2 3 2 3" xfId="49174"/>
    <cellStyle name="Normal 48 6 2 3 3" xfId="28267"/>
    <cellStyle name="Normal 48 6 2 3 4" xfId="49175"/>
    <cellStyle name="Normal 48 6 2 3_Lcc_inputs" xfId="49176"/>
    <cellStyle name="Normal 48 6 2 4" xfId="28268"/>
    <cellStyle name="Normal 48 6 2 4 2" xfId="28269"/>
    <cellStyle name="Normal 48 6 2 4 2 2" xfId="28270"/>
    <cellStyle name="Normal 48 6 2 4 3" xfId="28271"/>
    <cellStyle name="Normal 48 6 2 5" xfId="28272"/>
    <cellStyle name="Normal 48 6 2 5 2" xfId="28273"/>
    <cellStyle name="Normal 48 6 2 6" xfId="28274"/>
    <cellStyle name="Normal 48 6 2 7" xfId="49177"/>
    <cellStyle name="Normal 48 6 2 8" xfId="49178"/>
    <cellStyle name="Normal 48 6 2_Lcc_inputs" xfId="49179"/>
    <cellStyle name="Normal 48 6 3" xfId="28275"/>
    <cellStyle name="Normal 48 6 3 2" xfId="28276"/>
    <cellStyle name="Normal 48 6 3 2 2" xfId="28277"/>
    <cellStyle name="Normal 48 6 3 2 2 2" xfId="28278"/>
    <cellStyle name="Normal 48 6 3 2 3" xfId="28279"/>
    <cellStyle name="Normal 48 6 3 3" xfId="28280"/>
    <cellStyle name="Normal 48 6 3 3 2" xfId="28281"/>
    <cellStyle name="Normal 48 6 3 3 2 2" xfId="28282"/>
    <cellStyle name="Normal 48 6 3 3 3" xfId="28283"/>
    <cellStyle name="Normal 48 6 3 4" xfId="28284"/>
    <cellStyle name="Normal 48 6 3 4 2" xfId="28285"/>
    <cellStyle name="Normal 48 6 3 5" xfId="28286"/>
    <cellStyle name="Normal 48 6 3_Lcc_inputs" xfId="49180"/>
    <cellStyle name="Normal 48 6 4" xfId="28287"/>
    <cellStyle name="Normal 48 6 4 2" xfId="28288"/>
    <cellStyle name="Normal 48 6 4 2 2" xfId="28289"/>
    <cellStyle name="Normal 48 6 4 2 3" xfId="49181"/>
    <cellStyle name="Normal 48 6 4 3" xfId="28290"/>
    <cellStyle name="Normal 48 6 4 4" xfId="49182"/>
    <cellStyle name="Normal 48 6 4_Lcc_inputs" xfId="49183"/>
    <cellStyle name="Normal 48 6 5" xfId="28291"/>
    <cellStyle name="Normal 48 6 5 2" xfId="28292"/>
    <cellStyle name="Normal 48 6 5 2 2" xfId="28293"/>
    <cellStyle name="Normal 48 6 5 3" xfId="28294"/>
    <cellStyle name="Normal 48 6 6" xfId="28295"/>
    <cellStyle name="Normal 48 6 6 2" xfId="28296"/>
    <cellStyle name="Normal 48 6 7" xfId="28297"/>
    <cellStyle name="Normal 48 6 8" xfId="49184"/>
    <cellStyle name="Normal 48 6 9" xfId="49185"/>
    <cellStyle name="Normal 48 6_Lcc_inputs" xfId="49186"/>
    <cellStyle name="Normal 48 7" xfId="10100"/>
    <cellStyle name="Normal 48 7 2" xfId="10101"/>
    <cellStyle name="Normal 48 7 2 2" xfId="28298"/>
    <cellStyle name="Normal 48 7 2 2 2" xfId="28299"/>
    <cellStyle name="Normal 48 7 2 2 2 2" xfId="28300"/>
    <cellStyle name="Normal 48 7 2 2 2 2 2" xfId="28301"/>
    <cellStyle name="Normal 48 7 2 2 2 3" xfId="28302"/>
    <cellStyle name="Normal 48 7 2 2 3" xfId="28303"/>
    <cellStyle name="Normal 48 7 2 2 3 2" xfId="28304"/>
    <cellStyle name="Normal 48 7 2 2 3 2 2" xfId="28305"/>
    <cellStyle name="Normal 48 7 2 2 3 3" xfId="28306"/>
    <cellStyle name="Normal 48 7 2 2 4" xfId="28307"/>
    <cellStyle name="Normal 48 7 2 2 4 2" xfId="28308"/>
    <cellStyle name="Normal 48 7 2 2 5" xfId="28309"/>
    <cellStyle name="Normal 48 7 2 2_Lcc_inputs" xfId="49187"/>
    <cellStyle name="Normal 48 7 2 3" xfId="28310"/>
    <cellStyle name="Normal 48 7 2 3 2" xfId="28311"/>
    <cellStyle name="Normal 48 7 2 3 2 2" xfId="28312"/>
    <cellStyle name="Normal 48 7 2 3 2 3" xfId="49188"/>
    <cellStyle name="Normal 48 7 2 3 3" xfId="28313"/>
    <cellStyle name="Normal 48 7 2 3 4" xfId="49189"/>
    <cellStyle name="Normal 48 7 2 3_Lcc_inputs" xfId="49190"/>
    <cellStyle name="Normal 48 7 2 4" xfId="28314"/>
    <cellStyle name="Normal 48 7 2 4 2" xfId="28315"/>
    <cellStyle name="Normal 48 7 2 4 2 2" xfId="28316"/>
    <cellStyle name="Normal 48 7 2 4 3" xfId="28317"/>
    <cellStyle name="Normal 48 7 2 5" xfId="28318"/>
    <cellStyle name="Normal 48 7 2 5 2" xfId="28319"/>
    <cellStyle name="Normal 48 7 2 6" xfId="28320"/>
    <cellStyle name="Normal 48 7 2 7" xfId="49191"/>
    <cellStyle name="Normal 48 7 2 8" xfId="49192"/>
    <cellStyle name="Normal 48 7 2_Lcc_inputs" xfId="49193"/>
    <cellStyle name="Normal 48 7 3" xfId="28321"/>
    <cellStyle name="Normal 48 7 3 2" xfId="28322"/>
    <cellStyle name="Normal 48 7 3 2 2" xfId="28323"/>
    <cellStyle name="Normal 48 7 3 2 2 2" xfId="28324"/>
    <cellStyle name="Normal 48 7 3 2 3" xfId="28325"/>
    <cellStyle name="Normal 48 7 3 3" xfId="28326"/>
    <cellStyle name="Normal 48 7 3 3 2" xfId="28327"/>
    <cellStyle name="Normal 48 7 3 3 2 2" xfId="28328"/>
    <cellStyle name="Normal 48 7 3 3 3" xfId="28329"/>
    <cellStyle name="Normal 48 7 3 4" xfId="28330"/>
    <cellStyle name="Normal 48 7 3 4 2" xfId="28331"/>
    <cellStyle name="Normal 48 7 3 5" xfId="28332"/>
    <cellStyle name="Normal 48 7 3_Lcc_inputs" xfId="49194"/>
    <cellStyle name="Normal 48 7 4" xfId="28333"/>
    <cellStyle name="Normal 48 7 4 2" xfId="28334"/>
    <cellStyle name="Normal 48 7 4 2 2" xfId="28335"/>
    <cellStyle name="Normal 48 7 4 2 3" xfId="49195"/>
    <cellStyle name="Normal 48 7 4 3" xfId="28336"/>
    <cellStyle name="Normal 48 7 4 4" xfId="49196"/>
    <cellStyle name="Normal 48 7 4_Lcc_inputs" xfId="49197"/>
    <cellStyle name="Normal 48 7 5" xfId="28337"/>
    <cellStyle name="Normal 48 7 5 2" xfId="28338"/>
    <cellStyle name="Normal 48 7 5 2 2" xfId="28339"/>
    <cellStyle name="Normal 48 7 5 3" xfId="28340"/>
    <cellStyle name="Normal 48 7 6" xfId="28341"/>
    <cellStyle name="Normal 48 7 6 2" xfId="28342"/>
    <cellStyle name="Normal 48 7 7" xfId="28343"/>
    <cellStyle name="Normal 48 7 8" xfId="49198"/>
    <cellStyle name="Normal 48 7 9" xfId="49199"/>
    <cellStyle name="Normal 48 7_Lcc_inputs" xfId="49200"/>
    <cellStyle name="Normal 48 8" xfId="10102"/>
    <cellStyle name="Normal 48 8 2" xfId="28344"/>
    <cellStyle name="Normal 48 8 2 2" xfId="28345"/>
    <cellStyle name="Normal 48 8 2 2 2" xfId="28346"/>
    <cellStyle name="Normal 48 8 2 2 2 2" xfId="28347"/>
    <cellStyle name="Normal 48 8 2 2 3" xfId="28348"/>
    <cellStyle name="Normal 48 8 2 3" xfId="28349"/>
    <cellStyle name="Normal 48 8 2 3 2" xfId="28350"/>
    <cellStyle name="Normal 48 8 2 3 2 2" xfId="28351"/>
    <cellStyle name="Normal 48 8 2 3 3" xfId="28352"/>
    <cellStyle name="Normal 48 8 2 4" xfId="28353"/>
    <cellStyle name="Normal 48 8 2 4 2" xfId="28354"/>
    <cellStyle name="Normal 48 8 2 5" xfId="28355"/>
    <cellStyle name="Normal 48 8 2_Lcc_inputs" xfId="49201"/>
    <cellStyle name="Normal 48 8 3" xfId="28356"/>
    <cellStyle name="Normal 48 8 3 2" xfId="28357"/>
    <cellStyle name="Normal 48 8 3 2 2" xfId="28358"/>
    <cellStyle name="Normal 48 8 3 2 3" xfId="49202"/>
    <cellStyle name="Normal 48 8 3 3" xfId="28359"/>
    <cellStyle name="Normal 48 8 3 4" xfId="49203"/>
    <cellStyle name="Normal 48 8 3_Lcc_inputs" xfId="49204"/>
    <cellStyle name="Normal 48 8 4" xfId="28360"/>
    <cellStyle name="Normal 48 8 4 2" xfId="28361"/>
    <cellStyle name="Normal 48 8 4 2 2" xfId="28362"/>
    <cellStyle name="Normal 48 8 4 3" xfId="28363"/>
    <cellStyle name="Normal 48 8 5" xfId="28364"/>
    <cellStyle name="Normal 48 8 5 2" xfId="28365"/>
    <cellStyle name="Normal 48 8 6" xfId="28366"/>
    <cellStyle name="Normal 48 8 7" xfId="49205"/>
    <cellStyle name="Normal 48 8 8" xfId="49206"/>
    <cellStyle name="Normal 48 8_Lcc_inputs" xfId="49207"/>
    <cellStyle name="Normal 48 9" xfId="10757"/>
    <cellStyle name="Normal 48 9 2" xfId="28367"/>
    <cellStyle name="Normal 48 9 2 2" xfId="28368"/>
    <cellStyle name="Normal 48 9 2 2 2" xfId="28369"/>
    <cellStyle name="Normal 48 9 2 2 2 2" xfId="28370"/>
    <cellStyle name="Normal 48 9 2 2 3" xfId="28371"/>
    <cellStyle name="Normal 48 9 2 3" xfId="28372"/>
    <cellStyle name="Normal 48 9 2 3 2" xfId="28373"/>
    <cellStyle name="Normal 48 9 2 3 2 2" xfId="28374"/>
    <cellStyle name="Normal 48 9 2 3 3" xfId="28375"/>
    <cellStyle name="Normal 48 9 2 4" xfId="28376"/>
    <cellStyle name="Normal 48 9 2 4 2" xfId="28377"/>
    <cellStyle name="Normal 48 9 2 5" xfId="28378"/>
    <cellStyle name="Normal 48 9 2_Lcc_inputs" xfId="49208"/>
    <cellStyle name="Normal 48 9 3" xfId="28379"/>
    <cellStyle name="Normal 48 9 3 2" xfId="28380"/>
    <cellStyle name="Normal 48 9 3 2 2" xfId="28381"/>
    <cellStyle name="Normal 48 9 3 2 3" xfId="49209"/>
    <cellStyle name="Normal 48 9 3 3" xfId="28382"/>
    <cellStyle name="Normal 48 9 3 4" xfId="49210"/>
    <cellStyle name="Normal 48 9 3_Lcc_inputs" xfId="49211"/>
    <cellStyle name="Normal 48 9 4" xfId="28383"/>
    <cellStyle name="Normal 48 9 4 2" xfId="28384"/>
    <cellStyle name="Normal 48 9 4 2 2" xfId="28385"/>
    <cellStyle name="Normal 48 9 4 3" xfId="28386"/>
    <cellStyle name="Normal 48 9 5" xfId="28387"/>
    <cellStyle name="Normal 48 9 5 2" xfId="28388"/>
    <cellStyle name="Normal 48 9 6" xfId="28389"/>
    <cellStyle name="Normal 48 9 7" xfId="49212"/>
    <cellStyle name="Normal 48 9 8" xfId="49213"/>
    <cellStyle name="Normal 48 9_Lcc_inputs" xfId="49214"/>
    <cellStyle name="Normal 48_Lcc_inputs" xfId="49215"/>
    <cellStyle name="Normal 49" xfId="153"/>
    <cellStyle name="Normal 49 10" xfId="10827"/>
    <cellStyle name="Normal 49 10 2" xfId="28390"/>
    <cellStyle name="Normal 49 10 2 2" xfId="28391"/>
    <cellStyle name="Normal 49 10 2 2 2" xfId="28392"/>
    <cellStyle name="Normal 49 10 2 2 3" xfId="49216"/>
    <cellStyle name="Normal 49 10 2 3" xfId="28393"/>
    <cellStyle name="Normal 49 10 2 4" xfId="49217"/>
    <cellStyle name="Normal 49 10 2_Lcc_inputs" xfId="49218"/>
    <cellStyle name="Normal 49 10 3" xfId="28394"/>
    <cellStyle name="Normal 49 10 3 2" xfId="28395"/>
    <cellStyle name="Normal 49 10 3 2 2" xfId="28396"/>
    <cellStyle name="Normal 49 10 3 3" xfId="28397"/>
    <cellStyle name="Normal 49 10 4" xfId="28398"/>
    <cellStyle name="Normal 49 10 4 2" xfId="28399"/>
    <cellStyle name="Normal 49 10 5" xfId="28400"/>
    <cellStyle name="Normal 49 10 6" xfId="49219"/>
    <cellStyle name="Normal 49 10 7" xfId="49220"/>
    <cellStyle name="Normal 49 10_Lcc_inputs" xfId="49221"/>
    <cellStyle name="Normal 49 11" xfId="28401"/>
    <cellStyle name="Normal 49 11 2" xfId="28402"/>
    <cellStyle name="Normal 49 11 2 2" xfId="28403"/>
    <cellStyle name="Normal 49 11 2 3" xfId="49222"/>
    <cellStyle name="Normal 49 11 3" xfId="28404"/>
    <cellStyle name="Normal 49 11 3 2" xfId="49223"/>
    <cellStyle name="Normal 49 11 4" xfId="49224"/>
    <cellStyle name="Normal 49 11 5" xfId="49225"/>
    <cellStyle name="Normal 49 11_Lcc_inputs" xfId="49226"/>
    <cellStyle name="Normal 49 12" xfId="28405"/>
    <cellStyle name="Normal 49 12 2" xfId="28406"/>
    <cellStyle name="Normal 49 12 2 2" xfId="28407"/>
    <cellStyle name="Normal 49 12 2 3" xfId="49227"/>
    <cellStyle name="Normal 49 12 3" xfId="28408"/>
    <cellStyle name="Normal 49 12 4" xfId="49228"/>
    <cellStyle name="Normal 49 12_Lcc_inputs" xfId="49229"/>
    <cellStyle name="Normal 49 13" xfId="28409"/>
    <cellStyle name="Normal 49 13 2" xfId="28410"/>
    <cellStyle name="Normal 49 13 3" xfId="49230"/>
    <cellStyle name="Normal 49 14" xfId="28411"/>
    <cellStyle name="Normal 49 14 2" xfId="49231"/>
    <cellStyle name="Normal 49 15" xfId="10103"/>
    <cellStyle name="Normal 49 16" xfId="49232"/>
    <cellStyle name="Normal 49 17" xfId="8862"/>
    <cellStyle name="Normal 49 2" xfId="10104"/>
    <cellStyle name="Normal 49 2 10" xfId="49233"/>
    <cellStyle name="Normal 49 2 2" xfId="10105"/>
    <cellStyle name="Normal 49 2 2 2" xfId="28412"/>
    <cellStyle name="Normal 49 2 2 2 2" xfId="28413"/>
    <cellStyle name="Normal 49 2 2 2 2 2" xfId="28414"/>
    <cellStyle name="Normal 49 2 2 2 2 2 2" xfId="28415"/>
    <cellStyle name="Normal 49 2 2 2 2 3" xfId="28416"/>
    <cellStyle name="Normal 49 2 2 2 3" xfId="28417"/>
    <cellStyle name="Normal 49 2 2 2 3 2" xfId="28418"/>
    <cellStyle name="Normal 49 2 2 2 3 2 2" xfId="28419"/>
    <cellStyle name="Normal 49 2 2 2 3 3" xfId="28420"/>
    <cellStyle name="Normal 49 2 2 2 4" xfId="28421"/>
    <cellStyle name="Normal 49 2 2 2 4 2" xfId="28422"/>
    <cellStyle name="Normal 49 2 2 2 5" xfId="28423"/>
    <cellStyle name="Normal 49 2 2 2_Lcc_inputs" xfId="49234"/>
    <cellStyle name="Normal 49 2 2 3" xfId="28424"/>
    <cellStyle name="Normal 49 2 2 3 2" xfId="28425"/>
    <cellStyle name="Normal 49 2 2 3 2 2" xfId="28426"/>
    <cellStyle name="Normal 49 2 2 3 2 3" xfId="49235"/>
    <cellStyle name="Normal 49 2 2 3 3" xfId="28427"/>
    <cellStyle name="Normal 49 2 2 3 4" xfId="49236"/>
    <cellStyle name="Normal 49 2 2 3_Lcc_inputs" xfId="49237"/>
    <cellStyle name="Normal 49 2 2 4" xfId="28428"/>
    <cellStyle name="Normal 49 2 2 4 2" xfId="28429"/>
    <cellStyle name="Normal 49 2 2 4 2 2" xfId="28430"/>
    <cellStyle name="Normal 49 2 2 4 3" xfId="28431"/>
    <cellStyle name="Normal 49 2 2 5" xfId="28432"/>
    <cellStyle name="Normal 49 2 2 5 2" xfId="28433"/>
    <cellStyle name="Normal 49 2 2 6" xfId="28434"/>
    <cellStyle name="Normal 49 2 2 7" xfId="49238"/>
    <cellStyle name="Normal 49 2 2 8" xfId="49239"/>
    <cellStyle name="Normal 49 2 2_Lcc_inputs" xfId="49240"/>
    <cellStyle name="Normal 49 2 3" xfId="10889"/>
    <cellStyle name="Normal 49 2 3 2" xfId="28435"/>
    <cellStyle name="Normal 49 2 3 2 2" xfId="28436"/>
    <cellStyle name="Normal 49 2 3 2 2 2" xfId="28437"/>
    <cellStyle name="Normal 49 2 3 2 2 3" xfId="49241"/>
    <cellStyle name="Normal 49 2 3 2 3" xfId="28438"/>
    <cellStyle name="Normal 49 2 3 2 4" xfId="49242"/>
    <cellStyle name="Normal 49 2 3 2_Lcc_inputs" xfId="49243"/>
    <cellStyle name="Normal 49 2 3 3" xfId="28439"/>
    <cellStyle name="Normal 49 2 3 3 2" xfId="28440"/>
    <cellStyle name="Normal 49 2 3 3 2 2" xfId="28441"/>
    <cellStyle name="Normal 49 2 3 3 3" xfId="28442"/>
    <cellStyle name="Normal 49 2 3 4" xfId="28443"/>
    <cellStyle name="Normal 49 2 3 4 2" xfId="28444"/>
    <cellStyle name="Normal 49 2 3 5" xfId="28445"/>
    <cellStyle name="Normal 49 2 3 6" xfId="49244"/>
    <cellStyle name="Normal 49 2 3 7" xfId="49245"/>
    <cellStyle name="Normal 49 2 3_Lcc_inputs" xfId="49246"/>
    <cellStyle name="Normal 49 2 4" xfId="11148"/>
    <cellStyle name="Normal 49 2 4 2" xfId="28446"/>
    <cellStyle name="Normal 49 2 4 2 2" xfId="28447"/>
    <cellStyle name="Normal 49 2 4 2 3" xfId="49247"/>
    <cellStyle name="Normal 49 2 4 3" xfId="28448"/>
    <cellStyle name="Normal 49 2 4 3 2" xfId="49248"/>
    <cellStyle name="Normal 49 2 4 4" xfId="49249"/>
    <cellStyle name="Normal 49 2 4 5" xfId="49250"/>
    <cellStyle name="Normal 49 2 4_Lcc_inputs" xfId="49251"/>
    <cellStyle name="Normal 49 2 5" xfId="28449"/>
    <cellStyle name="Normal 49 2 5 2" xfId="28450"/>
    <cellStyle name="Normal 49 2 5 2 2" xfId="28451"/>
    <cellStyle name="Normal 49 2 5 2 3" xfId="49252"/>
    <cellStyle name="Normal 49 2 5 3" xfId="28452"/>
    <cellStyle name="Normal 49 2 5 3 2" xfId="49253"/>
    <cellStyle name="Normal 49 2 5 4" xfId="49254"/>
    <cellStyle name="Normal 49 2 5 5" xfId="49255"/>
    <cellStyle name="Normal 49 2 5_Lcc_inputs" xfId="49256"/>
    <cellStyle name="Normal 49 2 6" xfId="28453"/>
    <cellStyle name="Normal 49 2 6 2" xfId="28454"/>
    <cellStyle name="Normal 49 2 6 2 2" xfId="49257"/>
    <cellStyle name="Normal 49 2 6 3" xfId="49258"/>
    <cellStyle name="Normal 49 2 6 4" xfId="49259"/>
    <cellStyle name="Normal 49 2 6_Lcc_inputs" xfId="49260"/>
    <cellStyle name="Normal 49 2 7" xfId="28455"/>
    <cellStyle name="Normal 49 2 7 2" xfId="49261"/>
    <cellStyle name="Normal 49 2 7 3" xfId="49262"/>
    <cellStyle name="Normal 49 2 8" xfId="49263"/>
    <cellStyle name="Normal 49 2 8 2" xfId="49264"/>
    <cellStyle name="Normal 49 2 9" xfId="49265"/>
    <cellStyle name="Normal 49 2_Lcc_inputs" xfId="49266"/>
    <cellStyle name="Normal 49 3" xfId="10106"/>
    <cellStyle name="Normal 49 3 2" xfId="10107"/>
    <cellStyle name="Normal 49 3 2 2" xfId="28456"/>
    <cellStyle name="Normal 49 3 2 2 2" xfId="28457"/>
    <cellStyle name="Normal 49 3 2 2 2 2" xfId="28458"/>
    <cellStyle name="Normal 49 3 2 2 2 2 2" xfId="28459"/>
    <cellStyle name="Normal 49 3 2 2 2 3" xfId="28460"/>
    <cellStyle name="Normal 49 3 2 2 3" xfId="28461"/>
    <cellStyle name="Normal 49 3 2 2 3 2" xfId="28462"/>
    <cellStyle name="Normal 49 3 2 2 3 2 2" xfId="28463"/>
    <cellStyle name="Normal 49 3 2 2 3 3" xfId="28464"/>
    <cellStyle name="Normal 49 3 2 2 4" xfId="28465"/>
    <cellStyle name="Normal 49 3 2 2 4 2" xfId="28466"/>
    <cellStyle name="Normal 49 3 2 2 5" xfId="28467"/>
    <cellStyle name="Normal 49 3 2 2_Lcc_inputs" xfId="49267"/>
    <cellStyle name="Normal 49 3 2 3" xfId="28468"/>
    <cellStyle name="Normal 49 3 2 3 2" xfId="28469"/>
    <cellStyle name="Normal 49 3 2 3 2 2" xfId="28470"/>
    <cellStyle name="Normal 49 3 2 3 2 3" xfId="49268"/>
    <cellStyle name="Normal 49 3 2 3 3" xfId="28471"/>
    <cellStyle name="Normal 49 3 2 3 4" xfId="49269"/>
    <cellStyle name="Normal 49 3 2 3_Lcc_inputs" xfId="49270"/>
    <cellStyle name="Normal 49 3 2 4" xfId="28472"/>
    <cellStyle name="Normal 49 3 2 4 2" xfId="28473"/>
    <cellStyle name="Normal 49 3 2 4 2 2" xfId="28474"/>
    <cellStyle name="Normal 49 3 2 4 3" xfId="28475"/>
    <cellStyle name="Normal 49 3 2 5" xfId="28476"/>
    <cellStyle name="Normal 49 3 2 5 2" xfId="28477"/>
    <cellStyle name="Normal 49 3 2 6" xfId="28478"/>
    <cellStyle name="Normal 49 3 2 7" xfId="49271"/>
    <cellStyle name="Normal 49 3 2 8" xfId="49272"/>
    <cellStyle name="Normal 49 3 2_Lcc_inputs" xfId="49273"/>
    <cellStyle name="Normal 49 3 3" xfId="10952"/>
    <cellStyle name="Normal 49 3 3 2" xfId="28479"/>
    <cellStyle name="Normal 49 3 3 2 2" xfId="28480"/>
    <cellStyle name="Normal 49 3 3 2 2 2" xfId="28481"/>
    <cellStyle name="Normal 49 3 3 2 2 3" xfId="49274"/>
    <cellStyle name="Normal 49 3 3 2 3" xfId="28482"/>
    <cellStyle name="Normal 49 3 3 2 4" xfId="49275"/>
    <cellStyle name="Normal 49 3 3 2_Lcc_inputs" xfId="49276"/>
    <cellStyle name="Normal 49 3 3 3" xfId="28483"/>
    <cellStyle name="Normal 49 3 3 3 2" xfId="28484"/>
    <cellStyle name="Normal 49 3 3 3 2 2" xfId="28485"/>
    <cellStyle name="Normal 49 3 3 3 3" xfId="28486"/>
    <cellStyle name="Normal 49 3 3 4" xfId="28487"/>
    <cellStyle name="Normal 49 3 3 4 2" xfId="28488"/>
    <cellStyle name="Normal 49 3 3 5" xfId="28489"/>
    <cellStyle name="Normal 49 3 3 6" xfId="49277"/>
    <cellStyle name="Normal 49 3 3 7" xfId="49278"/>
    <cellStyle name="Normal 49 3 3_Lcc_inputs" xfId="49279"/>
    <cellStyle name="Normal 49 3 4" xfId="11149"/>
    <cellStyle name="Normal 49 3 4 2" xfId="28490"/>
    <cellStyle name="Normal 49 3 4 2 2" xfId="28491"/>
    <cellStyle name="Normal 49 3 4 2 3" xfId="49280"/>
    <cellStyle name="Normal 49 3 4 3" xfId="28492"/>
    <cellStyle name="Normal 49 3 4 3 2" xfId="49281"/>
    <cellStyle name="Normal 49 3 4 4" xfId="49282"/>
    <cellStyle name="Normal 49 3 4 5" xfId="49283"/>
    <cellStyle name="Normal 49 3 4_Lcc_inputs" xfId="49284"/>
    <cellStyle name="Normal 49 3 5" xfId="28493"/>
    <cellStyle name="Normal 49 3 5 2" xfId="28494"/>
    <cellStyle name="Normal 49 3 5 2 2" xfId="28495"/>
    <cellStyle name="Normal 49 3 5 2 3" xfId="49285"/>
    <cellStyle name="Normal 49 3 5 3" xfId="28496"/>
    <cellStyle name="Normal 49 3 5 4" xfId="49286"/>
    <cellStyle name="Normal 49 3 5_Lcc_inputs" xfId="49287"/>
    <cellStyle name="Normal 49 3 6" xfId="28497"/>
    <cellStyle name="Normal 49 3 6 2" xfId="28498"/>
    <cellStyle name="Normal 49 3 6 3" xfId="49288"/>
    <cellStyle name="Normal 49 3 7" xfId="28499"/>
    <cellStyle name="Normal 49 3 7 2" xfId="49289"/>
    <cellStyle name="Normal 49 3 8" xfId="49290"/>
    <cellStyle name="Normal 49 3 9" xfId="49291"/>
    <cellStyle name="Normal 49 3_Lcc_inputs" xfId="49292"/>
    <cellStyle name="Normal 49 4" xfId="10108"/>
    <cellStyle name="Normal 49 4 2" xfId="10109"/>
    <cellStyle name="Normal 49 4 2 2" xfId="28500"/>
    <cellStyle name="Normal 49 4 2 2 2" xfId="28501"/>
    <cellStyle name="Normal 49 4 2 2 2 2" xfId="28502"/>
    <cellStyle name="Normal 49 4 2 2 2 2 2" xfId="28503"/>
    <cellStyle name="Normal 49 4 2 2 2 3" xfId="28504"/>
    <cellStyle name="Normal 49 4 2 2 3" xfId="28505"/>
    <cellStyle name="Normal 49 4 2 2 3 2" xfId="28506"/>
    <cellStyle name="Normal 49 4 2 2 3 2 2" xfId="28507"/>
    <cellStyle name="Normal 49 4 2 2 3 3" xfId="28508"/>
    <cellStyle name="Normal 49 4 2 2 4" xfId="28509"/>
    <cellStyle name="Normal 49 4 2 2 4 2" xfId="28510"/>
    <cellStyle name="Normal 49 4 2 2 5" xfId="28511"/>
    <cellStyle name="Normal 49 4 2 2_Lcc_inputs" xfId="49293"/>
    <cellStyle name="Normal 49 4 2 3" xfId="28512"/>
    <cellStyle name="Normal 49 4 2 3 2" xfId="28513"/>
    <cellStyle name="Normal 49 4 2 3 2 2" xfId="28514"/>
    <cellStyle name="Normal 49 4 2 3 2 3" xfId="49294"/>
    <cellStyle name="Normal 49 4 2 3 3" xfId="28515"/>
    <cellStyle name="Normal 49 4 2 3 4" xfId="49295"/>
    <cellStyle name="Normal 49 4 2 3_Lcc_inputs" xfId="49296"/>
    <cellStyle name="Normal 49 4 2 4" xfId="28516"/>
    <cellStyle name="Normal 49 4 2 4 2" xfId="28517"/>
    <cellStyle name="Normal 49 4 2 4 2 2" xfId="28518"/>
    <cellStyle name="Normal 49 4 2 4 3" xfId="28519"/>
    <cellStyle name="Normal 49 4 2 5" xfId="28520"/>
    <cellStyle name="Normal 49 4 2 5 2" xfId="28521"/>
    <cellStyle name="Normal 49 4 2 6" xfId="28522"/>
    <cellStyle name="Normal 49 4 2 7" xfId="49297"/>
    <cellStyle name="Normal 49 4 2 8" xfId="49298"/>
    <cellStyle name="Normal 49 4 2_Lcc_inputs" xfId="49299"/>
    <cellStyle name="Normal 49 4 3" xfId="28523"/>
    <cellStyle name="Normal 49 4 3 2" xfId="28524"/>
    <cellStyle name="Normal 49 4 3 2 2" xfId="28525"/>
    <cellStyle name="Normal 49 4 3 2 2 2" xfId="28526"/>
    <cellStyle name="Normal 49 4 3 2 3" xfId="28527"/>
    <cellStyle name="Normal 49 4 3 3" xfId="28528"/>
    <cellStyle name="Normal 49 4 3 3 2" xfId="28529"/>
    <cellStyle name="Normal 49 4 3 3 2 2" xfId="28530"/>
    <cellStyle name="Normal 49 4 3 3 3" xfId="28531"/>
    <cellStyle name="Normal 49 4 3 4" xfId="28532"/>
    <cellStyle name="Normal 49 4 3 4 2" xfId="28533"/>
    <cellStyle name="Normal 49 4 3 5" xfId="28534"/>
    <cellStyle name="Normal 49 4 3_Lcc_inputs" xfId="49300"/>
    <cellStyle name="Normal 49 4 4" xfId="28535"/>
    <cellStyle name="Normal 49 4 4 2" xfId="28536"/>
    <cellStyle name="Normal 49 4 4 2 2" xfId="28537"/>
    <cellStyle name="Normal 49 4 4 2 3" xfId="49301"/>
    <cellStyle name="Normal 49 4 4 3" xfId="28538"/>
    <cellStyle name="Normal 49 4 4 4" xfId="49302"/>
    <cellStyle name="Normal 49 4 4_Lcc_inputs" xfId="49303"/>
    <cellStyle name="Normal 49 4 5" xfId="28539"/>
    <cellStyle name="Normal 49 4 5 2" xfId="28540"/>
    <cellStyle name="Normal 49 4 5 2 2" xfId="28541"/>
    <cellStyle name="Normal 49 4 5 3" xfId="28542"/>
    <cellStyle name="Normal 49 4 6" xfId="28543"/>
    <cellStyle name="Normal 49 4 6 2" xfId="28544"/>
    <cellStyle name="Normal 49 4 7" xfId="28545"/>
    <cellStyle name="Normal 49 4 8" xfId="49304"/>
    <cellStyle name="Normal 49 4 9" xfId="49305"/>
    <cellStyle name="Normal 49 4_Lcc_inputs" xfId="49306"/>
    <cellStyle name="Normal 49 5" xfId="10110"/>
    <cellStyle name="Normal 49 5 2" xfId="10111"/>
    <cellStyle name="Normal 49 5 2 2" xfId="28546"/>
    <cellStyle name="Normal 49 5 2 2 2" xfId="28547"/>
    <cellStyle name="Normal 49 5 2 2 2 2" xfId="28548"/>
    <cellStyle name="Normal 49 5 2 2 2 2 2" xfId="28549"/>
    <cellStyle name="Normal 49 5 2 2 2 3" xfId="28550"/>
    <cellStyle name="Normal 49 5 2 2 3" xfId="28551"/>
    <cellStyle name="Normal 49 5 2 2 3 2" xfId="28552"/>
    <cellStyle name="Normal 49 5 2 2 3 2 2" xfId="28553"/>
    <cellStyle name="Normal 49 5 2 2 3 3" xfId="28554"/>
    <cellStyle name="Normal 49 5 2 2 4" xfId="28555"/>
    <cellStyle name="Normal 49 5 2 2 4 2" xfId="28556"/>
    <cellStyle name="Normal 49 5 2 2 5" xfId="28557"/>
    <cellStyle name="Normal 49 5 2 2_Lcc_inputs" xfId="49307"/>
    <cellStyle name="Normal 49 5 2 3" xfId="28558"/>
    <cellStyle name="Normal 49 5 2 3 2" xfId="28559"/>
    <cellStyle name="Normal 49 5 2 3 2 2" xfId="28560"/>
    <cellStyle name="Normal 49 5 2 3 2 3" xfId="49308"/>
    <cellStyle name="Normal 49 5 2 3 3" xfId="28561"/>
    <cellStyle name="Normal 49 5 2 3 4" xfId="49309"/>
    <cellStyle name="Normal 49 5 2 3_Lcc_inputs" xfId="49310"/>
    <cellStyle name="Normal 49 5 2 4" xfId="28562"/>
    <cellStyle name="Normal 49 5 2 4 2" xfId="28563"/>
    <cellStyle name="Normal 49 5 2 4 2 2" xfId="28564"/>
    <cellStyle name="Normal 49 5 2 4 3" xfId="28565"/>
    <cellStyle name="Normal 49 5 2 5" xfId="28566"/>
    <cellStyle name="Normal 49 5 2 5 2" xfId="28567"/>
    <cellStyle name="Normal 49 5 2 6" xfId="28568"/>
    <cellStyle name="Normal 49 5 2 7" xfId="49311"/>
    <cellStyle name="Normal 49 5 2 8" xfId="49312"/>
    <cellStyle name="Normal 49 5 2_Lcc_inputs" xfId="49313"/>
    <cellStyle name="Normal 49 5 3" xfId="28569"/>
    <cellStyle name="Normal 49 5 3 2" xfId="28570"/>
    <cellStyle name="Normal 49 5 3 2 2" xfId="28571"/>
    <cellStyle name="Normal 49 5 3 2 2 2" xfId="28572"/>
    <cellStyle name="Normal 49 5 3 2 3" xfId="28573"/>
    <cellStyle name="Normal 49 5 3 3" xfId="28574"/>
    <cellStyle name="Normal 49 5 3 3 2" xfId="28575"/>
    <cellStyle name="Normal 49 5 3 3 2 2" xfId="28576"/>
    <cellStyle name="Normal 49 5 3 3 3" xfId="28577"/>
    <cellStyle name="Normal 49 5 3 4" xfId="28578"/>
    <cellStyle name="Normal 49 5 3 4 2" xfId="28579"/>
    <cellStyle name="Normal 49 5 3 5" xfId="28580"/>
    <cellStyle name="Normal 49 5 3_Lcc_inputs" xfId="49314"/>
    <cellStyle name="Normal 49 5 4" xfId="28581"/>
    <cellStyle name="Normal 49 5 4 2" xfId="28582"/>
    <cellStyle name="Normal 49 5 4 2 2" xfId="28583"/>
    <cellStyle name="Normal 49 5 4 2 3" xfId="49315"/>
    <cellStyle name="Normal 49 5 4 3" xfId="28584"/>
    <cellStyle name="Normal 49 5 4 4" xfId="49316"/>
    <cellStyle name="Normal 49 5 4_Lcc_inputs" xfId="49317"/>
    <cellStyle name="Normal 49 5 5" xfId="28585"/>
    <cellStyle name="Normal 49 5 5 2" xfId="28586"/>
    <cellStyle name="Normal 49 5 5 2 2" xfId="28587"/>
    <cellStyle name="Normal 49 5 5 3" xfId="28588"/>
    <cellStyle name="Normal 49 5 6" xfId="28589"/>
    <cellStyle name="Normal 49 5 6 2" xfId="28590"/>
    <cellStyle name="Normal 49 5 7" xfId="28591"/>
    <cellStyle name="Normal 49 5 8" xfId="49318"/>
    <cellStyle name="Normal 49 5 9" xfId="49319"/>
    <cellStyle name="Normal 49 5_Lcc_inputs" xfId="49320"/>
    <cellStyle name="Normal 49 6" xfId="10112"/>
    <cellStyle name="Normal 49 6 2" xfId="10113"/>
    <cellStyle name="Normal 49 6 2 2" xfId="28592"/>
    <cellStyle name="Normal 49 6 2 2 2" xfId="28593"/>
    <cellStyle name="Normal 49 6 2 2 2 2" xfId="28594"/>
    <cellStyle name="Normal 49 6 2 2 2 2 2" xfId="28595"/>
    <cellStyle name="Normal 49 6 2 2 2 3" xfId="28596"/>
    <cellStyle name="Normal 49 6 2 2 3" xfId="28597"/>
    <cellStyle name="Normal 49 6 2 2 3 2" xfId="28598"/>
    <cellStyle name="Normal 49 6 2 2 3 2 2" xfId="28599"/>
    <cellStyle name="Normal 49 6 2 2 3 3" xfId="28600"/>
    <cellStyle name="Normal 49 6 2 2 4" xfId="28601"/>
    <cellStyle name="Normal 49 6 2 2 4 2" xfId="28602"/>
    <cellStyle name="Normal 49 6 2 2 5" xfId="28603"/>
    <cellStyle name="Normal 49 6 2 2_Lcc_inputs" xfId="49321"/>
    <cellStyle name="Normal 49 6 2 3" xfId="28604"/>
    <cellStyle name="Normal 49 6 2 3 2" xfId="28605"/>
    <cellStyle name="Normal 49 6 2 3 2 2" xfId="28606"/>
    <cellStyle name="Normal 49 6 2 3 2 3" xfId="49322"/>
    <cellStyle name="Normal 49 6 2 3 3" xfId="28607"/>
    <cellStyle name="Normal 49 6 2 3 4" xfId="49323"/>
    <cellStyle name="Normal 49 6 2 3_Lcc_inputs" xfId="49324"/>
    <cellStyle name="Normal 49 6 2 4" xfId="28608"/>
    <cellStyle name="Normal 49 6 2 4 2" xfId="28609"/>
    <cellStyle name="Normal 49 6 2 4 2 2" xfId="28610"/>
    <cellStyle name="Normal 49 6 2 4 3" xfId="28611"/>
    <cellStyle name="Normal 49 6 2 5" xfId="28612"/>
    <cellStyle name="Normal 49 6 2 5 2" xfId="28613"/>
    <cellStyle name="Normal 49 6 2 6" xfId="28614"/>
    <cellStyle name="Normal 49 6 2 7" xfId="49325"/>
    <cellStyle name="Normal 49 6 2 8" xfId="49326"/>
    <cellStyle name="Normal 49 6 2_Lcc_inputs" xfId="49327"/>
    <cellStyle name="Normal 49 6 3" xfId="28615"/>
    <cellStyle name="Normal 49 6 3 2" xfId="28616"/>
    <cellStyle name="Normal 49 6 3 2 2" xfId="28617"/>
    <cellStyle name="Normal 49 6 3 2 2 2" xfId="28618"/>
    <cellStyle name="Normal 49 6 3 2 3" xfId="28619"/>
    <cellStyle name="Normal 49 6 3 3" xfId="28620"/>
    <cellStyle name="Normal 49 6 3 3 2" xfId="28621"/>
    <cellStyle name="Normal 49 6 3 3 2 2" xfId="28622"/>
    <cellStyle name="Normal 49 6 3 3 3" xfId="28623"/>
    <cellStyle name="Normal 49 6 3 4" xfId="28624"/>
    <cellStyle name="Normal 49 6 3 4 2" xfId="28625"/>
    <cellStyle name="Normal 49 6 3 5" xfId="28626"/>
    <cellStyle name="Normal 49 6 3_Lcc_inputs" xfId="49328"/>
    <cellStyle name="Normal 49 6 4" xfId="28627"/>
    <cellStyle name="Normal 49 6 4 2" xfId="28628"/>
    <cellStyle name="Normal 49 6 4 2 2" xfId="28629"/>
    <cellStyle name="Normal 49 6 4 2 3" xfId="49329"/>
    <cellStyle name="Normal 49 6 4 3" xfId="28630"/>
    <cellStyle name="Normal 49 6 4 4" xfId="49330"/>
    <cellStyle name="Normal 49 6 4_Lcc_inputs" xfId="49331"/>
    <cellStyle name="Normal 49 6 5" xfId="28631"/>
    <cellStyle name="Normal 49 6 5 2" xfId="28632"/>
    <cellStyle name="Normal 49 6 5 2 2" xfId="28633"/>
    <cellStyle name="Normal 49 6 5 3" xfId="28634"/>
    <cellStyle name="Normal 49 6 6" xfId="28635"/>
    <cellStyle name="Normal 49 6 6 2" xfId="28636"/>
    <cellStyle name="Normal 49 6 7" xfId="28637"/>
    <cellStyle name="Normal 49 6 8" xfId="49332"/>
    <cellStyle name="Normal 49 6 9" xfId="49333"/>
    <cellStyle name="Normal 49 6_Lcc_inputs" xfId="49334"/>
    <cellStyle name="Normal 49 7" xfId="10114"/>
    <cellStyle name="Normal 49 7 2" xfId="10115"/>
    <cellStyle name="Normal 49 7 2 2" xfId="28638"/>
    <cellStyle name="Normal 49 7 2 2 2" xfId="28639"/>
    <cellStyle name="Normal 49 7 2 2 2 2" xfId="28640"/>
    <cellStyle name="Normal 49 7 2 2 2 2 2" xfId="28641"/>
    <cellStyle name="Normal 49 7 2 2 2 3" xfId="28642"/>
    <cellStyle name="Normal 49 7 2 2 3" xfId="28643"/>
    <cellStyle name="Normal 49 7 2 2 3 2" xfId="28644"/>
    <cellStyle name="Normal 49 7 2 2 3 2 2" xfId="28645"/>
    <cellStyle name="Normal 49 7 2 2 3 3" xfId="28646"/>
    <cellStyle name="Normal 49 7 2 2 4" xfId="28647"/>
    <cellStyle name="Normal 49 7 2 2 4 2" xfId="28648"/>
    <cellStyle name="Normal 49 7 2 2 5" xfId="28649"/>
    <cellStyle name="Normal 49 7 2 2_Lcc_inputs" xfId="49335"/>
    <cellStyle name="Normal 49 7 2 3" xfId="28650"/>
    <cellStyle name="Normal 49 7 2 3 2" xfId="28651"/>
    <cellStyle name="Normal 49 7 2 3 2 2" xfId="28652"/>
    <cellStyle name="Normal 49 7 2 3 2 3" xfId="49336"/>
    <cellStyle name="Normal 49 7 2 3 3" xfId="28653"/>
    <cellStyle name="Normal 49 7 2 3 4" xfId="49337"/>
    <cellStyle name="Normal 49 7 2 3_Lcc_inputs" xfId="49338"/>
    <cellStyle name="Normal 49 7 2 4" xfId="28654"/>
    <cellStyle name="Normal 49 7 2 4 2" xfId="28655"/>
    <cellStyle name="Normal 49 7 2 4 2 2" xfId="28656"/>
    <cellStyle name="Normal 49 7 2 4 3" xfId="28657"/>
    <cellStyle name="Normal 49 7 2 5" xfId="28658"/>
    <cellStyle name="Normal 49 7 2 5 2" xfId="28659"/>
    <cellStyle name="Normal 49 7 2 6" xfId="28660"/>
    <cellStyle name="Normal 49 7 2 7" xfId="49339"/>
    <cellStyle name="Normal 49 7 2 8" xfId="49340"/>
    <cellStyle name="Normal 49 7 2_Lcc_inputs" xfId="49341"/>
    <cellStyle name="Normal 49 7 3" xfId="28661"/>
    <cellStyle name="Normal 49 7 3 2" xfId="28662"/>
    <cellStyle name="Normal 49 7 3 2 2" xfId="28663"/>
    <cellStyle name="Normal 49 7 3 2 2 2" xfId="28664"/>
    <cellStyle name="Normal 49 7 3 2 3" xfId="28665"/>
    <cellStyle name="Normal 49 7 3 3" xfId="28666"/>
    <cellStyle name="Normal 49 7 3 3 2" xfId="28667"/>
    <cellStyle name="Normal 49 7 3 3 2 2" xfId="28668"/>
    <cellStyle name="Normal 49 7 3 3 3" xfId="28669"/>
    <cellStyle name="Normal 49 7 3 4" xfId="28670"/>
    <cellStyle name="Normal 49 7 3 4 2" xfId="28671"/>
    <cellStyle name="Normal 49 7 3 5" xfId="28672"/>
    <cellStyle name="Normal 49 7 3_Lcc_inputs" xfId="49342"/>
    <cellStyle name="Normal 49 7 4" xfId="28673"/>
    <cellStyle name="Normal 49 7 4 2" xfId="28674"/>
    <cellStyle name="Normal 49 7 4 2 2" xfId="28675"/>
    <cellStyle name="Normal 49 7 4 2 3" xfId="49343"/>
    <cellStyle name="Normal 49 7 4 3" xfId="28676"/>
    <cellStyle name="Normal 49 7 4 4" xfId="49344"/>
    <cellStyle name="Normal 49 7 4_Lcc_inputs" xfId="49345"/>
    <cellStyle name="Normal 49 7 5" xfId="28677"/>
    <cellStyle name="Normal 49 7 5 2" xfId="28678"/>
    <cellStyle name="Normal 49 7 5 2 2" xfId="28679"/>
    <cellStyle name="Normal 49 7 5 3" xfId="28680"/>
    <cellStyle name="Normal 49 7 6" xfId="28681"/>
    <cellStyle name="Normal 49 7 6 2" xfId="28682"/>
    <cellStyle name="Normal 49 7 7" xfId="28683"/>
    <cellStyle name="Normal 49 7 8" xfId="49346"/>
    <cellStyle name="Normal 49 7 9" xfId="49347"/>
    <cellStyle name="Normal 49 7_Lcc_inputs" xfId="49348"/>
    <cellStyle name="Normal 49 8" xfId="10116"/>
    <cellStyle name="Normal 49 8 2" xfId="28684"/>
    <cellStyle name="Normal 49 8 2 2" xfId="28685"/>
    <cellStyle name="Normal 49 8 2 2 2" xfId="28686"/>
    <cellStyle name="Normal 49 8 2 2 2 2" xfId="28687"/>
    <cellStyle name="Normal 49 8 2 2 3" xfId="28688"/>
    <cellStyle name="Normal 49 8 2 3" xfId="28689"/>
    <cellStyle name="Normal 49 8 2 3 2" xfId="28690"/>
    <cellStyle name="Normal 49 8 2 3 2 2" xfId="28691"/>
    <cellStyle name="Normal 49 8 2 3 3" xfId="28692"/>
    <cellStyle name="Normal 49 8 2 4" xfId="28693"/>
    <cellStyle name="Normal 49 8 2 4 2" xfId="28694"/>
    <cellStyle name="Normal 49 8 2 5" xfId="28695"/>
    <cellStyle name="Normal 49 8 2_Lcc_inputs" xfId="49349"/>
    <cellStyle name="Normal 49 8 3" xfId="28696"/>
    <cellStyle name="Normal 49 8 3 2" xfId="28697"/>
    <cellStyle name="Normal 49 8 3 2 2" xfId="28698"/>
    <cellStyle name="Normal 49 8 3 2 3" xfId="49350"/>
    <cellStyle name="Normal 49 8 3 3" xfId="28699"/>
    <cellStyle name="Normal 49 8 3 4" xfId="49351"/>
    <cellStyle name="Normal 49 8 3_Lcc_inputs" xfId="49352"/>
    <cellStyle name="Normal 49 8 4" xfId="28700"/>
    <cellStyle name="Normal 49 8 4 2" xfId="28701"/>
    <cellStyle name="Normal 49 8 4 2 2" xfId="28702"/>
    <cellStyle name="Normal 49 8 4 3" xfId="28703"/>
    <cellStyle name="Normal 49 8 5" xfId="28704"/>
    <cellStyle name="Normal 49 8 5 2" xfId="28705"/>
    <cellStyle name="Normal 49 8 6" xfId="28706"/>
    <cellStyle name="Normal 49 8 7" xfId="49353"/>
    <cellStyle name="Normal 49 8 8" xfId="49354"/>
    <cellStyle name="Normal 49 8_Lcc_inputs" xfId="49355"/>
    <cellStyle name="Normal 49 9" xfId="10758"/>
    <cellStyle name="Normal 49 9 2" xfId="28707"/>
    <cellStyle name="Normal 49 9 2 2" xfId="28708"/>
    <cellStyle name="Normal 49 9 2 2 2" xfId="28709"/>
    <cellStyle name="Normal 49 9 2 2 2 2" xfId="28710"/>
    <cellStyle name="Normal 49 9 2 2 3" xfId="28711"/>
    <cellStyle name="Normal 49 9 2 3" xfId="28712"/>
    <cellStyle name="Normal 49 9 2 3 2" xfId="28713"/>
    <cellStyle name="Normal 49 9 2 3 2 2" xfId="28714"/>
    <cellStyle name="Normal 49 9 2 3 3" xfId="28715"/>
    <cellStyle name="Normal 49 9 2 4" xfId="28716"/>
    <cellStyle name="Normal 49 9 2 4 2" xfId="28717"/>
    <cellStyle name="Normal 49 9 2 5" xfId="28718"/>
    <cellStyle name="Normal 49 9 2_Lcc_inputs" xfId="49356"/>
    <cellStyle name="Normal 49 9 3" xfId="28719"/>
    <cellStyle name="Normal 49 9 3 2" xfId="28720"/>
    <cellStyle name="Normal 49 9 3 2 2" xfId="28721"/>
    <cellStyle name="Normal 49 9 3 2 3" xfId="49357"/>
    <cellStyle name="Normal 49 9 3 3" xfId="28722"/>
    <cellStyle name="Normal 49 9 3 4" xfId="49358"/>
    <cellStyle name="Normal 49 9 3_Lcc_inputs" xfId="49359"/>
    <cellStyle name="Normal 49 9 4" xfId="28723"/>
    <cellStyle name="Normal 49 9 4 2" xfId="28724"/>
    <cellStyle name="Normal 49 9 4 2 2" xfId="28725"/>
    <cellStyle name="Normal 49 9 4 3" xfId="28726"/>
    <cellStyle name="Normal 49 9 5" xfId="28727"/>
    <cellStyle name="Normal 49 9 5 2" xfId="28728"/>
    <cellStyle name="Normal 49 9 6" xfId="28729"/>
    <cellStyle name="Normal 49 9 7" xfId="49360"/>
    <cellStyle name="Normal 49 9 8" xfId="49361"/>
    <cellStyle name="Normal 49 9_Lcc_inputs" xfId="49362"/>
    <cellStyle name="Normal 49_Lcc_inputs" xfId="49363"/>
    <cellStyle name="Normal 5" xfId="18"/>
    <cellStyle name="Normal 5 10" xfId="2721"/>
    <cellStyle name="Normal 5 10 2" xfId="8863"/>
    <cellStyle name="Normal 5 10 2 2" xfId="8864"/>
    <cellStyle name="Normal 5 10 3" xfId="8865"/>
    <cellStyle name="Normal 5 11" xfId="2722"/>
    <cellStyle name="Normal 5 11 2" xfId="8866"/>
    <cellStyle name="Normal 5 11 2 2" xfId="8867"/>
    <cellStyle name="Normal 5 11 3" xfId="8868"/>
    <cellStyle name="Normal 5 12" xfId="2723"/>
    <cellStyle name="Normal 5 12 2" xfId="8869"/>
    <cellStyle name="Normal 5 12 2 2" xfId="8870"/>
    <cellStyle name="Normal 5 12 3" xfId="8871"/>
    <cellStyle name="Normal 5 13" xfId="2724"/>
    <cellStyle name="Normal 5 13 2" xfId="8872"/>
    <cellStyle name="Normal 5 13 2 2" xfId="8873"/>
    <cellStyle name="Normal 5 13 3" xfId="8874"/>
    <cellStyle name="Normal 5 14" xfId="2725"/>
    <cellStyle name="Normal 5 14 2" xfId="8875"/>
    <cellStyle name="Normal 5 14 2 2" xfId="8876"/>
    <cellStyle name="Normal 5 14 3" xfId="8877"/>
    <cellStyle name="Normal 5 15" xfId="2726"/>
    <cellStyle name="Normal 5 15 2" xfId="8878"/>
    <cellStyle name="Normal 5 15 2 2" xfId="8879"/>
    <cellStyle name="Normal 5 15 3" xfId="8880"/>
    <cellStyle name="Normal 5 16" xfId="2727"/>
    <cellStyle name="Normal 5 16 2" xfId="8881"/>
    <cellStyle name="Normal 5 16 2 2" xfId="8882"/>
    <cellStyle name="Normal 5 16 3" xfId="8883"/>
    <cellStyle name="Normal 5 17" xfId="2728"/>
    <cellStyle name="Normal 5 17 2" xfId="8884"/>
    <cellStyle name="Normal 5 17 2 2" xfId="8885"/>
    <cellStyle name="Normal 5 17 3" xfId="8886"/>
    <cellStyle name="Normal 5 18" xfId="2729"/>
    <cellStyle name="Normal 5 18 2" xfId="8887"/>
    <cellStyle name="Normal 5 18 2 2" xfId="8888"/>
    <cellStyle name="Normal 5 18 3" xfId="8889"/>
    <cellStyle name="Normal 5 19" xfId="2730"/>
    <cellStyle name="Normal 5 19 2" xfId="8890"/>
    <cellStyle name="Normal 5 19 2 2" xfId="8891"/>
    <cellStyle name="Normal 5 19 3" xfId="8892"/>
    <cellStyle name="Normal 5 2" xfId="77"/>
    <cellStyle name="Normal 5 2 10" xfId="2731"/>
    <cellStyle name="Normal 5 2 10 2" xfId="8893"/>
    <cellStyle name="Normal 5 2 10 2 2" xfId="8894"/>
    <cellStyle name="Normal 5 2 10 3" xfId="8895"/>
    <cellStyle name="Normal 5 2 11" xfId="2732"/>
    <cellStyle name="Normal 5 2 11 2" xfId="8896"/>
    <cellStyle name="Normal 5 2 11 2 2" xfId="8897"/>
    <cellStyle name="Normal 5 2 11 3" xfId="8898"/>
    <cellStyle name="Normal 5 2 12" xfId="2733"/>
    <cellStyle name="Normal 5 2 12 2" xfId="8899"/>
    <cellStyle name="Normal 5 2 12 2 2" xfId="8900"/>
    <cellStyle name="Normal 5 2 12 3" xfId="8901"/>
    <cellStyle name="Normal 5 2 13" xfId="2734"/>
    <cellStyle name="Normal 5 2 13 2" xfId="8902"/>
    <cellStyle name="Normal 5 2 13 2 2" xfId="8903"/>
    <cellStyle name="Normal 5 2 13 3" xfId="8904"/>
    <cellStyle name="Normal 5 2 14" xfId="2735"/>
    <cellStyle name="Normal 5 2 14 2" xfId="8905"/>
    <cellStyle name="Normal 5 2 14 2 2" xfId="8906"/>
    <cellStyle name="Normal 5 2 14 3" xfId="8907"/>
    <cellStyle name="Normal 5 2 15" xfId="2736"/>
    <cellStyle name="Normal 5 2 15 2" xfId="8908"/>
    <cellStyle name="Normal 5 2 15 2 2" xfId="8909"/>
    <cellStyle name="Normal 5 2 15 3" xfId="8910"/>
    <cellStyle name="Normal 5 2 16" xfId="2737"/>
    <cellStyle name="Normal 5 2 16 2" xfId="8911"/>
    <cellStyle name="Normal 5 2 16 2 2" xfId="8912"/>
    <cellStyle name="Normal 5 2 16 3" xfId="8913"/>
    <cellStyle name="Normal 5 2 17" xfId="2738"/>
    <cellStyle name="Normal 5 2 17 2" xfId="8914"/>
    <cellStyle name="Normal 5 2 17 2 2" xfId="8915"/>
    <cellStyle name="Normal 5 2 17 3" xfId="8916"/>
    <cellStyle name="Normal 5 2 18" xfId="2739"/>
    <cellStyle name="Normal 5 2 18 2" xfId="8917"/>
    <cellStyle name="Normal 5 2 18 2 2" xfId="8918"/>
    <cellStyle name="Normal 5 2 18 3" xfId="8919"/>
    <cellStyle name="Normal 5 2 19" xfId="2740"/>
    <cellStyle name="Normal 5 2 19 2" xfId="8920"/>
    <cellStyle name="Normal 5 2 19 2 2" xfId="8921"/>
    <cellStyle name="Normal 5 2 19 3" xfId="8922"/>
    <cellStyle name="Normal 5 2 2" xfId="625"/>
    <cellStyle name="Normal 5 2 2 2" xfId="2741"/>
    <cellStyle name="Normal 5 2 2 2 2" xfId="8923"/>
    <cellStyle name="Normal 5 2 2 2 2 2" xfId="28731"/>
    <cellStyle name="Normal 5 2 2 2 2 3" xfId="28730"/>
    <cellStyle name="Normal 5 2 2 2 3" xfId="28732"/>
    <cellStyle name="Normal 5 2 2 2 3 2" xfId="49364"/>
    <cellStyle name="Normal 5 2 2 2 4" xfId="11151"/>
    <cellStyle name="Normal 5 2 2 2 5" xfId="49365"/>
    <cellStyle name="Normal 5 2 2 2_Lcc_inputs" xfId="49366"/>
    <cellStyle name="Normal 5 2 2 3" xfId="8924"/>
    <cellStyle name="Normal 5 2 2 3 2" xfId="28733"/>
    <cellStyle name="Normal 5 2 2 3 2 2" xfId="49367"/>
    <cellStyle name="Normal 5 2 2 3 3" xfId="11150"/>
    <cellStyle name="Normal 5 2 2 3 4" xfId="49368"/>
    <cellStyle name="Normal 5 2 2 3_Lcc_inputs" xfId="49369"/>
    <cellStyle name="Normal 5 2 2 4" xfId="28734"/>
    <cellStyle name="Normal 5 2 2 4 2" xfId="49370"/>
    <cellStyle name="Normal 5 2 2 4 3" xfId="49371"/>
    <cellStyle name="Normal 5 2 2 5" xfId="49372"/>
    <cellStyle name="Normal 5 2 2 5 2" xfId="49373"/>
    <cellStyle name="Normal 5 2 2 6" xfId="49374"/>
    <cellStyle name="Normal 5 2 2_Lcc_inputs" xfId="49375"/>
    <cellStyle name="Normal 5 2 20" xfId="2742"/>
    <cellStyle name="Normal 5 2 20 2" xfId="8925"/>
    <cellStyle name="Normal 5 2 20 2 2" xfId="8926"/>
    <cellStyle name="Normal 5 2 20 3" xfId="8927"/>
    <cellStyle name="Normal 5 2 21" xfId="2743"/>
    <cellStyle name="Normal 5 2 21 2" xfId="8928"/>
    <cellStyle name="Normal 5 2 21 2 2" xfId="8929"/>
    <cellStyle name="Normal 5 2 21 3" xfId="8930"/>
    <cellStyle name="Normal 5 2 22" xfId="2744"/>
    <cellStyle name="Normal 5 2 22 2" xfId="8931"/>
    <cellStyle name="Normal 5 2 22 2 2" xfId="8932"/>
    <cellStyle name="Normal 5 2 22 3" xfId="8933"/>
    <cellStyle name="Normal 5 2 23" xfId="2745"/>
    <cellStyle name="Normal 5 2 23 2" xfId="8934"/>
    <cellStyle name="Normal 5 2 23 2 2" xfId="8935"/>
    <cellStyle name="Normal 5 2 23 3" xfId="8936"/>
    <cellStyle name="Normal 5 2 24" xfId="8937"/>
    <cellStyle name="Normal 5 2 25" xfId="8938"/>
    <cellStyle name="Normal 5 2 25 2" xfId="8939"/>
    <cellStyle name="Normal 5 2 26" xfId="8940"/>
    <cellStyle name="Normal 5 2 27" xfId="2866"/>
    <cellStyle name="Normal 5 2 28" xfId="572"/>
    <cellStyle name="Normal 5 2 29" xfId="192"/>
    <cellStyle name="Normal 5 2 3" xfId="577"/>
    <cellStyle name="Normal 5 2 3 2" xfId="2746"/>
    <cellStyle name="Normal 5 2 3 2 2" xfId="8941"/>
    <cellStyle name="Normal 5 2 3 2 3" xfId="11152"/>
    <cellStyle name="Normal 5 2 3 3" xfId="8942"/>
    <cellStyle name="Normal 5 2 3 3 2" xfId="49376"/>
    <cellStyle name="Normal 5 2 3 4" xfId="10118"/>
    <cellStyle name="Normal 5 2 3_Lcc_inputs" xfId="49377"/>
    <cellStyle name="Normal 5 2 4" xfId="2747"/>
    <cellStyle name="Normal 5 2 4 2" xfId="8943"/>
    <cellStyle name="Normal 5 2 4 2 2" xfId="8944"/>
    <cellStyle name="Normal 5 2 4 2 3" xfId="49378"/>
    <cellStyle name="Normal 5 2 4 3" xfId="8945"/>
    <cellStyle name="Normal 5 2 4 3 2" xfId="49379"/>
    <cellStyle name="Normal 5 2 4 4" xfId="11005"/>
    <cellStyle name="Normal 5 2 4_Lcc_inputs" xfId="49380"/>
    <cellStyle name="Normal 5 2 5" xfId="2748"/>
    <cellStyle name="Normal 5 2 5 2" xfId="8946"/>
    <cellStyle name="Normal 5 2 5 2 2" xfId="8947"/>
    <cellStyle name="Normal 5 2 5 3" xfId="8948"/>
    <cellStyle name="Normal 5 2 6" xfId="2749"/>
    <cellStyle name="Normal 5 2 6 2" xfId="8949"/>
    <cellStyle name="Normal 5 2 6 2 2" xfId="8950"/>
    <cellStyle name="Normal 5 2 6 3" xfId="8951"/>
    <cellStyle name="Normal 5 2 7" xfId="2750"/>
    <cellStyle name="Normal 5 2 7 2" xfId="8952"/>
    <cellStyle name="Normal 5 2 7 2 2" xfId="8953"/>
    <cellStyle name="Normal 5 2 7 3" xfId="8954"/>
    <cellStyle name="Normal 5 2 8" xfId="2751"/>
    <cellStyle name="Normal 5 2 8 2" xfId="8955"/>
    <cellStyle name="Normal 5 2 8 2 2" xfId="8956"/>
    <cellStyle name="Normal 5 2 8 3" xfId="8957"/>
    <cellStyle name="Normal 5 2 9" xfId="2752"/>
    <cellStyle name="Normal 5 2 9 2" xfId="8958"/>
    <cellStyle name="Normal 5 2 9 2 2" xfId="8959"/>
    <cellStyle name="Normal 5 2 9 3" xfId="8960"/>
    <cellStyle name="Normal 5 2_Lcc_inputs" xfId="49381"/>
    <cellStyle name="Normal 5 20" xfId="2753"/>
    <cellStyle name="Normal 5 20 2" xfId="8961"/>
    <cellStyle name="Normal 5 20 2 2" xfId="8962"/>
    <cellStyle name="Normal 5 20 3" xfId="8963"/>
    <cellStyle name="Normal 5 21" xfId="2754"/>
    <cellStyle name="Normal 5 21 2" xfId="8964"/>
    <cellStyle name="Normal 5 21 2 2" xfId="8965"/>
    <cellStyle name="Normal 5 21 3" xfId="8966"/>
    <cellStyle name="Normal 5 22" xfId="2755"/>
    <cellStyle name="Normal 5 22 2" xfId="8967"/>
    <cellStyle name="Normal 5 22 2 2" xfId="8968"/>
    <cellStyle name="Normal 5 22 3" xfId="8969"/>
    <cellStyle name="Normal 5 23" xfId="2756"/>
    <cellStyle name="Normal 5 23 2" xfId="8970"/>
    <cellStyle name="Normal 5 23 2 2" xfId="8971"/>
    <cellStyle name="Normal 5 23 3" xfId="8972"/>
    <cellStyle name="Normal 5 24" xfId="2757"/>
    <cellStyle name="Normal 5 24 2" xfId="8973"/>
    <cellStyle name="Normal 5 24 2 2" xfId="8974"/>
    <cellStyle name="Normal 5 24 3" xfId="8975"/>
    <cellStyle name="Normal 5 25" xfId="2720"/>
    <cellStyle name="Normal 5 25 2" xfId="8976"/>
    <cellStyle name="Normal 5 26" xfId="8977"/>
    <cellStyle name="Normal 5 26 2" xfId="8978"/>
    <cellStyle name="Normal 5 27" xfId="8979"/>
    <cellStyle name="Normal 5 28" xfId="8980"/>
    <cellStyle name="Normal 5 29" xfId="2862"/>
    <cellStyle name="Normal 5 3" xfId="282"/>
    <cellStyle name="Normal 5 3 2" xfId="436"/>
    <cellStyle name="Normal 5 3 2 2" xfId="8982"/>
    <cellStyle name="Normal 5 3 2 2 2" xfId="10122"/>
    <cellStyle name="Normal 5 3 2 2 3" xfId="28735"/>
    <cellStyle name="Normal 5 3 2 2 3 2" xfId="28736"/>
    <cellStyle name="Normal 5 3 2 2 3 2 2" xfId="28737"/>
    <cellStyle name="Normal 5 3 2 2 3 2 2 2" xfId="28738"/>
    <cellStyle name="Normal 5 3 2 2 3 2 3" xfId="28739"/>
    <cellStyle name="Normal 5 3 2 2 3 3" xfId="28740"/>
    <cellStyle name="Normal 5 3 2 2 3 3 2" xfId="28741"/>
    <cellStyle name="Normal 5 3 2 2 3 3 2 2" xfId="28742"/>
    <cellStyle name="Normal 5 3 2 2 3 3 3" xfId="28743"/>
    <cellStyle name="Normal 5 3 2 2 3 4" xfId="28744"/>
    <cellStyle name="Normal 5 3 2 2 3 4 2" xfId="28745"/>
    <cellStyle name="Normal 5 3 2 2 3 5" xfId="28746"/>
    <cellStyle name="Normal 5 3 2 2 3_Lcc_inputs" xfId="49382"/>
    <cellStyle name="Normal 5 3 2 2 4" xfId="28747"/>
    <cellStyle name="Normal 5 3 2 2 4 2" xfId="28748"/>
    <cellStyle name="Normal 5 3 2 2 4 2 2" xfId="28749"/>
    <cellStyle name="Normal 5 3 2 2 4 2 3" xfId="49383"/>
    <cellStyle name="Normal 5 3 2 2 4 3" xfId="28750"/>
    <cellStyle name="Normal 5 3 2 2 4 4" xfId="49384"/>
    <cellStyle name="Normal 5 3 2 2 4_Lcc_inputs" xfId="49385"/>
    <cellStyle name="Normal 5 3 2 2 5" xfId="28751"/>
    <cellStyle name="Normal 5 3 2 2 5 2" xfId="28752"/>
    <cellStyle name="Normal 5 3 2 2 5 2 2" xfId="28753"/>
    <cellStyle name="Normal 5 3 2 2 5 3" xfId="28754"/>
    <cellStyle name="Normal 5 3 2 2 6" xfId="28755"/>
    <cellStyle name="Normal 5 3 2 2 6 2" xfId="28756"/>
    <cellStyle name="Normal 5 3 2 2 7" xfId="28757"/>
    <cellStyle name="Normal 5 3 2 2 8" xfId="10121"/>
    <cellStyle name="Normal 5 3 2 2 9" xfId="49386"/>
    <cellStyle name="Normal 5 3 2 2_Lcc_inputs" xfId="49387"/>
    <cellStyle name="Normal 5 3 2 3" xfId="10123"/>
    <cellStyle name="Normal 5 3 2 4" xfId="10124"/>
    <cellStyle name="Normal 5 3 2 4 2" xfId="28758"/>
    <cellStyle name="Normal 5 3 2 4 2 2" xfId="28759"/>
    <cellStyle name="Normal 5 3 2 4 2 2 2" xfId="28760"/>
    <cellStyle name="Normal 5 3 2 4 2 2 2 2" xfId="28761"/>
    <cellStyle name="Normal 5 3 2 4 2 2 3" xfId="28762"/>
    <cellStyle name="Normal 5 3 2 4 2 3" xfId="28763"/>
    <cellStyle name="Normal 5 3 2 4 2 3 2" xfId="28764"/>
    <cellStyle name="Normal 5 3 2 4 2 3 2 2" xfId="28765"/>
    <cellStyle name="Normal 5 3 2 4 2 3 3" xfId="28766"/>
    <cellStyle name="Normal 5 3 2 4 2 4" xfId="28767"/>
    <cellStyle name="Normal 5 3 2 4 2 4 2" xfId="28768"/>
    <cellStyle name="Normal 5 3 2 4 2 5" xfId="28769"/>
    <cellStyle name="Normal 5 3 2 4 2_Lcc_inputs" xfId="49388"/>
    <cellStyle name="Normal 5 3 2 4 3" xfId="28770"/>
    <cellStyle name="Normal 5 3 2 4 3 2" xfId="28771"/>
    <cellStyle name="Normal 5 3 2 4 3 2 2" xfId="28772"/>
    <cellStyle name="Normal 5 3 2 4 3 2 3" xfId="49389"/>
    <cellStyle name="Normal 5 3 2 4 3 3" xfId="28773"/>
    <cellStyle name="Normal 5 3 2 4 3 4" xfId="49390"/>
    <cellStyle name="Normal 5 3 2 4 3_Lcc_inputs" xfId="49391"/>
    <cellStyle name="Normal 5 3 2 4 4" xfId="28774"/>
    <cellStyle name="Normal 5 3 2 4 4 2" xfId="28775"/>
    <cellStyle name="Normal 5 3 2 4 4 2 2" xfId="28776"/>
    <cellStyle name="Normal 5 3 2 4 4 3" xfId="28777"/>
    <cellStyle name="Normal 5 3 2 4 5" xfId="28778"/>
    <cellStyle name="Normal 5 3 2 4 5 2" xfId="28779"/>
    <cellStyle name="Normal 5 3 2 4 6" xfId="28780"/>
    <cellStyle name="Normal 5 3 2 4 7" xfId="49392"/>
    <cellStyle name="Normal 5 3 2 4 8" xfId="49393"/>
    <cellStyle name="Normal 5 3 2 4_Lcc_inputs" xfId="49394"/>
    <cellStyle name="Normal 5 3 2 5" xfId="28781"/>
    <cellStyle name="Normal 5 3 2 6" xfId="28782"/>
    <cellStyle name="Normal 5 3 2 7" xfId="10120"/>
    <cellStyle name="Normal 5 3 2 8" xfId="8981"/>
    <cellStyle name="Normal 5 3 2_Lcc_inputs" xfId="49395"/>
    <cellStyle name="Normal 5 3 3" xfId="343"/>
    <cellStyle name="Normal 5 3 3 10" xfId="2758"/>
    <cellStyle name="Normal 5 3 3 2" xfId="10126"/>
    <cellStyle name="Normal 5 3 3 2 2" xfId="28783"/>
    <cellStyle name="Normal 5 3 3 2 2 2" xfId="28784"/>
    <cellStyle name="Normal 5 3 3 2 2 2 2" xfId="28785"/>
    <cellStyle name="Normal 5 3 3 2 2 2 2 2" xfId="28786"/>
    <cellStyle name="Normal 5 3 3 2 2 2 3" xfId="28787"/>
    <cellStyle name="Normal 5 3 3 2 2 3" xfId="28788"/>
    <cellStyle name="Normal 5 3 3 2 2 3 2" xfId="28789"/>
    <cellStyle name="Normal 5 3 3 2 2 3 2 2" xfId="28790"/>
    <cellStyle name="Normal 5 3 3 2 2 3 3" xfId="28791"/>
    <cellStyle name="Normal 5 3 3 2 2 4" xfId="28792"/>
    <cellStyle name="Normal 5 3 3 2 2 4 2" xfId="28793"/>
    <cellStyle name="Normal 5 3 3 2 2 5" xfId="28794"/>
    <cellStyle name="Normal 5 3 3 2 2_Lcc_inputs" xfId="49396"/>
    <cellStyle name="Normal 5 3 3 2 3" xfId="28795"/>
    <cellStyle name="Normal 5 3 3 2 3 2" xfId="28796"/>
    <cellStyle name="Normal 5 3 3 2 3 2 2" xfId="28797"/>
    <cellStyle name="Normal 5 3 3 2 3 2 3" xfId="49397"/>
    <cellStyle name="Normal 5 3 3 2 3 3" xfId="28798"/>
    <cellStyle name="Normal 5 3 3 2 3 4" xfId="49398"/>
    <cellStyle name="Normal 5 3 3 2 3_Lcc_inputs" xfId="49399"/>
    <cellStyle name="Normal 5 3 3 2 4" xfId="28799"/>
    <cellStyle name="Normal 5 3 3 2 4 2" xfId="28800"/>
    <cellStyle name="Normal 5 3 3 2 4 2 2" xfId="28801"/>
    <cellStyle name="Normal 5 3 3 2 4 3" xfId="28802"/>
    <cellStyle name="Normal 5 3 3 2 5" xfId="28803"/>
    <cellStyle name="Normal 5 3 3 2 5 2" xfId="28804"/>
    <cellStyle name="Normal 5 3 3 2 6" xfId="28805"/>
    <cellStyle name="Normal 5 3 3 2 7" xfId="49400"/>
    <cellStyle name="Normal 5 3 3 2 8" xfId="49401"/>
    <cellStyle name="Normal 5 3 3 2_Lcc_inputs" xfId="49402"/>
    <cellStyle name="Normal 5 3 3 3" xfId="28806"/>
    <cellStyle name="Normal 5 3 3 3 2" xfId="28807"/>
    <cellStyle name="Normal 5 3 3 3 2 2" xfId="28808"/>
    <cellStyle name="Normal 5 3 3 3 2 2 2" xfId="28809"/>
    <cellStyle name="Normal 5 3 3 3 2 3" xfId="28810"/>
    <cellStyle name="Normal 5 3 3 3 3" xfId="28811"/>
    <cellStyle name="Normal 5 3 3 3 3 2" xfId="28812"/>
    <cellStyle name="Normal 5 3 3 3 3 2 2" xfId="28813"/>
    <cellStyle name="Normal 5 3 3 3 3 3" xfId="28814"/>
    <cellStyle name="Normal 5 3 3 3 4" xfId="28815"/>
    <cellStyle name="Normal 5 3 3 3 4 2" xfId="28816"/>
    <cellStyle name="Normal 5 3 3 3 5" xfId="28817"/>
    <cellStyle name="Normal 5 3 3 3_Lcc_inputs" xfId="49403"/>
    <cellStyle name="Normal 5 3 3 4" xfId="28818"/>
    <cellStyle name="Normal 5 3 3 4 2" xfId="28819"/>
    <cellStyle name="Normal 5 3 3 4 2 2" xfId="28820"/>
    <cellStyle name="Normal 5 3 3 4 2 3" xfId="49404"/>
    <cellStyle name="Normal 5 3 3 4 3" xfId="28821"/>
    <cellStyle name="Normal 5 3 3 4 4" xfId="49405"/>
    <cellStyle name="Normal 5 3 3 4_Lcc_inputs" xfId="49406"/>
    <cellStyle name="Normal 5 3 3 5" xfId="28822"/>
    <cellStyle name="Normal 5 3 3 5 2" xfId="28823"/>
    <cellStyle name="Normal 5 3 3 5 2 2" xfId="28824"/>
    <cellStyle name="Normal 5 3 3 5 3" xfId="28825"/>
    <cellStyle name="Normal 5 3 3 6" xfId="28826"/>
    <cellStyle name="Normal 5 3 3 6 2" xfId="28827"/>
    <cellStyle name="Normal 5 3 3 7" xfId="28828"/>
    <cellStyle name="Normal 5 3 3 8" xfId="10125"/>
    <cellStyle name="Normal 5 3 3 9" xfId="49407"/>
    <cellStyle name="Normal 5 3 3_Lcc_inputs" xfId="49408"/>
    <cellStyle name="Normal 5 3 4" xfId="10127"/>
    <cellStyle name="Normal 5 3 4 2" xfId="10128"/>
    <cellStyle name="Normal 5 3 4 2 2" xfId="28829"/>
    <cellStyle name="Normal 5 3 4 2 2 2" xfId="28830"/>
    <cellStyle name="Normal 5 3 4 2 2 2 2" xfId="28831"/>
    <cellStyle name="Normal 5 3 4 2 2 2 2 2" xfId="28832"/>
    <cellStyle name="Normal 5 3 4 2 2 2 3" xfId="28833"/>
    <cellStyle name="Normal 5 3 4 2 2 3" xfId="28834"/>
    <cellStyle name="Normal 5 3 4 2 2 3 2" xfId="28835"/>
    <cellStyle name="Normal 5 3 4 2 2 3 2 2" xfId="28836"/>
    <cellStyle name="Normal 5 3 4 2 2 3 3" xfId="28837"/>
    <cellStyle name="Normal 5 3 4 2 2 4" xfId="28838"/>
    <cellStyle name="Normal 5 3 4 2 2 4 2" xfId="28839"/>
    <cellStyle name="Normal 5 3 4 2 2 5" xfId="28840"/>
    <cellStyle name="Normal 5 3 4 2 2_Lcc_inputs" xfId="49409"/>
    <cellStyle name="Normal 5 3 4 2 3" xfId="28841"/>
    <cellStyle name="Normal 5 3 4 2 3 2" xfId="28842"/>
    <cellStyle name="Normal 5 3 4 2 3 2 2" xfId="28843"/>
    <cellStyle name="Normal 5 3 4 2 3 2 3" xfId="49410"/>
    <cellStyle name="Normal 5 3 4 2 3 3" xfId="28844"/>
    <cellStyle name="Normal 5 3 4 2 3 4" xfId="49411"/>
    <cellStyle name="Normal 5 3 4 2 3_Lcc_inputs" xfId="49412"/>
    <cellStyle name="Normal 5 3 4 2 4" xfId="28845"/>
    <cellStyle name="Normal 5 3 4 2 4 2" xfId="28846"/>
    <cellStyle name="Normal 5 3 4 2 4 2 2" xfId="28847"/>
    <cellStyle name="Normal 5 3 4 2 4 3" xfId="28848"/>
    <cellStyle name="Normal 5 3 4 2 5" xfId="28849"/>
    <cellStyle name="Normal 5 3 4 2 5 2" xfId="28850"/>
    <cellStyle name="Normal 5 3 4 2 6" xfId="28851"/>
    <cellStyle name="Normal 5 3 4 2 7" xfId="49413"/>
    <cellStyle name="Normal 5 3 4 2 8" xfId="49414"/>
    <cellStyle name="Normal 5 3 4 2_Lcc_inputs" xfId="49415"/>
    <cellStyle name="Normal 5 3 4 3" xfId="28852"/>
    <cellStyle name="Normal 5 3 4 3 2" xfId="28853"/>
    <cellStyle name="Normal 5 3 4 3 2 2" xfId="28854"/>
    <cellStyle name="Normal 5 3 4 3 2 2 2" xfId="28855"/>
    <cellStyle name="Normal 5 3 4 3 2 3" xfId="28856"/>
    <cellStyle name="Normal 5 3 4 3 3" xfId="28857"/>
    <cellStyle name="Normal 5 3 4 3 3 2" xfId="28858"/>
    <cellStyle name="Normal 5 3 4 3 3 2 2" xfId="28859"/>
    <cellStyle name="Normal 5 3 4 3 3 3" xfId="28860"/>
    <cellStyle name="Normal 5 3 4 3 4" xfId="28861"/>
    <cellStyle name="Normal 5 3 4 3 4 2" xfId="28862"/>
    <cellStyle name="Normal 5 3 4 3 5" xfId="28863"/>
    <cellStyle name="Normal 5 3 4 3_Lcc_inputs" xfId="49416"/>
    <cellStyle name="Normal 5 3 4 4" xfId="28864"/>
    <cellStyle name="Normal 5 3 4 4 2" xfId="28865"/>
    <cellStyle name="Normal 5 3 4 4 2 2" xfId="28866"/>
    <cellStyle name="Normal 5 3 4 4 2 3" xfId="49417"/>
    <cellStyle name="Normal 5 3 4 4 3" xfId="28867"/>
    <cellStyle name="Normal 5 3 4 4 4" xfId="49418"/>
    <cellStyle name="Normal 5 3 4 4_Lcc_inputs" xfId="49419"/>
    <cellStyle name="Normal 5 3 4 5" xfId="28868"/>
    <cellStyle name="Normal 5 3 4 5 2" xfId="28869"/>
    <cellStyle name="Normal 5 3 4 5 2 2" xfId="28870"/>
    <cellStyle name="Normal 5 3 4 5 3" xfId="28871"/>
    <cellStyle name="Normal 5 3 4 6" xfId="28872"/>
    <cellStyle name="Normal 5 3 4 6 2" xfId="28873"/>
    <cellStyle name="Normal 5 3 4 7" xfId="28874"/>
    <cellStyle name="Normal 5 3 4 8" xfId="49420"/>
    <cellStyle name="Normal 5 3 4 9" xfId="49421"/>
    <cellStyle name="Normal 5 3 4_Lcc_inputs" xfId="49422"/>
    <cellStyle name="Normal 5 3 5" xfId="10129"/>
    <cellStyle name="Normal 5 3 5 2" xfId="28875"/>
    <cellStyle name="Normal 5 3 5 2 2" xfId="28876"/>
    <cellStyle name="Normal 5 3 5 2 2 2" xfId="28877"/>
    <cellStyle name="Normal 5 3 5 2 2 2 2" xfId="28878"/>
    <cellStyle name="Normal 5 3 5 2 2 3" xfId="28879"/>
    <cellStyle name="Normal 5 3 5 2 3" xfId="28880"/>
    <cellStyle name="Normal 5 3 5 2 3 2" xfId="28881"/>
    <cellStyle name="Normal 5 3 5 2 3 2 2" xfId="28882"/>
    <cellStyle name="Normal 5 3 5 2 3 3" xfId="28883"/>
    <cellStyle name="Normal 5 3 5 2 4" xfId="28884"/>
    <cellStyle name="Normal 5 3 5 2 4 2" xfId="28885"/>
    <cellStyle name="Normal 5 3 5 2 5" xfId="28886"/>
    <cellStyle name="Normal 5 3 5 2_Lcc_inputs" xfId="49423"/>
    <cellStyle name="Normal 5 3 5 3" xfId="28887"/>
    <cellStyle name="Normal 5 3 5 3 2" xfId="28888"/>
    <cellStyle name="Normal 5 3 5 3 2 2" xfId="28889"/>
    <cellStyle name="Normal 5 3 5 3 2 3" xfId="49424"/>
    <cellStyle name="Normal 5 3 5 3 3" xfId="28890"/>
    <cellStyle name="Normal 5 3 5 3 4" xfId="49425"/>
    <cellStyle name="Normal 5 3 5 3_Lcc_inputs" xfId="49426"/>
    <cellStyle name="Normal 5 3 5 4" xfId="28891"/>
    <cellStyle name="Normal 5 3 5 4 2" xfId="28892"/>
    <cellStyle name="Normal 5 3 5 4 2 2" xfId="28893"/>
    <cellStyle name="Normal 5 3 5 4 3" xfId="28894"/>
    <cellStyle name="Normal 5 3 5 5" xfId="28895"/>
    <cellStyle name="Normal 5 3 5 5 2" xfId="28896"/>
    <cellStyle name="Normal 5 3 5 6" xfId="28897"/>
    <cellStyle name="Normal 5 3 5 7" xfId="49427"/>
    <cellStyle name="Normal 5 3 5 8" xfId="49428"/>
    <cellStyle name="Normal 5 3 5_Lcc_inputs" xfId="49429"/>
    <cellStyle name="Normal 5 3 6" xfId="10119"/>
    <cellStyle name="Normal 5 3 6 2" xfId="10866"/>
    <cellStyle name="Normal 5 3 6 2 2" xfId="28898"/>
    <cellStyle name="Normal 5 3 6 2 2 2" xfId="28899"/>
    <cellStyle name="Normal 5 3 6 2 2 3" xfId="49430"/>
    <cellStyle name="Normal 5 3 6 2 3" xfId="28900"/>
    <cellStyle name="Normal 5 3 6 2 4" xfId="49431"/>
    <cellStyle name="Normal 5 3 6 2_Lcc_inputs" xfId="49432"/>
    <cellStyle name="Normal 5 3 6 3" xfId="28901"/>
    <cellStyle name="Normal 5 3 6 3 2" xfId="28902"/>
    <cellStyle name="Normal 5 3 6 3 2 2" xfId="28903"/>
    <cellStyle name="Normal 5 3 6 3 3" xfId="28904"/>
    <cellStyle name="Normal 5 3 6 4" xfId="28905"/>
    <cellStyle name="Normal 5 3 6 4 2" xfId="28906"/>
    <cellStyle name="Normal 5 3 6 5" xfId="28907"/>
    <cellStyle name="Normal 5 3 6 6" xfId="49433"/>
    <cellStyle name="Normal 5 3 6 7" xfId="49434"/>
    <cellStyle name="Normal 5 3 6_Lcc_inputs" xfId="49435"/>
    <cellStyle name="Normal 5 3 7" xfId="11153"/>
    <cellStyle name="Normal 5 3 7 2" xfId="28908"/>
    <cellStyle name="Normal 5 3 7 2 2" xfId="28909"/>
    <cellStyle name="Normal 5 3 7 2 3" xfId="49436"/>
    <cellStyle name="Normal 5 3 7 3" xfId="28910"/>
    <cellStyle name="Normal 5 3 7 3 2" xfId="49437"/>
    <cellStyle name="Normal 5 3 7 4" xfId="49438"/>
    <cellStyle name="Normal 5 3 7 5" xfId="49439"/>
    <cellStyle name="Normal 5 3 7_Lcc_inputs" xfId="49440"/>
    <cellStyle name="Normal 5 3 8" xfId="28911"/>
    <cellStyle name="Normal 5 3 8 2" xfId="28912"/>
    <cellStyle name="Normal 5 3 8 2 2" xfId="28913"/>
    <cellStyle name="Normal 5 3 8 2 3" xfId="49441"/>
    <cellStyle name="Normal 5 3 8 3" xfId="28914"/>
    <cellStyle name="Normal 5 3 8 4" xfId="49442"/>
    <cellStyle name="Normal 5 3 8_Lcc_inputs" xfId="49443"/>
    <cellStyle name="Normal 5 3_Lcc_inputs" xfId="49444"/>
    <cellStyle name="Normal 5 30" xfId="55092"/>
    <cellStyle name="Normal 5 31" xfId="55185"/>
    <cellStyle name="Normal 5 32" xfId="55138"/>
    <cellStyle name="Normal 5 33" xfId="55187"/>
    <cellStyle name="Normal 5 34" xfId="55135"/>
    <cellStyle name="Normal 5 35" xfId="55188"/>
    <cellStyle name="Normal 5 36" xfId="55143"/>
    <cellStyle name="Normal 5 4" xfId="365"/>
    <cellStyle name="Normal 5 4 2" xfId="456"/>
    <cellStyle name="Normal 5 4 2 10" xfId="8983"/>
    <cellStyle name="Normal 5 4 2 2" xfId="8984"/>
    <cellStyle name="Normal 5 4 2 2 2" xfId="10131"/>
    <cellStyle name="Normal 5 4 2 3" xfId="28915"/>
    <cellStyle name="Normal 5 4 2 3 2" xfId="28916"/>
    <cellStyle name="Normal 5 4 2 3 2 2" xfId="28917"/>
    <cellStyle name="Normal 5 4 2 3 2 2 2" xfId="28918"/>
    <cellStyle name="Normal 5 4 2 3 2 3" xfId="28919"/>
    <cellStyle name="Normal 5 4 2 3 3" xfId="28920"/>
    <cellStyle name="Normal 5 4 2 3 3 2" xfId="28921"/>
    <cellStyle name="Normal 5 4 2 3 3 2 2" xfId="28922"/>
    <cellStyle name="Normal 5 4 2 3 3 3" xfId="28923"/>
    <cellStyle name="Normal 5 4 2 3 4" xfId="28924"/>
    <cellStyle name="Normal 5 4 2 3 4 2" xfId="28925"/>
    <cellStyle name="Normal 5 4 2 3 5" xfId="28926"/>
    <cellStyle name="Normal 5 4 2 3_Lcc_inputs" xfId="49445"/>
    <cellStyle name="Normal 5 4 2 4" xfId="28927"/>
    <cellStyle name="Normal 5 4 2 4 2" xfId="28928"/>
    <cellStyle name="Normal 5 4 2 4 2 2" xfId="28929"/>
    <cellStyle name="Normal 5 4 2 4 2 3" xfId="49446"/>
    <cellStyle name="Normal 5 4 2 4 3" xfId="28930"/>
    <cellStyle name="Normal 5 4 2 4 4" xfId="49447"/>
    <cellStyle name="Normal 5 4 2 4_Lcc_inputs" xfId="49448"/>
    <cellStyle name="Normal 5 4 2 5" xfId="28931"/>
    <cellStyle name="Normal 5 4 2 5 2" xfId="28932"/>
    <cellStyle name="Normal 5 4 2 5 2 2" xfId="28933"/>
    <cellStyle name="Normal 5 4 2 5 3" xfId="28934"/>
    <cellStyle name="Normal 5 4 2 6" xfId="28935"/>
    <cellStyle name="Normal 5 4 2 6 2" xfId="28936"/>
    <cellStyle name="Normal 5 4 2 7" xfId="28937"/>
    <cellStyle name="Normal 5 4 2 8" xfId="10130"/>
    <cellStyle name="Normal 5 4 2 9" xfId="49449"/>
    <cellStyle name="Normal 5 4 2_Lcc_inputs" xfId="49450"/>
    <cellStyle name="Normal 5 4 3" xfId="2759"/>
    <cellStyle name="Normal 5 4 3 2" xfId="10132"/>
    <cellStyle name="Normal 5 4 4" xfId="10133"/>
    <cellStyle name="Normal 5 4 4 2" xfId="28938"/>
    <cellStyle name="Normal 5 4 4 2 2" xfId="28939"/>
    <cellStyle name="Normal 5 4 4 2 2 2" xfId="28940"/>
    <cellStyle name="Normal 5 4 4 2 2 2 2" xfId="28941"/>
    <cellStyle name="Normal 5 4 4 2 2 3" xfId="28942"/>
    <cellStyle name="Normal 5 4 4 2 3" xfId="28943"/>
    <cellStyle name="Normal 5 4 4 2 3 2" xfId="28944"/>
    <cellStyle name="Normal 5 4 4 2 3 2 2" xfId="28945"/>
    <cellStyle name="Normal 5 4 4 2 3 3" xfId="28946"/>
    <cellStyle name="Normal 5 4 4 2 4" xfId="28947"/>
    <cellStyle name="Normal 5 4 4 2 4 2" xfId="28948"/>
    <cellStyle name="Normal 5 4 4 2 5" xfId="28949"/>
    <cellStyle name="Normal 5 4 4 2_Lcc_inputs" xfId="49451"/>
    <cellStyle name="Normal 5 4 4 3" xfId="28950"/>
    <cellStyle name="Normal 5 4 4 3 2" xfId="28951"/>
    <cellStyle name="Normal 5 4 4 3 2 2" xfId="28952"/>
    <cellStyle name="Normal 5 4 4 3 2 3" xfId="49452"/>
    <cellStyle name="Normal 5 4 4 3 3" xfId="28953"/>
    <cellStyle name="Normal 5 4 4 3 4" xfId="49453"/>
    <cellStyle name="Normal 5 4 4 3_Lcc_inputs" xfId="49454"/>
    <cellStyle name="Normal 5 4 4 4" xfId="28954"/>
    <cellStyle name="Normal 5 4 4 4 2" xfId="28955"/>
    <cellStyle name="Normal 5 4 4 4 2 2" xfId="28956"/>
    <cellStyle name="Normal 5 4 4 4 3" xfId="28957"/>
    <cellStyle name="Normal 5 4 4 5" xfId="28958"/>
    <cellStyle name="Normal 5 4 4 5 2" xfId="28959"/>
    <cellStyle name="Normal 5 4 4 6" xfId="28960"/>
    <cellStyle name="Normal 5 4 4 7" xfId="49455"/>
    <cellStyle name="Normal 5 4 4 8" xfId="49456"/>
    <cellStyle name="Normal 5 4 4_Lcc_inputs" xfId="49457"/>
    <cellStyle name="Normal 5 4 5" xfId="28961"/>
    <cellStyle name="Normal 5 4 6" xfId="28962"/>
    <cellStyle name="Normal 5 5" xfId="385"/>
    <cellStyle name="Normal 5 5 2" xfId="476"/>
    <cellStyle name="Normal 5 5 2 2" xfId="8986"/>
    <cellStyle name="Normal 5 5 2 2 2" xfId="28964"/>
    <cellStyle name="Normal 5 5 2 2 2 2" xfId="28965"/>
    <cellStyle name="Normal 5 5 2 2 2 3" xfId="49458"/>
    <cellStyle name="Normal 5 5 2 2 3" xfId="28966"/>
    <cellStyle name="Normal 5 5 2 2 4" xfId="28963"/>
    <cellStyle name="Normal 5 5 2 2_Lcc_inputs" xfId="49459"/>
    <cellStyle name="Normal 5 5 2 3" xfId="28967"/>
    <cellStyle name="Normal 5 5 2 3 2" xfId="28968"/>
    <cellStyle name="Normal 5 5 2 3 2 2" xfId="28969"/>
    <cellStyle name="Normal 5 5 2 3 3" xfId="28970"/>
    <cellStyle name="Normal 5 5 2 4" xfId="28971"/>
    <cellStyle name="Normal 5 5 2 4 2" xfId="28972"/>
    <cellStyle name="Normal 5 5 2 5" xfId="28973"/>
    <cellStyle name="Normal 5 5 2 6" xfId="10953"/>
    <cellStyle name="Normal 5 5 2 7" xfId="49460"/>
    <cellStyle name="Normal 5 5 2 8" xfId="8985"/>
    <cellStyle name="Normal 5 5 2_Lcc_inputs" xfId="49461"/>
    <cellStyle name="Normal 5 5 3" xfId="2760"/>
    <cellStyle name="Normal 5 5 3 2" xfId="28974"/>
    <cellStyle name="Normal 5 5 3 2 2" xfId="28975"/>
    <cellStyle name="Normal 5 5 3 2 3" xfId="49462"/>
    <cellStyle name="Normal 5 5 3 3" xfId="28976"/>
    <cellStyle name="Normal 5 5 3 3 2" xfId="49463"/>
    <cellStyle name="Normal 5 5 3 4" xfId="11154"/>
    <cellStyle name="Normal 5 5 3 5" xfId="49464"/>
    <cellStyle name="Normal 5 5 3_Lcc_inputs" xfId="49465"/>
    <cellStyle name="Normal 5 5 4" xfId="28977"/>
    <cellStyle name="Normal 5 5 4 2" xfId="28978"/>
    <cellStyle name="Normal 5 5 4 2 2" xfId="28979"/>
    <cellStyle name="Normal 5 5 4 2 3" xfId="49466"/>
    <cellStyle name="Normal 5 5 4 3" xfId="28980"/>
    <cellStyle name="Normal 5 5 4 4" xfId="49467"/>
    <cellStyle name="Normal 5 5 4_Lcc_inputs" xfId="49468"/>
    <cellStyle name="Normal 5 5 5" xfId="28981"/>
    <cellStyle name="Normal 5 5 5 2" xfId="28982"/>
    <cellStyle name="Normal 5 5 5 3" xfId="49469"/>
    <cellStyle name="Normal 5 5 6" xfId="28983"/>
    <cellStyle name="Normal 5 5 6 2" xfId="49470"/>
    <cellStyle name="Normal 5 5 7" xfId="10134"/>
    <cellStyle name="Normal 5 5 8" xfId="49471"/>
    <cellStyle name="Normal 5 5_Lcc_inputs" xfId="49472"/>
    <cellStyle name="Normal 5 6" xfId="405"/>
    <cellStyle name="Normal 5 6 2" xfId="496"/>
    <cellStyle name="Normal 5 6 2 2" xfId="8988"/>
    <cellStyle name="Normal 5 6 2 3" xfId="11155"/>
    <cellStyle name="Normal 5 6 2 4" xfId="8987"/>
    <cellStyle name="Normal 5 6 3" xfId="2761"/>
    <cellStyle name="Normal 5 6 3 2" xfId="49473"/>
    <cellStyle name="Normal 5 6 4" xfId="10117"/>
    <cellStyle name="Normal 5 6_Lcc_inputs" xfId="49474"/>
    <cellStyle name="Normal 5 7" xfId="191"/>
    <cellStyle name="Normal 5 7 2" xfId="2762"/>
    <cellStyle name="Normal 5 7 2 2" xfId="8989"/>
    <cellStyle name="Normal 5 7 2 3" xfId="49475"/>
    <cellStyle name="Normal 5 7 3" xfId="8990"/>
    <cellStyle name="Normal 5 7 3 2" xfId="49476"/>
    <cellStyle name="Normal 5 7 4" xfId="49477"/>
    <cellStyle name="Normal 5 7_Lcc_inputs" xfId="49478"/>
    <cellStyle name="Normal 5 8" xfId="576"/>
    <cellStyle name="Normal 5 8 2" xfId="2763"/>
    <cellStyle name="Normal 5 8 2 2" xfId="8991"/>
    <cellStyle name="Normal 5 8 3" xfId="8992"/>
    <cellStyle name="Normal 5 9" xfId="565"/>
    <cellStyle name="Normal 5 9 2" xfId="8993"/>
    <cellStyle name="Normal 5 9 2 2" xfId="8994"/>
    <cellStyle name="Normal 5 9 3" xfId="8995"/>
    <cellStyle name="Normal 5_Lcc_inputs" xfId="49479"/>
    <cellStyle name="Normal 50" xfId="8996"/>
    <cellStyle name="Normal 50 10" xfId="10828"/>
    <cellStyle name="Normal 50 10 2" xfId="28984"/>
    <cellStyle name="Normal 50 10 2 2" xfId="28985"/>
    <cellStyle name="Normal 50 10 2 2 2" xfId="28986"/>
    <cellStyle name="Normal 50 10 2 2 3" xfId="49480"/>
    <cellStyle name="Normal 50 10 2 3" xfId="28987"/>
    <cellStyle name="Normal 50 10 2 4" xfId="49481"/>
    <cellStyle name="Normal 50 10 2_Lcc_inputs" xfId="49482"/>
    <cellStyle name="Normal 50 10 3" xfId="28988"/>
    <cellStyle name="Normal 50 10 3 2" xfId="28989"/>
    <cellStyle name="Normal 50 10 3 2 2" xfId="28990"/>
    <cellStyle name="Normal 50 10 3 3" xfId="28991"/>
    <cellStyle name="Normal 50 10 4" xfId="28992"/>
    <cellStyle name="Normal 50 10 4 2" xfId="28993"/>
    <cellStyle name="Normal 50 10 5" xfId="28994"/>
    <cellStyle name="Normal 50 10 6" xfId="49483"/>
    <cellStyle name="Normal 50 10 7" xfId="49484"/>
    <cellStyle name="Normal 50 10_Lcc_inputs" xfId="49485"/>
    <cellStyle name="Normal 50 11" xfId="28995"/>
    <cellStyle name="Normal 50 11 2" xfId="28996"/>
    <cellStyle name="Normal 50 11 2 2" xfId="28997"/>
    <cellStyle name="Normal 50 11 2 3" xfId="49486"/>
    <cellStyle name="Normal 50 11 3" xfId="28998"/>
    <cellStyle name="Normal 50 11 3 2" xfId="49487"/>
    <cellStyle name="Normal 50 11 4" xfId="49488"/>
    <cellStyle name="Normal 50 11 5" xfId="49489"/>
    <cellStyle name="Normal 50 11_Lcc_inputs" xfId="49490"/>
    <cellStyle name="Normal 50 12" xfId="28999"/>
    <cellStyle name="Normal 50 12 2" xfId="29000"/>
    <cellStyle name="Normal 50 12 2 2" xfId="29001"/>
    <cellStyle name="Normal 50 12 2 3" xfId="49491"/>
    <cellStyle name="Normal 50 12 3" xfId="29002"/>
    <cellStyle name="Normal 50 12 4" xfId="49492"/>
    <cellStyle name="Normal 50 12_Lcc_inputs" xfId="49493"/>
    <cellStyle name="Normal 50 13" xfId="29003"/>
    <cellStyle name="Normal 50 13 2" xfId="29004"/>
    <cellStyle name="Normal 50 13 3" xfId="49494"/>
    <cellStyle name="Normal 50 14" xfId="29005"/>
    <cellStyle name="Normal 50 14 2" xfId="49495"/>
    <cellStyle name="Normal 50 15" xfId="10135"/>
    <cellStyle name="Normal 50 16" xfId="49496"/>
    <cellStyle name="Normal 50 2" xfId="10136"/>
    <cellStyle name="Normal 50 2 10" xfId="49497"/>
    <cellStyle name="Normal 50 2 2" xfId="10137"/>
    <cellStyle name="Normal 50 2 2 2" xfId="29006"/>
    <cellStyle name="Normal 50 2 2 2 2" xfId="29007"/>
    <cellStyle name="Normal 50 2 2 2 2 2" xfId="29008"/>
    <cellStyle name="Normal 50 2 2 2 2 2 2" xfId="29009"/>
    <cellStyle name="Normal 50 2 2 2 2 3" xfId="29010"/>
    <cellStyle name="Normal 50 2 2 2 3" xfId="29011"/>
    <cellStyle name="Normal 50 2 2 2 3 2" xfId="29012"/>
    <cellStyle name="Normal 50 2 2 2 3 2 2" xfId="29013"/>
    <cellStyle name="Normal 50 2 2 2 3 3" xfId="29014"/>
    <cellStyle name="Normal 50 2 2 2 4" xfId="29015"/>
    <cellStyle name="Normal 50 2 2 2 4 2" xfId="29016"/>
    <cellStyle name="Normal 50 2 2 2 5" xfId="29017"/>
    <cellStyle name="Normal 50 2 2 2_Lcc_inputs" xfId="49498"/>
    <cellStyle name="Normal 50 2 2 3" xfId="29018"/>
    <cellStyle name="Normal 50 2 2 3 2" xfId="29019"/>
    <cellStyle name="Normal 50 2 2 3 2 2" xfId="29020"/>
    <cellStyle name="Normal 50 2 2 3 2 3" xfId="49499"/>
    <cellStyle name="Normal 50 2 2 3 3" xfId="29021"/>
    <cellStyle name="Normal 50 2 2 3 4" xfId="49500"/>
    <cellStyle name="Normal 50 2 2 3_Lcc_inputs" xfId="49501"/>
    <cellStyle name="Normal 50 2 2 4" xfId="29022"/>
    <cellStyle name="Normal 50 2 2 4 2" xfId="29023"/>
    <cellStyle name="Normal 50 2 2 4 2 2" xfId="29024"/>
    <cellStyle name="Normal 50 2 2 4 3" xfId="29025"/>
    <cellStyle name="Normal 50 2 2 5" xfId="29026"/>
    <cellStyle name="Normal 50 2 2 5 2" xfId="29027"/>
    <cellStyle name="Normal 50 2 2 6" xfId="29028"/>
    <cellStyle name="Normal 50 2 2 7" xfId="49502"/>
    <cellStyle name="Normal 50 2 2 8" xfId="49503"/>
    <cellStyle name="Normal 50 2 2_Lcc_inputs" xfId="49504"/>
    <cellStyle name="Normal 50 2 3" xfId="10890"/>
    <cellStyle name="Normal 50 2 3 2" xfId="29029"/>
    <cellStyle name="Normal 50 2 3 2 2" xfId="29030"/>
    <cellStyle name="Normal 50 2 3 2 2 2" xfId="29031"/>
    <cellStyle name="Normal 50 2 3 2 2 3" xfId="49505"/>
    <cellStyle name="Normal 50 2 3 2 3" xfId="29032"/>
    <cellStyle name="Normal 50 2 3 2 4" xfId="49506"/>
    <cellStyle name="Normal 50 2 3 2_Lcc_inputs" xfId="49507"/>
    <cellStyle name="Normal 50 2 3 3" xfId="29033"/>
    <cellStyle name="Normal 50 2 3 3 2" xfId="29034"/>
    <cellStyle name="Normal 50 2 3 3 2 2" xfId="29035"/>
    <cellStyle name="Normal 50 2 3 3 3" xfId="29036"/>
    <cellStyle name="Normal 50 2 3 4" xfId="29037"/>
    <cellStyle name="Normal 50 2 3 4 2" xfId="29038"/>
    <cellStyle name="Normal 50 2 3 5" xfId="29039"/>
    <cellStyle name="Normal 50 2 3 6" xfId="49508"/>
    <cellStyle name="Normal 50 2 3 7" xfId="49509"/>
    <cellStyle name="Normal 50 2 3_Lcc_inputs" xfId="49510"/>
    <cellStyle name="Normal 50 2 4" xfId="11156"/>
    <cellStyle name="Normal 50 2 4 2" xfId="29040"/>
    <cellStyle name="Normal 50 2 4 2 2" xfId="29041"/>
    <cellStyle name="Normal 50 2 4 2 3" xfId="49511"/>
    <cellStyle name="Normal 50 2 4 3" xfId="29042"/>
    <cellStyle name="Normal 50 2 4 3 2" xfId="49512"/>
    <cellStyle name="Normal 50 2 4 4" xfId="49513"/>
    <cellStyle name="Normal 50 2 4 5" xfId="49514"/>
    <cellStyle name="Normal 50 2 4_Lcc_inputs" xfId="49515"/>
    <cellStyle name="Normal 50 2 5" xfId="29043"/>
    <cellStyle name="Normal 50 2 5 2" xfId="29044"/>
    <cellStyle name="Normal 50 2 5 2 2" xfId="29045"/>
    <cellStyle name="Normal 50 2 5 2 3" xfId="49516"/>
    <cellStyle name="Normal 50 2 5 3" xfId="29046"/>
    <cellStyle name="Normal 50 2 5 3 2" xfId="49517"/>
    <cellStyle name="Normal 50 2 5 4" xfId="49518"/>
    <cellStyle name="Normal 50 2 5 5" xfId="49519"/>
    <cellStyle name="Normal 50 2 5_Lcc_inputs" xfId="49520"/>
    <cellStyle name="Normal 50 2 6" xfId="29047"/>
    <cellStyle name="Normal 50 2 6 2" xfId="29048"/>
    <cellStyle name="Normal 50 2 6 2 2" xfId="49521"/>
    <cellStyle name="Normal 50 2 6 3" xfId="49522"/>
    <cellStyle name="Normal 50 2 6 4" xfId="49523"/>
    <cellStyle name="Normal 50 2 6_Lcc_inputs" xfId="49524"/>
    <cellStyle name="Normal 50 2 7" xfId="29049"/>
    <cellStyle name="Normal 50 2 7 2" xfId="49525"/>
    <cellStyle name="Normal 50 2 7 3" xfId="49526"/>
    <cellStyle name="Normal 50 2 8" xfId="49527"/>
    <cellStyle name="Normal 50 2 8 2" xfId="49528"/>
    <cellStyle name="Normal 50 2 9" xfId="49529"/>
    <cellStyle name="Normal 50 2_Lcc_inputs" xfId="49530"/>
    <cellStyle name="Normal 50 3" xfId="10138"/>
    <cellStyle name="Normal 50 3 2" xfId="10139"/>
    <cellStyle name="Normal 50 3 2 2" xfId="29050"/>
    <cellStyle name="Normal 50 3 2 2 2" xfId="29051"/>
    <cellStyle name="Normal 50 3 2 2 2 2" xfId="29052"/>
    <cellStyle name="Normal 50 3 2 2 2 2 2" xfId="29053"/>
    <cellStyle name="Normal 50 3 2 2 2 3" xfId="29054"/>
    <cellStyle name="Normal 50 3 2 2 3" xfId="29055"/>
    <cellStyle name="Normal 50 3 2 2 3 2" xfId="29056"/>
    <cellStyle name="Normal 50 3 2 2 3 2 2" xfId="29057"/>
    <cellStyle name="Normal 50 3 2 2 3 3" xfId="29058"/>
    <cellStyle name="Normal 50 3 2 2 4" xfId="29059"/>
    <cellStyle name="Normal 50 3 2 2 4 2" xfId="29060"/>
    <cellStyle name="Normal 50 3 2 2 5" xfId="29061"/>
    <cellStyle name="Normal 50 3 2 2_Lcc_inputs" xfId="49531"/>
    <cellStyle name="Normal 50 3 2 3" xfId="29062"/>
    <cellStyle name="Normal 50 3 2 3 2" xfId="29063"/>
    <cellStyle name="Normal 50 3 2 3 2 2" xfId="29064"/>
    <cellStyle name="Normal 50 3 2 3 2 3" xfId="49532"/>
    <cellStyle name="Normal 50 3 2 3 3" xfId="29065"/>
    <cellStyle name="Normal 50 3 2 3 4" xfId="49533"/>
    <cellStyle name="Normal 50 3 2 3_Lcc_inputs" xfId="49534"/>
    <cellStyle name="Normal 50 3 2 4" xfId="29066"/>
    <cellStyle name="Normal 50 3 2 4 2" xfId="29067"/>
    <cellStyle name="Normal 50 3 2 4 2 2" xfId="29068"/>
    <cellStyle name="Normal 50 3 2 4 3" xfId="29069"/>
    <cellStyle name="Normal 50 3 2 5" xfId="29070"/>
    <cellStyle name="Normal 50 3 2 5 2" xfId="29071"/>
    <cellStyle name="Normal 50 3 2 6" xfId="29072"/>
    <cellStyle name="Normal 50 3 2 7" xfId="49535"/>
    <cellStyle name="Normal 50 3 2 8" xfId="49536"/>
    <cellStyle name="Normal 50 3 2_Lcc_inputs" xfId="49537"/>
    <cellStyle name="Normal 50 3 3" xfId="10954"/>
    <cellStyle name="Normal 50 3 3 2" xfId="29073"/>
    <cellStyle name="Normal 50 3 3 2 2" xfId="29074"/>
    <cellStyle name="Normal 50 3 3 2 2 2" xfId="29075"/>
    <cellStyle name="Normal 50 3 3 2 2 3" xfId="49538"/>
    <cellStyle name="Normal 50 3 3 2 3" xfId="29076"/>
    <cellStyle name="Normal 50 3 3 2 4" xfId="49539"/>
    <cellStyle name="Normal 50 3 3 2_Lcc_inputs" xfId="49540"/>
    <cellStyle name="Normal 50 3 3 3" xfId="29077"/>
    <cellStyle name="Normal 50 3 3 3 2" xfId="29078"/>
    <cellStyle name="Normal 50 3 3 3 2 2" xfId="29079"/>
    <cellStyle name="Normal 50 3 3 3 3" xfId="29080"/>
    <cellStyle name="Normal 50 3 3 4" xfId="29081"/>
    <cellStyle name="Normal 50 3 3 4 2" xfId="29082"/>
    <cellStyle name="Normal 50 3 3 5" xfId="29083"/>
    <cellStyle name="Normal 50 3 3 6" xfId="49541"/>
    <cellStyle name="Normal 50 3 3 7" xfId="49542"/>
    <cellStyle name="Normal 50 3 3_Lcc_inputs" xfId="49543"/>
    <cellStyle name="Normal 50 3 4" xfId="11157"/>
    <cellStyle name="Normal 50 3 4 2" xfId="29084"/>
    <cellStyle name="Normal 50 3 4 2 2" xfId="29085"/>
    <cellStyle name="Normal 50 3 4 2 3" xfId="49544"/>
    <cellStyle name="Normal 50 3 4 3" xfId="29086"/>
    <cellStyle name="Normal 50 3 4 3 2" xfId="49545"/>
    <cellStyle name="Normal 50 3 4 4" xfId="49546"/>
    <cellStyle name="Normal 50 3 4 5" xfId="49547"/>
    <cellStyle name="Normal 50 3 4_Lcc_inputs" xfId="49548"/>
    <cellStyle name="Normal 50 3 5" xfId="29087"/>
    <cellStyle name="Normal 50 3 5 2" xfId="29088"/>
    <cellStyle name="Normal 50 3 5 2 2" xfId="29089"/>
    <cellStyle name="Normal 50 3 5 2 3" xfId="49549"/>
    <cellStyle name="Normal 50 3 5 3" xfId="29090"/>
    <cellStyle name="Normal 50 3 5 4" xfId="49550"/>
    <cellStyle name="Normal 50 3 5_Lcc_inputs" xfId="49551"/>
    <cellStyle name="Normal 50 3 6" xfId="29091"/>
    <cellStyle name="Normal 50 3 6 2" xfId="29092"/>
    <cellStyle name="Normal 50 3 6 3" xfId="49552"/>
    <cellStyle name="Normal 50 3 7" xfId="29093"/>
    <cellStyle name="Normal 50 3 7 2" xfId="49553"/>
    <cellStyle name="Normal 50 3 8" xfId="49554"/>
    <cellStyle name="Normal 50 3 9" xfId="49555"/>
    <cellStyle name="Normal 50 3_Lcc_inputs" xfId="49556"/>
    <cellStyle name="Normal 50 4" xfId="10140"/>
    <cellStyle name="Normal 50 4 2" xfId="10141"/>
    <cellStyle name="Normal 50 4 2 2" xfId="29094"/>
    <cellStyle name="Normal 50 4 2 2 2" xfId="29095"/>
    <cellStyle name="Normal 50 4 2 2 2 2" xfId="29096"/>
    <cellStyle name="Normal 50 4 2 2 2 2 2" xfId="29097"/>
    <cellStyle name="Normal 50 4 2 2 2 3" xfId="29098"/>
    <cellStyle name="Normal 50 4 2 2 3" xfId="29099"/>
    <cellStyle name="Normal 50 4 2 2 3 2" xfId="29100"/>
    <cellStyle name="Normal 50 4 2 2 3 2 2" xfId="29101"/>
    <cellStyle name="Normal 50 4 2 2 3 3" xfId="29102"/>
    <cellStyle name="Normal 50 4 2 2 4" xfId="29103"/>
    <cellStyle name="Normal 50 4 2 2 4 2" xfId="29104"/>
    <cellStyle name="Normal 50 4 2 2 5" xfId="29105"/>
    <cellStyle name="Normal 50 4 2 2_Lcc_inputs" xfId="49557"/>
    <cellStyle name="Normal 50 4 2 3" xfId="29106"/>
    <cellStyle name="Normal 50 4 2 3 2" xfId="29107"/>
    <cellStyle name="Normal 50 4 2 3 2 2" xfId="29108"/>
    <cellStyle name="Normal 50 4 2 3 2 3" xfId="49558"/>
    <cellStyle name="Normal 50 4 2 3 3" xfId="29109"/>
    <cellStyle name="Normal 50 4 2 3 4" xfId="49559"/>
    <cellStyle name="Normal 50 4 2 3_Lcc_inputs" xfId="49560"/>
    <cellStyle name="Normal 50 4 2 4" xfId="29110"/>
    <cellStyle name="Normal 50 4 2 4 2" xfId="29111"/>
    <cellStyle name="Normal 50 4 2 4 2 2" xfId="29112"/>
    <cellStyle name="Normal 50 4 2 4 3" xfId="29113"/>
    <cellStyle name="Normal 50 4 2 5" xfId="29114"/>
    <cellStyle name="Normal 50 4 2 5 2" xfId="29115"/>
    <cellStyle name="Normal 50 4 2 6" xfId="29116"/>
    <cellStyle name="Normal 50 4 2 7" xfId="49561"/>
    <cellStyle name="Normal 50 4 2 8" xfId="49562"/>
    <cellStyle name="Normal 50 4 2_Lcc_inputs" xfId="49563"/>
    <cellStyle name="Normal 50 4 3" xfId="29117"/>
    <cellStyle name="Normal 50 4 3 2" xfId="29118"/>
    <cellStyle name="Normal 50 4 3 2 2" xfId="29119"/>
    <cellStyle name="Normal 50 4 3 2 2 2" xfId="29120"/>
    <cellStyle name="Normal 50 4 3 2 3" xfId="29121"/>
    <cellStyle name="Normal 50 4 3 3" xfId="29122"/>
    <cellStyle name="Normal 50 4 3 3 2" xfId="29123"/>
    <cellStyle name="Normal 50 4 3 3 2 2" xfId="29124"/>
    <cellStyle name="Normal 50 4 3 3 3" xfId="29125"/>
    <cellStyle name="Normal 50 4 3 4" xfId="29126"/>
    <cellStyle name="Normal 50 4 3 4 2" xfId="29127"/>
    <cellStyle name="Normal 50 4 3 5" xfId="29128"/>
    <cellStyle name="Normal 50 4 3_Lcc_inputs" xfId="49564"/>
    <cellStyle name="Normal 50 4 4" xfId="29129"/>
    <cellStyle name="Normal 50 4 4 2" xfId="29130"/>
    <cellStyle name="Normal 50 4 4 2 2" xfId="29131"/>
    <cellStyle name="Normal 50 4 4 2 3" xfId="49565"/>
    <cellStyle name="Normal 50 4 4 3" xfId="29132"/>
    <cellStyle name="Normal 50 4 4 4" xfId="49566"/>
    <cellStyle name="Normal 50 4 4_Lcc_inputs" xfId="49567"/>
    <cellStyle name="Normal 50 4 5" xfId="29133"/>
    <cellStyle name="Normal 50 4 5 2" xfId="29134"/>
    <cellStyle name="Normal 50 4 5 2 2" xfId="29135"/>
    <cellStyle name="Normal 50 4 5 3" xfId="29136"/>
    <cellStyle name="Normal 50 4 6" xfId="29137"/>
    <cellStyle name="Normal 50 4 6 2" xfId="29138"/>
    <cellStyle name="Normal 50 4 7" xfId="29139"/>
    <cellStyle name="Normal 50 4 8" xfId="49568"/>
    <cellStyle name="Normal 50 4 9" xfId="49569"/>
    <cellStyle name="Normal 50 4_Lcc_inputs" xfId="49570"/>
    <cellStyle name="Normal 50 5" xfId="10142"/>
    <cellStyle name="Normal 50 5 2" xfId="10143"/>
    <cellStyle name="Normal 50 5 2 2" xfId="29140"/>
    <cellStyle name="Normal 50 5 2 2 2" xfId="29141"/>
    <cellStyle name="Normal 50 5 2 2 2 2" xfId="29142"/>
    <cellStyle name="Normal 50 5 2 2 2 2 2" xfId="29143"/>
    <cellStyle name="Normal 50 5 2 2 2 3" xfId="29144"/>
    <cellStyle name="Normal 50 5 2 2 3" xfId="29145"/>
    <cellStyle name="Normal 50 5 2 2 3 2" xfId="29146"/>
    <cellStyle name="Normal 50 5 2 2 3 2 2" xfId="29147"/>
    <cellStyle name="Normal 50 5 2 2 3 3" xfId="29148"/>
    <cellStyle name="Normal 50 5 2 2 4" xfId="29149"/>
    <cellStyle name="Normal 50 5 2 2 4 2" xfId="29150"/>
    <cellStyle name="Normal 50 5 2 2 5" xfId="29151"/>
    <cellStyle name="Normal 50 5 2 2_Lcc_inputs" xfId="49571"/>
    <cellStyle name="Normal 50 5 2 3" xfId="29152"/>
    <cellStyle name="Normal 50 5 2 3 2" xfId="29153"/>
    <cellStyle name="Normal 50 5 2 3 2 2" xfId="29154"/>
    <cellStyle name="Normal 50 5 2 3 2 3" xfId="49572"/>
    <cellStyle name="Normal 50 5 2 3 3" xfId="29155"/>
    <cellStyle name="Normal 50 5 2 3 4" xfId="49573"/>
    <cellStyle name="Normal 50 5 2 3_Lcc_inputs" xfId="49574"/>
    <cellStyle name="Normal 50 5 2 4" xfId="29156"/>
    <cellStyle name="Normal 50 5 2 4 2" xfId="29157"/>
    <cellStyle name="Normal 50 5 2 4 2 2" xfId="29158"/>
    <cellStyle name="Normal 50 5 2 4 3" xfId="29159"/>
    <cellStyle name="Normal 50 5 2 5" xfId="29160"/>
    <cellStyle name="Normal 50 5 2 5 2" xfId="29161"/>
    <cellStyle name="Normal 50 5 2 6" xfId="29162"/>
    <cellStyle name="Normal 50 5 2 7" xfId="49575"/>
    <cellStyle name="Normal 50 5 2 8" xfId="49576"/>
    <cellStyle name="Normal 50 5 2_Lcc_inputs" xfId="49577"/>
    <cellStyle name="Normal 50 5 3" xfId="29163"/>
    <cellStyle name="Normal 50 5 3 2" xfId="29164"/>
    <cellStyle name="Normal 50 5 3 2 2" xfId="29165"/>
    <cellStyle name="Normal 50 5 3 2 2 2" xfId="29166"/>
    <cellStyle name="Normal 50 5 3 2 3" xfId="29167"/>
    <cellStyle name="Normal 50 5 3 3" xfId="29168"/>
    <cellStyle name="Normal 50 5 3 3 2" xfId="29169"/>
    <cellStyle name="Normal 50 5 3 3 2 2" xfId="29170"/>
    <cellStyle name="Normal 50 5 3 3 3" xfId="29171"/>
    <cellStyle name="Normal 50 5 3 4" xfId="29172"/>
    <cellStyle name="Normal 50 5 3 4 2" xfId="29173"/>
    <cellStyle name="Normal 50 5 3 5" xfId="29174"/>
    <cellStyle name="Normal 50 5 3_Lcc_inputs" xfId="49578"/>
    <cellStyle name="Normal 50 5 4" xfId="29175"/>
    <cellStyle name="Normal 50 5 4 2" xfId="29176"/>
    <cellStyle name="Normal 50 5 4 2 2" xfId="29177"/>
    <cellStyle name="Normal 50 5 4 2 3" xfId="49579"/>
    <cellStyle name="Normal 50 5 4 3" xfId="29178"/>
    <cellStyle name="Normal 50 5 4 4" xfId="49580"/>
    <cellStyle name="Normal 50 5 4_Lcc_inputs" xfId="49581"/>
    <cellStyle name="Normal 50 5 5" xfId="29179"/>
    <cellStyle name="Normal 50 5 5 2" xfId="29180"/>
    <cellStyle name="Normal 50 5 5 2 2" xfId="29181"/>
    <cellStyle name="Normal 50 5 5 3" xfId="29182"/>
    <cellStyle name="Normal 50 5 6" xfId="29183"/>
    <cellStyle name="Normal 50 5 6 2" xfId="29184"/>
    <cellStyle name="Normal 50 5 7" xfId="29185"/>
    <cellStyle name="Normal 50 5 8" xfId="49582"/>
    <cellStyle name="Normal 50 5 9" xfId="49583"/>
    <cellStyle name="Normal 50 5_Lcc_inputs" xfId="49584"/>
    <cellStyle name="Normal 50 6" xfId="10144"/>
    <cellStyle name="Normal 50 6 2" xfId="10145"/>
    <cellStyle name="Normal 50 6 2 2" xfId="29186"/>
    <cellStyle name="Normal 50 6 2 2 2" xfId="29187"/>
    <cellStyle name="Normal 50 6 2 2 2 2" xfId="29188"/>
    <cellStyle name="Normal 50 6 2 2 2 2 2" xfId="29189"/>
    <cellStyle name="Normal 50 6 2 2 2 3" xfId="29190"/>
    <cellStyle name="Normal 50 6 2 2 3" xfId="29191"/>
    <cellStyle name="Normal 50 6 2 2 3 2" xfId="29192"/>
    <cellStyle name="Normal 50 6 2 2 3 2 2" xfId="29193"/>
    <cellStyle name="Normal 50 6 2 2 3 3" xfId="29194"/>
    <cellStyle name="Normal 50 6 2 2 4" xfId="29195"/>
    <cellStyle name="Normal 50 6 2 2 4 2" xfId="29196"/>
    <cellStyle name="Normal 50 6 2 2 5" xfId="29197"/>
    <cellStyle name="Normal 50 6 2 2_Lcc_inputs" xfId="49585"/>
    <cellStyle name="Normal 50 6 2 3" xfId="29198"/>
    <cellStyle name="Normal 50 6 2 3 2" xfId="29199"/>
    <cellStyle name="Normal 50 6 2 3 2 2" xfId="29200"/>
    <cellStyle name="Normal 50 6 2 3 2 3" xfId="49586"/>
    <cellStyle name="Normal 50 6 2 3 3" xfId="29201"/>
    <cellStyle name="Normal 50 6 2 3 4" xfId="49587"/>
    <cellStyle name="Normal 50 6 2 3_Lcc_inputs" xfId="49588"/>
    <cellStyle name="Normal 50 6 2 4" xfId="29202"/>
    <cellStyle name="Normal 50 6 2 4 2" xfId="29203"/>
    <cellStyle name="Normal 50 6 2 4 2 2" xfId="29204"/>
    <cellStyle name="Normal 50 6 2 4 3" xfId="29205"/>
    <cellStyle name="Normal 50 6 2 5" xfId="29206"/>
    <cellStyle name="Normal 50 6 2 5 2" xfId="29207"/>
    <cellStyle name="Normal 50 6 2 6" xfId="29208"/>
    <cellStyle name="Normal 50 6 2 7" xfId="49589"/>
    <cellStyle name="Normal 50 6 2 8" xfId="49590"/>
    <cellStyle name="Normal 50 6 2_Lcc_inputs" xfId="49591"/>
    <cellStyle name="Normal 50 6 3" xfId="29209"/>
    <cellStyle name="Normal 50 6 3 2" xfId="29210"/>
    <cellStyle name="Normal 50 6 3 2 2" xfId="29211"/>
    <cellStyle name="Normal 50 6 3 2 2 2" xfId="29212"/>
    <cellStyle name="Normal 50 6 3 2 3" xfId="29213"/>
    <cellStyle name="Normal 50 6 3 3" xfId="29214"/>
    <cellStyle name="Normal 50 6 3 3 2" xfId="29215"/>
    <cellStyle name="Normal 50 6 3 3 2 2" xfId="29216"/>
    <cellStyle name="Normal 50 6 3 3 3" xfId="29217"/>
    <cellStyle name="Normal 50 6 3 4" xfId="29218"/>
    <cellStyle name="Normal 50 6 3 4 2" xfId="29219"/>
    <cellStyle name="Normal 50 6 3 5" xfId="29220"/>
    <cellStyle name="Normal 50 6 3_Lcc_inputs" xfId="49592"/>
    <cellStyle name="Normal 50 6 4" xfId="29221"/>
    <cellStyle name="Normal 50 6 4 2" xfId="29222"/>
    <cellStyle name="Normal 50 6 4 2 2" xfId="29223"/>
    <cellStyle name="Normal 50 6 4 2 3" xfId="49593"/>
    <cellStyle name="Normal 50 6 4 3" xfId="29224"/>
    <cellStyle name="Normal 50 6 4 4" xfId="49594"/>
    <cellStyle name="Normal 50 6 4_Lcc_inputs" xfId="49595"/>
    <cellStyle name="Normal 50 6 5" xfId="29225"/>
    <cellStyle name="Normal 50 6 5 2" xfId="29226"/>
    <cellStyle name="Normal 50 6 5 2 2" xfId="29227"/>
    <cellStyle name="Normal 50 6 5 3" xfId="29228"/>
    <cellStyle name="Normal 50 6 6" xfId="29229"/>
    <cellStyle name="Normal 50 6 6 2" xfId="29230"/>
    <cellStyle name="Normal 50 6 7" xfId="29231"/>
    <cellStyle name="Normal 50 6 8" xfId="49596"/>
    <cellStyle name="Normal 50 6 9" xfId="49597"/>
    <cellStyle name="Normal 50 6_Lcc_inputs" xfId="49598"/>
    <cellStyle name="Normal 50 7" xfId="10146"/>
    <cellStyle name="Normal 50 7 2" xfId="10147"/>
    <cellStyle name="Normal 50 7 2 2" xfId="29232"/>
    <cellStyle name="Normal 50 7 2 2 2" xfId="29233"/>
    <cellStyle name="Normal 50 7 2 2 2 2" xfId="29234"/>
    <cellStyle name="Normal 50 7 2 2 2 2 2" xfId="29235"/>
    <cellStyle name="Normal 50 7 2 2 2 3" xfId="29236"/>
    <cellStyle name="Normal 50 7 2 2 3" xfId="29237"/>
    <cellStyle name="Normal 50 7 2 2 3 2" xfId="29238"/>
    <cellStyle name="Normal 50 7 2 2 3 2 2" xfId="29239"/>
    <cellStyle name="Normal 50 7 2 2 3 3" xfId="29240"/>
    <cellStyle name="Normal 50 7 2 2 4" xfId="29241"/>
    <cellStyle name="Normal 50 7 2 2 4 2" xfId="29242"/>
    <cellStyle name="Normal 50 7 2 2 5" xfId="29243"/>
    <cellStyle name="Normal 50 7 2 2_Lcc_inputs" xfId="49599"/>
    <cellStyle name="Normal 50 7 2 3" xfId="29244"/>
    <cellStyle name="Normal 50 7 2 3 2" xfId="29245"/>
    <cellStyle name="Normal 50 7 2 3 2 2" xfId="29246"/>
    <cellStyle name="Normal 50 7 2 3 2 3" xfId="49600"/>
    <cellStyle name="Normal 50 7 2 3 3" xfId="29247"/>
    <cellStyle name="Normal 50 7 2 3 4" xfId="49601"/>
    <cellStyle name="Normal 50 7 2 3_Lcc_inputs" xfId="49602"/>
    <cellStyle name="Normal 50 7 2 4" xfId="29248"/>
    <cellStyle name="Normal 50 7 2 4 2" xfId="29249"/>
    <cellStyle name="Normal 50 7 2 4 2 2" xfId="29250"/>
    <cellStyle name="Normal 50 7 2 4 3" xfId="29251"/>
    <cellStyle name="Normal 50 7 2 5" xfId="29252"/>
    <cellStyle name="Normal 50 7 2 5 2" xfId="29253"/>
    <cellStyle name="Normal 50 7 2 6" xfId="29254"/>
    <cellStyle name="Normal 50 7 2 7" xfId="49603"/>
    <cellStyle name="Normal 50 7 2 8" xfId="49604"/>
    <cellStyle name="Normal 50 7 2_Lcc_inputs" xfId="49605"/>
    <cellStyle name="Normal 50 7 3" xfId="29255"/>
    <cellStyle name="Normal 50 7 3 2" xfId="29256"/>
    <cellStyle name="Normal 50 7 3 2 2" xfId="29257"/>
    <cellStyle name="Normal 50 7 3 2 2 2" xfId="29258"/>
    <cellStyle name="Normal 50 7 3 2 3" xfId="29259"/>
    <cellStyle name="Normal 50 7 3 3" xfId="29260"/>
    <cellStyle name="Normal 50 7 3 3 2" xfId="29261"/>
    <cellStyle name="Normal 50 7 3 3 2 2" xfId="29262"/>
    <cellStyle name="Normal 50 7 3 3 3" xfId="29263"/>
    <cellStyle name="Normal 50 7 3 4" xfId="29264"/>
    <cellStyle name="Normal 50 7 3 4 2" xfId="29265"/>
    <cellStyle name="Normal 50 7 3 5" xfId="29266"/>
    <cellStyle name="Normal 50 7 3_Lcc_inputs" xfId="49606"/>
    <cellStyle name="Normal 50 7 4" xfId="29267"/>
    <cellStyle name="Normal 50 7 4 2" xfId="29268"/>
    <cellStyle name="Normal 50 7 4 2 2" xfId="29269"/>
    <cellStyle name="Normal 50 7 4 2 3" xfId="49607"/>
    <cellStyle name="Normal 50 7 4 3" xfId="29270"/>
    <cellStyle name="Normal 50 7 4 4" xfId="49608"/>
    <cellStyle name="Normal 50 7 4_Lcc_inputs" xfId="49609"/>
    <cellStyle name="Normal 50 7 5" xfId="29271"/>
    <cellStyle name="Normal 50 7 5 2" xfId="29272"/>
    <cellStyle name="Normal 50 7 5 2 2" xfId="29273"/>
    <cellStyle name="Normal 50 7 5 3" xfId="29274"/>
    <cellStyle name="Normal 50 7 6" xfId="29275"/>
    <cellStyle name="Normal 50 7 6 2" xfId="29276"/>
    <cellStyle name="Normal 50 7 7" xfId="29277"/>
    <cellStyle name="Normal 50 7 8" xfId="49610"/>
    <cellStyle name="Normal 50 7 9" xfId="49611"/>
    <cellStyle name="Normal 50 7_Lcc_inputs" xfId="49612"/>
    <cellStyle name="Normal 50 8" xfId="10148"/>
    <cellStyle name="Normal 50 8 2" xfId="29278"/>
    <cellStyle name="Normal 50 8 2 2" xfId="29279"/>
    <cellStyle name="Normal 50 8 2 2 2" xfId="29280"/>
    <cellStyle name="Normal 50 8 2 2 2 2" xfId="29281"/>
    <cellStyle name="Normal 50 8 2 2 3" xfId="29282"/>
    <cellStyle name="Normal 50 8 2 3" xfId="29283"/>
    <cellStyle name="Normal 50 8 2 3 2" xfId="29284"/>
    <cellStyle name="Normal 50 8 2 3 2 2" xfId="29285"/>
    <cellStyle name="Normal 50 8 2 3 3" xfId="29286"/>
    <cellStyle name="Normal 50 8 2 4" xfId="29287"/>
    <cellStyle name="Normal 50 8 2 4 2" xfId="29288"/>
    <cellStyle name="Normal 50 8 2 5" xfId="29289"/>
    <cellStyle name="Normal 50 8 2_Lcc_inputs" xfId="49613"/>
    <cellStyle name="Normal 50 8 3" xfId="29290"/>
    <cellStyle name="Normal 50 8 3 2" xfId="29291"/>
    <cellStyle name="Normal 50 8 3 2 2" xfId="29292"/>
    <cellStyle name="Normal 50 8 3 2 3" xfId="49614"/>
    <cellStyle name="Normal 50 8 3 3" xfId="29293"/>
    <cellStyle name="Normal 50 8 3 4" xfId="49615"/>
    <cellStyle name="Normal 50 8 3_Lcc_inputs" xfId="49616"/>
    <cellStyle name="Normal 50 8 4" xfId="29294"/>
    <cellStyle name="Normal 50 8 4 2" xfId="29295"/>
    <cellStyle name="Normal 50 8 4 2 2" xfId="29296"/>
    <cellStyle name="Normal 50 8 4 3" xfId="29297"/>
    <cellStyle name="Normal 50 8 5" xfId="29298"/>
    <cellStyle name="Normal 50 8 5 2" xfId="29299"/>
    <cellStyle name="Normal 50 8 6" xfId="29300"/>
    <cellStyle name="Normal 50 8 7" xfId="49617"/>
    <cellStyle name="Normal 50 8 8" xfId="49618"/>
    <cellStyle name="Normal 50 8_Lcc_inputs" xfId="49619"/>
    <cellStyle name="Normal 50 9" xfId="10759"/>
    <cellStyle name="Normal 50 9 2" xfId="29301"/>
    <cellStyle name="Normal 50 9 2 2" xfId="29302"/>
    <cellStyle name="Normal 50 9 2 2 2" xfId="29303"/>
    <cellStyle name="Normal 50 9 2 2 2 2" xfId="29304"/>
    <cellStyle name="Normal 50 9 2 2 3" xfId="29305"/>
    <cellStyle name="Normal 50 9 2 3" xfId="29306"/>
    <cellStyle name="Normal 50 9 2 3 2" xfId="29307"/>
    <cellStyle name="Normal 50 9 2 3 2 2" xfId="29308"/>
    <cellStyle name="Normal 50 9 2 3 3" xfId="29309"/>
    <cellStyle name="Normal 50 9 2 4" xfId="29310"/>
    <cellStyle name="Normal 50 9 2 4 2" xfId="29311"/>
    <cellStyle name="Normal 50 9 2 5" xfId="29312"/>
    <cellStyle name="Normal 50 9 2_Lcc_inputs" xfId="49620"/>
    <cellStyle name="Normal 50 9 3" xfId="29313"/>
    <cellStyle name="Normal 50 9 3 2" xfId="29314"/>
    <cellStyle name="Normal 50 9 3 2 2" xfId="29315"/>
    <cellStyle name="Normal 50 9 3 2 3" xfId="49621"/>
    <cellStyle name="Normal 50 9 3 3" xfId="29316"/>
    <cellStyle name="Normal 50 9 3 4" xfId="49622"/>
    <cellStyle name="Normal 50 9 3_Lcc_inputs" xfId="49623"/>
    <cellStyle name="Normal 50 9 4" xfId="29317"/>
    <cellStyle name="Normal 50 9 4 2" xfId="29318"/>
    <cellStyle name="Normal 50 9 4 2 2" xfId="29319"/>
    <cellStyle name="Normal 50 9 4 3" xfId="29320"/>
    <cellStyle name="Normal 50 9 5" xfId="29321"/>
    <cellStyle name="Normal 50 9 5 2" xfId="29322"/>
    <cellStyle name="Normal 50 9 6" xfId="29323"/>
    <cellStyle name="Normal 50 9 7" xfId="49624"/>
    <cellStyle name="Normal 50 9 8" xfId="49625"/>
    <cellStyle name="Normal 50 9_Lcc_inputs" xfId="49626"/>
    <cellStyle name="Normal 50_Lcc_inputs" xfId="49627"/>
    <cellStyle name="Normal 51" xfId="154"/>
    <cellStyle name="Normal 51 10" xfId="10829"/>
    <cellStyle name="Normal 51 10 2" xfId="29324"/>
    <cellStyle name="Normal 51 10 2 2" xfId="29325"/>
    <cellStyle name="Normal 51 10 2 2 2" xfId="29326"/>
    <cellStyle name="Normal 51 10 2 2 3" xfId="49628"/>
    <cellStyle name="Normal 51 10 2 3" xfId="29327"/>
    <cellStyle name="Normal 51 10 2 4" xfId="49629"/>
    <cellStyle name="Normal 51 10 2_Lcc_inputs" xfId="49630"/>
    <cellStyle name="Normal 51 10 3" xfId="29328"/>
    <cellStyle name="Normal 51 10 3 2" xfId="29329"/>
    <cellStyle name="Normal 51 10 3 2 2" xfId="29330"/>
    <cellStyle name="Normal 51 10 3 3" xfId="29331"/>
    <cellStyle name="Normal 51 10 4" xfId="29332"/>
    <cellStyle name="Normal 51 10 4 2" xfId="29333"/>
    <cellStyle name="Normal 51 10 5" xfId="29334"/>
    <cellStyle name="Normal 51 10 6" xfId="49631"/>
    <cellStyle name="Normal 51 10 7" xfId="49632"/>
    <cellStyle name="Normal 51 10_Lcc_inputs" xfId="49633"/>
    <cellStyle name="Normal 51 11" xfId="29335"/>
    <cellStyle name="Normal 51 11 2" xfId="29336"/>
    <cellStyle name="Normal 51 11 2 2" xfId="29337"/>
    <cellStyle name="Normal 51 11 2 3" xfId="49634"/>
    <cellStyle name="Normal 51 11 3" xfId="29338"/>
    <cellStyle name="Normal 51 11 3 2" xfId="49635"/>
    <cellStyle name="Normal 51 11 4" xfId="49636"/>
    <cellStyle name="Normal 51 11 5" xfId="49637"/>
    <cellStyle name="Normal 51 11_Lcc_inputs" xfId="49638"/>
    <cellStyle name="Normal 51 12" xfId="29339"/>
    <cellStyle name="Normal 51 12 2" xfId="29340"/>
    <cellStyle name="Normal 51 12 2 2" xfId="29341"/>
    <cellStyle name="Normal 51 12 2 3" xfId="49639"/>
    <cellStyle name="Normal 51 12 3" xfId="29342"/>
    <cellStyle name="Normal 51 12 4" xfId="49640"/>
    <cellStyle name="Normal 51 12_Lcc_inputs" xfId="49641"/>
    <cellStyle name="Normal 51 13" xfId="29343"/>
    <cellStyle name="Normal 51 13 2" xfId="29344"/>
    <cellStyle name="Normal 51 13 3" xfId="49642"/>
    <cellStyle name="Normal 51 14" xfId="29345"/>
    <cellStyle name="Normal 51 14 2" xfId="49643"/>
    <cellStyle name="Normal 51 15" xfId="10149"/>
    <cellStyle name="Normal 51 16" xfId="49644"/>
    <cellStyle name="Normal 51 2" xfId="10150"/>
    <cellStyle name="Normal 51 2 10" xfId="49645"/>
    <cellStyle name="Normal 51 2 2" xfId="10151"/>
    <cellStyle name="Normal 51 2 2 2" xfId="29346"/>
    <cellStyle name="Normal 51 2 2 2 2" xfId="29347"/>
    <cellStyle name="Normal 51 2 2 2 2 2" xfId="29348"/>
    <cellStyle name="Normal 51 2 2 2 2 2 2" xfId="29349"/>
    <cellStyle name="Normal 51 2 2 2 2 3" xfId="29350"/>
    <cellStyle name="Normal 51 2 2 2 3" xfId="29351"/>
    <cellStyle name="Normal 51 2 2 2 3 2" xfId="29352"/>
    <cellStyle name="Normal 51 2 2 2 3 2 2" xfId="29353"/>
    <cellStyle name="Normal 51 2 2 2 3 3" xfId="29354"/>
    <cellStyle name="Normal 51 2 2 2 4" xfId="29355"/>
    <cellStyle name="Normal 51 2 2 2 4 2" xfId="29356"/>
    <cellStyle name="Normal 51 2 2 2 5" xfId="29357"/>
    <cellStyle name="Normal 51 2 2 2_Lcc_inputs" xfId="49646"/>
    <cellStyle name="Normal 51 2 2 3" xfId="29358"/>
    <cellStyle name="Normal 51 2 2 3 2" xfId="29359"/>
    <cellStyle name="Normal 51 2 2 3 2 2" xfId="29360"/>
    <cellStyle name="Normal 51 2 2 3 2 3" xfId="49647"/>
    <cellStyle name="Normal 51 2 2 3 3" xfId="29361"/>
    <cellStyle name="Normal 51 2 2 3 4" xfId="49648"/>
    <cellStyle name="Normal 51 2 2 3_Lcc_inputs" xfId="49649"/>
    <cellStyle name="Normal 51 2 2 4" xfId="29362"/>
    <cellStyle name="Normal 51 2 2 4 2" xfId="29363"/>
    <cellStyle name="Normal 51 2 2 4 2 2" xfId="29364"/>
    <cellStyle name="Normal 51 2 2 4 3" xfId="29365"/>
    <cellStyle name="Normal 51 2 2 5" xfId="29366"/>
    <cellStyle name="Normal 51 2 2 5 2" xfId="29367"/>
    <cellStyle name="Normal 51 2 2 6" xfId="29368"/>
    <cellStyle name="Normal 51 2 2 7" xfId="49650"/>
    <cellStyle name="Normal 51 2 2 8" xfId="49651"/>
    <cellStyle name="Normal 51 2 2_Lcc_inputs" xfId="49652"/>
    <cellStyle name="Normal 51 2 3" xfId="10891"/>
    <cellStyle name="Normal 51 2 3 2" xfId="29369"/>
    <cellStyle name="Normal 51 2 3 2 2" xfId="29370"/>
    <cellStyle name="Normal 51 2 3 2 2 2" xfId="29371"/>
    <cellStyle name="Normal 51 2 3 2 2 3" xfId="49653"/>
    <cellStyle name="Normal 51 2 3 2 3" xfId="29372"/>
    <cellStyle name="Normal 51 2 3 2 4" xfId="49654"/>
    <cellStyle name="Normal 51 2 3 2_Lcc_inputs" xfId="49655"/>
    <cellStyle name="Normal 51 2 3 3" xfId="29373"/>
    <cellStyle name="Normal 51 2 3 3 2" xfId="29374"/>
    <cellStyle name="Normal 51 2 3 3 2 2" xfId="29375"/>
    <cellStyle name="Normal 51 2 3 3 3" xfId="29376"/>
    <cellStyle name="Normal 51 2 3 4" xfId="29377"/>
    <cellStyle name="Normal 51 2 3 4 2" xfId="29378"/>
    <cellStyle name="Normal 51 2 3 5" xfId="29379"/>
    <cellStyle name="Normal 51 2 3 6" xfId="49656"/>
    <cellStyle name="Normal 51 2 3 7" xfId="49657"/>
    <cellStyle name="Normal 51 2 3_Lcc_inputs" xfId="49658"/>
    <cellStyle name="Normal 51 2 4" xfId="11158"/>
    <cellStyle name="Normal 51 2 4 2" xfId="29380"/>
    <cellStyle name="Normal 51 2 4 2 2" xfId="29381"/>
    <cellStyle name="Normal 51 2 4 2 3" xfId="49659"/>
    <cellStyle name="Normal 51 2 4 3" xfId="29382"/>
    <cellStyle name="Normal 51 2 4 3 2" xfId="49660"/>
    <cellStyle name="Normal 51 2 4 4" xfId="49661"/>
    <cellStyle name="Normal 51 2 4 5" xfId="49662"/>
    <cellStyle name="Normal 51 2 4_Lcc_inputs" xfId="49663"/>
    <cellStyle name="Normal 51 2 5" xfId="29383"/>
    <cellStyle name="Normal 51 2 5 2" xfId="29384"/>
    <cellStyle name="Normal 51 2 5 2 2" xfId="29385"/>
    <cellStyle name="Normal 51 2 5 2 3" xfId="49664"/>
    <cellStyle name="Normal 51 2 5 3" xfId="29386"/>
    <cellStyle name="Normal 51 2 5 3 2" xfId="49665"/>
    <cellStyle name="Normal 51 2 5 4" xfId="49666"/>
    <cellStyle name="Normal 51 2 5 5" xfId="49667"/>
    <cellStyle name="Normal 51 2 5_Lcc_inputs" xfId="49668"/>
    <cellStyle name="Normal 51 2 6" xfId="29387"/>
    <cellStyle name="Normal 51 2 6 2" xfId="29388"/>
    <cellStyle name="Normal 51 2 6 2 2" xfId="49669"/>
    <cellStyle name="Normal 51 2 6 3" xfId="49670"/>
    <cellStyle name="Normal 51 2 6 4" xfId="49671"/>
    <cellStyle name="Normal 51 2 6_Lcc_inputs" xfId="49672"/>
    <cellStyle name="Normal 51 2 7" xfId="29389"/>
    <cellStyle name="Normal 51 2 7 2" xfId="49673"/>
    <cellStyle name="Normal 51 2 7 3" xfId="49674"/>
    <cellStyle name="Normal 51 2 8" xfId="49675"/>
    <cellStyle name="Normal 51 2 8 2" xfId="49676"/>
    <cellStyle name="Normal 51 2 9" xfId="49677"/>
    <cellStyle name="Normal 51 2_Lcc_inputs" xfId="49678"/>
    <cellStyle name="Normal 51 3" xfId="10152"/>
    <cellStyle name="Normal 51 3 2" xfId="10153"/>
    <cellStyle name="Normal 51 3 2 2" xfId="29390"/>
    <cellStyle name="Normal 51 3 2 2 2" xfId="29391"/>
    <cellStyle name="Normal 51 3 2 2 2 2" xfId="29392"/>
    <cellStyle name="Normal 51 3 2 2 2 2 2" xfId="29393"/>
    <cellStyle name="Normal 51 3 2 2 2 3" xfId="29394"/>
    <cellStyle name="Normal 51 3 2 2 3" xfId="29395"/>
    <cellStyle name="Normal 51 3 2 2 3 2" xfId="29396"/>
    <cellStyle name="Normal 51 3 2 2 3 2 2" xfId="29397"/>
    <cellStyle name="Normal 51 3 2 2 3 3" xfId="29398"/>
    <cellStyle name="Normal 51 3 2 2 4" xfId="29399"/>
    <cellStyle name="Normal 51 3 2 2 4 2" xfId="29400"/>
    <cellStyle name="Normal 51 3 2 2 5" xfId="29401"/>
    <cellStyle name="Normal 51 3 2 2_Lcc_inputs" xfId="49679"/>
    <cellStyle name="Normal 51 3 2 3" xfId="29402"/>
    <cellStyle name="Normal 51 3 2 3 2" xfId="29403"/>
    <cellStyle name="Normal 51 3 2 3 2 2" xfId="29404"/>
    <cellStyle name="Normal 51 3 2 3 2 3" xfId="49680"/>
    <cellStyle name="Normal 51 3 2 3 3" xfId="29405"/>
    <cellStyle name="Normal 51 3 2 3 4" xfId="49681"/>
    <cellStyle name="Normal 51 3 2 3_Lcc_inputs" xfId="49682"/>
    <cellStyle name="Normal 51 3 2 4" xfId="29406"/>
    <cellStyle name="Normal 51 3 2 4 2" xfId="29407"/>
    <cellStyle name="Normal 51 3 2 4 2 2" xfId="29408"/>
    <cellStyle name="Normal 51 3 2 4 3" xfId="29409"/>
    <cellStyle name="Normal 51 3 2 5" xfId="29410"/>
    <cellStyle name="Normal 51 3 2 5 2" xfId="29411"/>
    <cellStyle name="Normal 51 3 2 6" xfId="29412"/>
    <cellStyle name="Normal 51 3 2 7" xfId="49683"/>
    <cellStyle name="Normal 51 3 2 8" xfId="49684"/>
    <cellStyle name="Normal 51 3 2_Lcc_inputs" xfId="49685"/>
    <cellStyle name="Normal 51 3 3" xfId="10955"/>
    <cellStyle name="Normal 51 3 3 2" xfId="29413"/>
    <cellStyle name="Normal 51 3 3 2 2" xfId="29414"/>
    <cellStyle name="Normal 51 3 3 2 2 2" xfId="29415"/>
    <cellStyle name="Normal 51 3 3 2 2 3" xfId="49686"/>
    <cellStyle name="Normal 51 3 3 2 3" xfId="29416"/>
    <cellStyle name="Normal 51 3 3 2 4" xfId="49687"/>
    <cellStyle name="Normal 51 3 3 2_Lcc_inputs" xfId="49688"/>
    <cellStyle name="Normal 51 3 3 3" xfId="29417"/>
    <cellStyle name="Normal 51 3 3 3 2" xfId="29418"/>
    <cellStyle name="Normal 51 3 3 3 2 2" xfId="29419"/>
    <cellStyle name="Normal 51 3 3 3 3" xfId="29420"/>
    <cellStyle name="Normal 51 3 3 4" xfId="29421"/>
    <cellStyle name="Normal 51 3 3 4 2" xfId="29422"/>
    <cellStyle name="Normal 51 3 3 5" xfId="29423"/>
    <cellStyle name="Normal 51 3 3 6" xfId="49689"/>
    <cellStyle name="Normal 51 3 3 7" xfId="49690"/>
    <cellStyle name="Normal 51 3 3_Lcc_inputs" xfId="49691"/>
    <cellStyle name="Normal 51 3 4" xfId="11159"/>
    <cellStyle name="Normal 51 3 4 2" xfId="29424"/>
    <cellStyle name="Normal 51 3 4 2 2" xfId="29425"/>
    <cellStyle name="Normal 51 3 4 2 3" xfId="49692"/>
    <cellStyle name="Normal 51 3 4 3" xfId="29426"/>
    <cellStyle name="Normal 51 3 4 3 2" xfId="49693"/>
    <cellStyle name="Normal 51 3 4 4" xfId="49694"/>
    <cellStyle name="Normal 51 3 4 5" xfId="49695"/>
    <cellStyle name="Normal 51 3 4_Lcc_inputs" xfId="49696"/>
    <cellStyle name="Normal 51 3 5" xfId="29427"/>
    <cellStyle name="Normal 51 3 5 2" xfId="29428"/>
    <cellStyle name="Normal 51 3 5 2 2" xfId="29429"/>
    <cellStyle name="Normal 51 3 5 2 3" xfId="49697"/>
    <cellStyle name="Normal 51 3 5 3" xfId="29430"/>
    <cellStyle name="Normal 51 3 5 4" xfId="49698"/>
    <cellStyle name="Normal 51 3 5_Lcc_inputs" xfId="49699"/>
    <cellStyle name="Normal 51 3 6" xfId="29431"/>
    <cellStyle name="Normal 51 3 6 2" xfId="29432"/>
    <cellStyle name="Normal 51 3 6 3" xfId="49700"/>
    <cellStyle name="Normal 51 3 7" xfId="29433"/>
    <cellStyle name="Normal 51 3 7 2" xfId="49701"/>
    <cellStyle name="Normal 51 3 8" xfId="49702"/>
    <cellStyle name="Normal 51 3 9" xfId="49703"/>
    <cellStyle name="Normal 51 3_Lcc_inputs" xfId="49704"/>
    <cellStyle name="Normal 51 4" xfId="10154"/>
    <cellStyle name="Normal 51 4 2" xfId="10155"/>
    <cellStyle name="Normal 51 4 2 2" xfId="29434"/>
    <cellStyle name="Normal 51 4 2 2 2" xfId="29435"/>
    <cellStyle name="Normal 51 4 2 2 2 2" xfId="29436"/>
    <cellStyle name="Normal 51 4 2 2 2 2 2" xfId="29437"/>
    <cellStyle name="Normal 51 4 2 2 2 3" xfId="29438"/>
    <cellStyle name="Normal 51 4 2 2 3" xfId="29439"/>
    <cellStyle name="Normal 51 4 2 2 3 2" xfId="29440"/>
    <cellStyle name="Normal 51 4 2 2 3 2 2" xfId="29441"/>
    <cellStyle name="Normal 51 4 2 2 3 3" xfId="29442"/>
    <cellStyle name="Normal 51 4 2 2 4" xfId="29443"/>
    <cellStyle name="Normal 51 4 2 2 4 2" xfId="29444"/>
    <cellStyle name="Normal 51 4 2 2 5" xfId="29445"/>
    <cellStyle name="Normal 51 4 2 2_Lcc_inputs" xfId="49705"/>
    <cellStyle name="Normal 51 4 2 3" xfId="29446"/>
    <cellStyle name="Normal 51 4 2 3 2" xfId="29447"/>
    <cellStyle name="Normal 51 4 2 3 2 2" xfId="29448"/>
    <cellStyle name="Normal 51 4 2 3 2 3" xfId="49706"/>
    <cellStyle name="Normal 51 4 2 3 3" xfId="29449"/>
    <cellStyle name="Normal 51 4 2 3 4" xfId="49707"/>
    <cellStyle name="Normal 51 4 2 3_Lcc_inputs" xfId="49708"/>
    <cellStyle name="Normal 51 4 2 4" xfId="29450"/>
    <cellStyle name="Normal 51 4 2 4 2" xfId="29451"/>
    <cellStyle name="Normal 51 4 2 4 2 2" xfId="29452"/>
    <cellStyle name="Normal 51 4 2 4 3" xfId="29453"/>
    <cellStyle name="Normal 51 4 2 5" xfId="29454"/>
    <cellStyle name="Normal 51 4 2 5 2" xfId="29455"/>
    <cellStyle name="Normal 51 4 2 6" xfId="29456"/>
    <cellStyle name="Normal 51 4 2 7" xfId="49709"/>
    <cellStyle name="Normal 51 4 2 8" xfId="49710"/>
    <cellStyle name="Normal 51 4 2_Lcc_inputs" xfId="49711"/>
    <cellStyle name="Normal 51 4 3" xfId="29457"/>
    <cellStyle name="Normal 51 4 3 2" xfId="29458"/>
    <cellStyle name="Normal 51 4 3 2 2" xfId="29459"/>
    <cellStyle name="Normal 51 4 3 2 2 2" xfId="29460"/>
    <cellStyle name="Normal 51 4 3 2 3" xfId="29461"/>
    <cellStyle name="Normal 51 4 3 3" xfId="29462"/>
    <cellStyle name="Normal 51 4 3 3 2" xfId="29463"/>
    <cellStyle name="Normal 51 4 3 3 2 2" xfId="29464"/>
    <cellStyle name="Normal 51 4 3 3 3" xfId="29465"/>
    <cellStyle name="Normal 51 4 3 4" xfId="29466"/>
    <cellStyle name="Normal 51 4 3 4 2" xfId="29467"/>
    <cellStyle name="Normal 51 4 3 5" xfId="29468"/>
    <cellStyle name="Normal 51 4 3_Lcc_inputs" xfId="49712"/>
    <cellStyle name="Normal 51 4 4" xfId="29469"/>
    <cellStyle name="Normal 51 4 4 2" xfId="29470"/>
    <cellStyle name="Normal 51 4 4 2 2" xfId="29471"/>
    <cellStyle name="Normal 51 4 4 2 3" xfId="49713"/>
    <cellStyle name="Normal 51 4 4 3" xfId="29472"/>
    <cellStyle name="Normal 51 4 4 4" xfId="49714"/>
    <cellStyle name="Normal 51 4 4_Lcc_inputs" xfId="49715"/>
    <cellStyle name="Normal 51 4 5" xfId="29473"/>
    <cellStyle name="Normal 51 4 5 2" xfId="29474"/>
    <cellStyle name="Normal 51 4 5 2 2" xfId="29475"/>
    <cellStyle name="Normal 51 4 5 3" xfId="29476"/>
    <cellStyle name="Normal 51 4 6" xfId="29477"/>
    <cellStyle name="Normal 51 4 6 2" xfId="29478"/>
    <cellStyle name="Normal 51 4 7" xfId="29479"/>
    <cellStyle name="Normal 51 4 8" xfId="49716"/>
    <cellStyle name="Normal 51 4 9" xfId="49717"/>
    <cellStyle name="Normal 51 4_Lcc_inputs" xfId="49718"/>
    <cellStyle name="Normal 51 5" xfId="10156"/>
    <cellStyle name="Normal 51 5 2" xfId="10157"/>
    <cellStyle name="Normal 51 5 2 2" xfId="29480"/>
    <cellStyle name="Normal 51 5 2 2 2" xfId="29481"/>
    <cellStyle name="Normal 51 5 2 2 2 2" xfId="29482"/>
    <cellStyle name="Normal 51 5 2 2 2 2 2" xfId="29483"/>
    <cellStyle name="Normal 51 5 2 2 2 3" xfId="29484"/>
    <cellStyle name="Normal 51 5 2 2 3" xfId="29485"/>
    <cellStyle name="Normal 51 5 2 2 3 2" xfId="29486"/>
    <cellStyle name="Normal 51 5 2 2 3 2 2" xfId="29487"/>
    <cellStyle name="Normal 51 5 2 2 3 3" xfId="29488"/>
    <cellStyle name="Normal 51 5 2 2 4" xfId="29489"/>
    <cellStyle name="Normal 51 5 2 2 4 2" xfId="29490"/>
    <cellStyle name="Normal 51 5 2 2 5" xfId="29491"/>
    <cellStyle name="Normal 51 5 2 2_Lcc_inputs" xfId="49719"/>
    <cellStyle name="Normal 51 5 2 3" xfId="29492"/>
    <cellStyle name="Normal 51 5 2 3 2" xfId="29493"/>
    <cellStyle name="Normal 51 5 2 3 2 2" xfId="29494"/>
    <cellStyle name="Normal 51 5 2 3 2 3" xfId="49720"/>
    <cellStyle name="Normal 51 5 2 3 3" xfId="29495"/>
    <cellStyle name="Normal 51 5 2 3 4" xfId="49721"/>
    <cellStyle name="Normal 51 5 2 3_Lcc_inputs" xfId="49722"/>
    <cellStyle name="Normal 51 5 2 4" xfId="29496"/>
    <cellStyle name="Normal 51 5 2 4 2" xfId="29497"/>
    <cellStyle name="Normal 51 5 2 4 2 2" xfId="29498"/>
    <cellStyle name="Normal 51 5 2 4 3" xfId="29499"/>
    <cellStyle name="Normal 51 5 2 5" xfId="29500"/>
    <cellStyle name="Normal 51 5 2 5 2" xfId="29501"/>
    <cellStyle name="Normal 51 5 2 6" xfId="29502"/>
    <cellStyle name="Normal 51 5 2 7" xfId="49723"/>
    <cellStyle name="Normal 51 5 2 8" xfId="49724"/>
    <cellStyle name="Normal 51 5 2_Lcc_inputs" xfId="49725"/>
    <cellStyle name="Normal 51 5 3" xfId="29503"/>
    <cellStyle name="Normal 51 5 3 2" xfId="29504"/>
    <cellStyle name="Normal 51 5 3 2 2" xfId="29505"/>
    <cellStyle name="Normal 51 5 3 2 2 2" xfId="29506"/>
    <cellStyle name="Normal 51 5 3 2 3" xfId="29507"/>
    <cellStyle name="Normal 51 5 3 3" xfId="29508"/>
    <cellStyle name="Normal 51 5 3 3 2" xfId="29509"/>
    <cellStyle name="Normal 51 5 3 3 2 2" xfId="29510"/>
    <cellStyle name="Normal 51 5 3 3 3" xfId="29511"/>
    <cellStyle name="Normal 51 5 3 4" xfId="29512"/>
    <cellStyle name="Normal 51 5 3 4 2" xfId="29513"/>
    <cellStyle name="Normal 51 5 3 5" xfId="29514"/>
    <cellStyle name="Normal 51 5 3_Lcc_inputs" xfId="49726"/>
    <cellStyle name="Normal 51 5 4" xfId="29515"/>
    <cellStyle name="Normal 51 5 4 2" xfId="29516"/>
    <cellStyle name="Normal 51 5 4 2 2" xfId="29517"/>
    <cellStyle name="Normal 51 5 4 2 3" xfId="49727"/>
    <cellStyle name="Normal 51 5 4 3" xfId="29518"/>
    <cellStyle name="Normal 51 5 4 4" xfId="49728"/>
    <cellStyle name="Normal 51 5 4_Lcc_inputs" xfId="49729"/>
    <cellStyle name="Normal 51 5 5" xfId="29519"/>
    <cellStyle name="Normal 51 5 5 2" xfId="29520"/>
    <cellStyle name="Normal 51 5 5 2 2" xfId="29521"/>
    <cellStyle name="Normal 51 5 5 3" xfId="29522"/>
    <cellStyle name="Normal 51 5 6" xfId="29523"/>
    <cellStyle name="Normal 51 5 6 2" xfId="29524"/>
    <cellStyle name="Normal 51 5 7" xfId="29525"/>
    <cellStyle name="Normal 51 5 8" xfId="49730"/>
    <cellStyle name="Normal 51 5 9" xfId="49731"/>
    <cellStyle name="Normal 51 5_Lcc_inputs" xfId="49732"/>
    <cellStyle name="Normal 51 6" xfId="10158"/>
    <cellStyle name="Normal 51 6 2" xfId="10159"/>
    <cellStyle name="Normal 51 6 2 2" xfId="29526"/>
    <cellStyle name="Normal 51 6 2 2 2" xfId="29527"/>
    <cellStyle name="Normal 51 6 2 2 2 2" xfId="29528"/>
    <cellStyle name="Normal 51 6 2 2 2 2 2" xfId="29529"/>
    <cellStyle name="Normal 51 6 2 2 2 3" xfId="29530"/>
    <cellStyle name="Normal 51 6 2 2 3" xfId="29531"/>
    <cellStyle name="Normal 51 6 2 2 3 2" xfId="29532"/>
    <cellStyle name="Normal 51 6 2 2 3 2 2" xfId="29533"/>
    <cellStyle name="Normal 51 6 2 2 3 3" xfId="29534"/>
    <cellStyle name="Normal 51 6 2 2 4" xfId="29535"/>
    <cellStyle name="Normal 51 6 2 2 4 2" xfId="29536"/>
    <cellStyle name="Normal 51 6 2 2 5" xfId="29537"/>
    <cellStyle name="Normal 51 6 2 2_Lcc_inputs" xfId="49733"/>
    <cellStyle name="Normal 51 6 2 3" xfId="29538"/>
    <cellStyle name="Normal 51 6 2 3 2" xfId="29539"/>
    <cellStyle name="Normal 51 6 2 3 2 2" xfId="29540"/>
    <cellStyle name="Normal 51 6 2 3 2 3" xfId="49734"/>
    <cellStyle name="Normal 51 6 2 3 3" xfId="29541"/>
    <cellStyle name="Normal 51 6 2 3 4" xfId="49735"/>
    <cellStyle name="Normal 51 6 2 3_Lcc_inputs" xfId="49736"/>
    <cellStyle name="Normal 51 6 2 4" xfId="29542"/>
    <cellStyle name="Normal 51 6 2 4 2" xfId="29543"/>
    <cellStyle name="Normal 51 6 2 4 2 2" xfId="29544"/>
    <cellStyle name="Normal 51 6 2 4 3" xfId="29545"/>
    <cellStyle name="Normal 51 6 2 5" xfId="29546"/>
    <cellStyle name="Normal 51 6 2 5 2" xfId="29547"/>
    <cellStyle name="Normal 51 6 2 6" xfId="29548"/>
    <cellStyle name="Normal 51 6 2 7" xfId="49737"/>
    <cellStyle name="Normal 51 6 2 8" xfId="49738"/>
    <cellStyle name="Normal 51 6 2_Lcc_inputs" xfId="49739"/>
    <cellStyle name="Normal 51 6 3" xfId="29549"/>
    <cellStyle name="Normal 51 6 3 2" xfId="29550"/>
    <cellStyle name="Normal 51 6 3 2 2" xfId="29551"/>
    <cellStyle name="Normal 51 6 3 2 2 2" xfId="29552"/>
    <cellStyle name="Normal 51 6 3 2 3" xfId="29553"/>
    <cellStyle name="Normal 51 6 3 3" xfId="29554"/>
    <cellStyle name="Normal 51 6 3 3 2" xfId="29555"/>
    <cellStyle name="Normal 51 6 3 3 2 2" xfId="29556"/>
    <cellStyle name="Normal 51 6 3 3 3" xfId="29557"/>
    <cellStyle name="Normal 51 6 3 4" xfId="29558"/>
    <cellStyle name="Normal 51 6 3 4 2" xfId="29559"/>
    <cellStyle name="Normal 51 6 3 5" xfId="29560"/>
    <cellStyle name="Normal 51 6 3_Lcc_inputs" xfId="49740"/>
    <cellStyle name="Normal 51 6 4" xfId="29561"/>
    <cellStyle name="Normal 51 6 4 2" xfId="29562"/>
    <cellStyle name="Normal 51 6 4 2 2" xfId="29563"/>
    <cellStyle name="Normal 51 6 4 2 3" xfId="49741"/>
    <cellStyle name="Normal 51 6 4 3" xfId="29564"/>
    <cellStyle name="Normal 51 6 4 4" xfId="49742"/>
    <cellStyle name="Normal 51 6 4_Lcc_inputs" xfId="49743"/>
    <cellStyle name="Normal 51 6 5" xfId="29565"/>
    <cellStyle name="Normal 51 6 5 2" xfId="29566"/>
    <cellStyle name="Normal 51 6 5 2 2" xfId="29567"/>
    <cellStyle name="Normal 51 6 5 3" xfId="29568"/>
    <cellStyle name="Normal 51 6 6" xfId="29569"/>
    <cellStyle name="Normal 51 6 6 2" xfId="29570"/>
    <cellStyle name="Normal 51 6 7" xfId="29571"/>
    <cellStyle name="Normal 51 6 8" xfId="49744"/>
    <cellStyle name="Normal 51 6 9" xfId="49745"/>
    <cellStyle name="Normal 51 6_Lcc_inputs" xfId="49746"/>
    <cellStyle name="Normal 51 7" xfId="10160"/>
    <cellStyle name="Normal 51 7 2" xfId="10161"/>
    <cellStyle name="Normal 51 7 2 2" xfId="29572"/>
    <cellStyle name="Normal 51 7 2 2 2" xfId="29573"/>
    <cellStyle name="Normal 51 7 2 2 2 2" xfId="29574"/>
    <cellStyle name="Normal 51 7 2 2 2 2 2" xfId="29575"/>
    <cellStyle name="Normal 51 7 2 2 2 3" xfId="29576"/>
    <cellStyle name="Normal 51 7 2 2 3" xfId="29577"/>
    <cellStyle name="Normal 51 7 2 2 3 2" xfId="29578"/>
    <cellStyle name="Normal 51 7 2 2 3 2 2" xfId="29579"/>
    <cellStyle name="Normal 51 7 2 2 3 3" xfId="29580"/>
    <cellStyle name="Normal 51 7 2 2 4" xfId="29581"/>
    <cellStyle name="Normal 51 7 2 2 4 2" xfId="29582"/>
    <cellStyle name="Normal 51 7 2 2 5" xfId="29583"/>
    <cellStyle name="Normal 51 7 2 2_Lcc_inputs" xfId="49747"/>
    <cellStyle name="Normal 51 7 2 3" xfId="29584"/>
    <cellStyle name="Normal 51 7 2 3 2" xfId="29585"/>
    <cellStyle name="Normal 51 7 2 3 2 2" xfId="29586"/>
    <cellStyle name="Normal 51 7 2 3 2 3" xfId="49748"/>
    <cellStyle name="Normal 51 7 2 3 3" xfId="29587"/>
    <cellStyle name="Normal 51 7 2 3 4" xfId="49749"/>
    <cellStyle name="Normal 51 7 2 3_Lcc_inputs" xfId="49750"/>
    <cellStyle name="Normal 51 7 2 4" xfId="29588"/>
    <cellStyle name="Normal 51 7 2 4 2" xfId="29589"/>
    <cellStyle name="Normal 51 7 2 4 2 2" xfId="29590"/>
    <cellStyle name="Normal 51 7 2 4 3" xfId="29591"/>
    <cellStyle name="Normal 51 7 2 5" xfId="29592"/>
    <cellStyle name="Normal 51 7 2 5 2" xfId="29593"/>
    <cellStyle name="Normal 51 7 2 6" xfId="29594"/>
    <cellStyle name="Normal 51 7 2 7" xfId="49751"/>
    <cellStyle name="Normal 51 7 2 8" xfId="49752"/>
    <cellStyle name="Normal 51 7 2_Lcc_inputs" xfId="49753"/>
    <cellStyle name="Normal 51 7 3" xfId="29595"/>
    <cellStyle name="Normal 51 7 3 2" xfId="29596"/>
    <cellStyle name="Normal 51 7 3 2 2" xfId="29597"/>
    <cellStyle name="Normal 51 7 3 2 2 2" xfId="29598"/>
    <cellStyle name="Normal 51 7 3 2 3" xfId="29599"/>
    <cellStyle name="Normal 51 7 3 3" xfId="29600"/>
    <cellStyle name="Normal 51 7 3 3 2" xfId="29601"/>
    <cellStyle name="Normal 51 7 3 3 2 2" xfId="29602"/>
    <cellStyle name="Normal 51 7 3 3 3" xfId="29603"/>
    <cellStyle name="Normal 51 7 3 4" xfId="29604"/>
    <cellStyle name="Normal 51 7 3 4 2" xfId="29605"/>
    <cellStyle name="Normal 51 7 3 5" xfId="29606"/>
    <cellStyle name="Normal 51 7 3_Lcc_inputs" xfId="49754"/>
    <cellStyle name="Normal 51 7 4" xfId="29607"/>
    <cellStyle name="Normal 51 7 4 2" xfId="29608"/>
    <cellStyle name="Normal 51 7 4 2 2" xfId="29609"/>
    <cellStyle name="Normal 51 7 4 2 3" xfId="49755"/>
    <cellStyle name="Normal 51 7 4 3" xfId="29610"/>
    <cellStyle name="Normal 51 7 4 4" xfId="49756"/>
    <cellStyle name="Normal 51 7 4_Lcc_inputs" xfId="49757"/>
    <cellStyle name="Normal 51 7 5" xfId="29611"/>
    <cellStyle name="Normal 51 7 5 2" xfId="29612"/>
    <cellStyle name="Normal 51 7 5 2 2" xfId="29613"/>
    <cellStyle name="Normal 51 7 5 3" xfId="29614"/>
    <cellStyle name="Normal 51 7 6" xfId="29615"/>
    <cellStyle name="Normal 51 7 6 2" xfId="29616"/>
    <cellStyle name="Normal 51 7 7" xfId="29617"/>
    <cellStyle name="Normal 51 7 8" xfId="49758"/>
    <cellStyle name="Normal 51 7 9" xfId="49759"/>
    <cellStyle name="Normal 51 7_Lcc_inputs" xfId="49760"/>
    <cellStyle name="Normal 51 8" xfId="10162"/>
    <cellStyle name="Normal 51 8 2" xfId="29618"/>
    <cellStyle name="Normal 51 8 2 2" xfId="29619"/>
    <cellStyle name="Normal 51 8 2 2 2" xfId="29620"/>
    <cellStyle name="Normal 51 8 2 2 2 2" xfId="29621"/>
    <cellStyle name="Normal 51 8 2 2 3" xfId="29622"/>
    <cellStyle name="Normal 51 8 2 3" xfId="29623"/>
    <cellStyle name="Normal 51 8 2 3 2" xfId="29624"/>
    <cellStyle name="Normal 51 8 2 3 2 2" xfId="29625"/>
    <cellStyle name="Normal 51 8 2 3 3" xfId="29626"/>
    <cellStyle name="Normal 51 8 2 4" xfId="29627"/>
    <cellStyle name="Normal 51 8 2 4 2" xfId="29628"/>
    <cellStyle name="Normal 51 8 2 5" xfId="29629"/>
    <cellStyle name="Normal 51 8 2_Lcc_inputs" xfId="49761"/>
    <cellStyle name="Normal 51 8 3" xfId="29630"/>
    <cellStyle name="Normal 51 8 3 2" xfId="29631"/>
    <cellStyle name="Normal 51 8 3 2 2" xfId="29632"/>
    <cellStyle name="Normal 51 8 3 2 3" xfId="49762"/>
    <cellStyle name="Normal 51 8 3 3" xfId="29633"/>
    <cellStyle name="Normal 51 8 3 4" xfId="49763"/>
    <cellStyle name="Normal 51 8 3_Lcc_inputs" xfId="49764"/>
    <cellStyle name="Normal 51 8 4" xfId="29634"/>
    <cellStyle name="Normal 51 8 4 2" xfId="29635"/>
    <cellStyle name="Normal 51 8 4 2 2" xfId="29636"/>
    <cellStyle name="Normal 51 8 4 3" xfId="29637"/>
    <cellStyle name="Normal 51 8 5" xfId="29638"/>
    <cellStyle name="Normal 51 8 5 2" xfId="29639"/>
    <cellStyle name="Normal 51 8 6" xfId="29640"/>
    <cellStyle name="Normal 51 8 7" xfId="49765"/>
    <cellStyle name="Normal 51 8 8" xfId="49766"/>
    <cellStyle name="Normal 51 8_Lcc_inputs" xfId="49767"/>
    <cellStyle name="Normal 51 9" xfId="10760"/>
    <cellStyle name="Normal 51 9 2" xfId="29641"/>
    <cellStyle name="Normal 51 9 2 2" xfId="29642"/>
    <cellStyle name="Normal 51 9 2 2 2" xfId="29643"/>
    <cellStyle name="Normal 51 9 2 2 2 2" xfId="29644"/>
    <cellStyle name="Normal 51 9 2 2 3" xfId="29645"/>
    <cellStyle name="Normal 51 9 2 3" xfId="29646"/>
    <cellStyle name="Normal 51 9 2 3 2" xfId="29647"/>
    <cellStyle name="Normal 51 9 2 3 2 2" xfId="29648"/>
    <cellStyle name="Normal 51 9 2 3 3" xfId="29649"/>
    <cellStyle name="Normal 51 9 2 4" xfId="29650"/>
    <cellStyle name="Normal 51 9 2 4 2" xfId="29651"/>
    <cellStyle name="Normal 51 9 2 5" xfId="29652"/>
    <cellStyle name="Normal 51 9 2_Lcc_inputs" xfId="49768"/>
    <cellStyle name="Normal 51 9 3" xfId="29653"/>
    <cellStyle name="Normal 51 9 3 2" xfId="29654"/>
    <cellStyle name="Normal 51 9 3 2 2" xfId="29655"/>
    <cellStyle name="Normal 51 9 3 2 3" xfId="49769"/>
    <cellStyle name="Normal 51 9 3 3" xfId="29656"/>
    <cellStyle name="Normal 51 9 3 4" xfId="49770"/>
    <cellStyle name="Normal 51 9 3_Lcc_inputs" xfId="49771"/>
    <cellStyle name="Normal 51 9 4" xfId="29657"/>
    <cellStyle name="Normal 51 9 4 2" xfId="29658"/>
    <cellStyle name="Normal 51 9 4 2 2" xfId="29659"/>
    <cellStyle name="Normal 51 9 4 3" xfId="29660"/>
    <cellStyle name="Normal 51 9 5" xfId="29661"/>
    <cellStyle name="Normal 51 9 5 2" xfId="29662"/>
    <cellStyle name="Normal 51 9 6" xfId="29663"/>
    <cellStyle name="Normal 51 9 7" xfId="49772"/>
    <cellStyle name="Normal 51 9 8" xfId="49773"/>
    <cellStyle name="Normal 51 9_Lcc_inputs" xfId="49774"/>
    <cellStyle name="Normal 51_Lcc_inputs" xfId="49775"/>
    <cellStyle name="Normal 52" xfId="9207"/>
    <cellStyle name="Normal 52 10" xfId="10830"/>
    <cellStyle name="Normal 52 10 2" xfId="29664"/>
    <cellStyle name="Normal 52 10 2 2" xfId="29665"/>
    <cellStyle name="Normal 52 10 2 2 2" xfId="29666"/>
    <cellStyle name="Normal 52 10 2 2 3" xfId="49776"/>
    <cellStyle name="Normal 52 10 2 3" xfId="29667"/>
    <cellStyle name="Normal 52 10 2 4" xfId="49777"/>
    <cellStyle name="Normal 52 10 2_Lcc_inputs" xfId="49778"/>
    <cellStyle name="Normal 52 10 3" xfId="29668"/>
    <cellStyle name="Normal 52 10 3 2" xfId="29669"/>
    <cellStyle name="Normal 52 10 3 2 2" xfId="29670"/>
    <cellStyle name="Normal 52 10 3 3" xfId="29671"/>
    <cellStyle name="Normal 52 10 4" xfId="29672"/>
    <cellStyle name="Normal 52 10 4 2" xfId="29673"/>
    <cellStyle name="Normal 52 10 5" xfId="29674"/>
    <cellStyle name="Normal 52 10 6" xfId="49779"/>
    <cellStyle name="Normal 52 10 7" xfId="49780"/>
    <cellStyle name="Normal 52 10_Lcc_inputs" xfId="49781"/>
    <cellStyle name="Normal 52 11" xfId="29675"/>
    <cellStyle name="Normal 52 11 2" xfId="29676"/>
    <cellStyle name="Normal 52 11 2 2" xfId="29677"/>
    <cellStyle name="Normal 52 11 2 3" xfId="49782"/>
    <cellStyle name="Normal 52 11 3" xfId="29678"/>
    <cellStyle name="Normal 52 11 3 2" xfId="49783"/>
    <cellStyle name="Normal 52 11 4" xfId="49784"/>
    <cellStyle name="Normal 52 11 5" xfId="49785"/>
    <cellStyle name="Normal 52 11_Lcc_inputs" xfId="49786"/>
    <cellStyle name="Normal 52 12" xfId="29679"/>
    <cellStyle name="Normal 52 12 2" xfId="29680"/>
    <cellStyle name="Normal 52 12 2 2" xfId="29681"/>
    <cellStyle name="Normal 52 12 2 3" xfId="49787"/>
    <cellStyle name="Normal 52 12 3" xfId="29682"/>
    <cellStyle name="Normal 52 12 4" xfId="49788"/>
    <cellStyle name="Normal 52 12_Lcc_inputs" xfId="49789"/>
    <cellStyle name="Normal 52 13" xfId="29683"/>
    <cellStyle name="Normal 52 13 2" xfId="29684"/>
    <cellStyle name="Normal 52 13 3" xfId="49790"/>
    <cellStyle name="Normal 52 14" xfId="29685"/>
    <cellStyle name="Normal 52 14 2" xfId="49791"/>
    <cellStyle name="Normal 52 15" xfId="10163"/>
    <cellStyle name="Normal 52 16" xfId="49792"/>
    <cellStyle name="Normal 52 2" xfId="10164"/>
    <cellStyle name="Normal 52 2 10" xfId="49793"/>
    <cellStyle name="Normal 52 2 2" xfId="10165"/>
    <cellStyle name="Normal 52 2 2 2" xfId="29686"/>
    <cellStyle name="Normal 52 2 2 2 2" xfId="29687"/>
    <cellStyle name="Normal 52 2 2 2 2 2" xfId="29688"/>
    <cellStyle name="Normal 52 2 2 2 2 2 2" xfId="29689"/>
    <cellStyle name="Normal 52 2 2 2 2 3" xfId="29690"/>
    <cellStyle name="Normal 52 2 2 2 3" xfId="29691"/>
    <cellStyle name="Normal 52 2 2 2 3 2" xfId="29692"/>
    <cellStyle name="Normal 52 2 2 2 3 2 2" xfId="29693"/>
    <cellStyle name="Normal 52 2 2 2 3 3" xfId="29694"/>
    <cellStyle name="Normal 52 2 2 2 4" xfId="29695"/>
    <cellStyle name="Normal 52 2 2 2 4 2" xfId="29696"/>
    <cellStyle name="Normal 52 2 2 2 5" xfId="29697"/>
    <cellStyle name="Normal 52 2 2 2_Lcc_inputs" xfId="49794"/>
    <cellStyle name="Normal 52 2 2 3" xfId="29698"/>
    <cellStyle name="Normal 52 2 2 3 2" xfId="29699"/>
    <cellStyle name="Normal 52 2 2 3 2 2" xfId="29700"/>
    <cellStyle name="Normal 52 2 2 3 2 3" xfId="49795"/>
    <cellStyle name="Normal 52 2 2 3 3" xfId="29701"/>
    <cellStyle name="Normal 52 2 2 3 4" xfId="49796"/>
    <cellStyle name="Normal 52 2 2 3_Lcc_inputs" xfId="49797"/>
    <cellStyle name="Normal 52 2 2 4" xfId="29702"/>
    <cellStyle name="Normal 52 2 2 4 2" xfId="29703"/>
    <cellStyle name="Normal 52 2 2 4 2 2" xfId="29704"/>
    <cellStyle name="Normal 52 2 2 4 3" xfId="29705"/>
    <cellStyle name="Normal 52 2 2 5" xfId="29706"/>
    <cellStyle name="Normal 52 2 2 5 2" xfId="29707"/>
    <cellStyle name="Normal 52 2 2 6" xfId="29708"/>
    <cellStyle name="Normal 52 2 2 7" xfId="49798"/>
    <cellStyle name="Normal 52 2 2 8" xfId="49799"/>
    <cellStyle name="Normal 52 2 2_Lcc_inputs" xfId="49800"/>
    <cellStyle name="Normal 52 2 3" xfId="10892"/>
    <cellStyle name="Normal 52 2 3 2" xfId="29709"/>
    <cellStyle name="Normal 52 2 3 2 2" xfId="29710"/>
    <cellStyle name="Normal 52 2 3 2 2 2" xfId="29711"/>
    <cellStyle name="Normal 52 2 3 2 2 3" xfId="49801"/>
    <cellStyle name="Normal 52 2 3 2 3" xfId="29712"/>
    <cellStyle name="Normal 52 2 3 2 4" xfId="49802"/>
    <cellStyle name="Normal 52 2 3 2_Lcc_inputs" xfId="49803"/>
    <cellStyle name="Normal 52 2 3 3" xfId="29713"/>
    <cellStyle name="Normal 52 2 3 3 2" xfId="29714"/>
    <cellStyle name="Normal 52 2 3 3 2 2" xfId="29715"/>
    <cellStyle name="Normal 52 2 3 3 3" xfId="29716"/>
    <cellStyle name="Normal 52 2 3 4" xfId="29717"/>
    <cellStyle name="Normal 52 2 3 4 2" xfId="29718"/>
    <cellStyle name="Normal 52 2 3 5" xfId="29719"/>
    <cellStyle name="Normal 52 2 3 6" xfId="49804"/>
    <cellStyle name="Normal 52 2 3 7" xfId="49805"/>
    <cellStyle name="Normal 52 2 3_Lcc_inputs" xfId="49806"/>
    <cellStyle name="Normal 52 2 4" xfId="11160"/>
    <cellStyle name="Normal 52 2 4 2" xfId="29720"/>
    <cellStyle name="Normal 52 2 4 2 2" xfId="29721"/>
    <cellStyle name="Normal 52 2 4 2 3" xfId="49807"/>
    <cellStyle name="Normal 52 2 4 3" xfId="29722"/>
    <cellStyle name="Normal 52 2 4 3 2" xfId="49808"/>
    <cellStyle name="Normal 52 2 4 4" xfId="49809"/>
    <cellStyle name="Normal 52 2 4 5" xfId="49810"/>
    <cellStyle name="Normal 52 2 4_Lcc_inputs" xfId="49811"/>
    <cellStyle name="Normal 52 2 5" xfId="29723"/>
    <cellStyle name="Normal 52 2 5 2" xfId="29724"/>
    <cellStyle name="Normal 52 2 5 2 2" xfId="29725"/>
    <cellStyle name="Normal 52 2 5 2 3" xfId="49812"/>
    <cellStyle name="Normal 52 2 5 3" xfId="29726"/>
    <cellStyle name="Normal 52 2 5 3 2" xfId="49813"/>
    <cellStyle name="Normal 52 2 5 4" xfId="49814"/>
    <cellStyle name="Normal 52 2 5 5" xfId="49815"/>
    <cellStyle name="Normal 52 2 5_Lcc_inputs" xfId="49816"/>
    <cellStyle name="Normal 52 2 6" xfId="29727"/>
    <cellStyle name="Normal 52 2 6 2" xfId="29728"/>
    <cellStyle name="Normal 52 2 6 2 2" xfId="49817"/>
    <cellStyle name="Normal 52 2 6 3" xfId="49818"/>
    <cellStyle name="Normal 52 2 6 4" xfId="49819"/>
    <cellStyle name="Normal 52 2 6_Lcc_inputs" xfId="49820"/>
    <cellStyle name="Normal 52 2 7" xfId="29729"/>
    <cellStyle name="Normal 52 2 7 2" xfId="49821"/>
    <cellStyle name="Normal 52 2 7 3" xfId="49822"/>
    <cellStyle name="Normal 52 2 8" xfId="49823"/>
    <cellStyle name="Normal 52 2 8 2" xfId="49824"/>
    <cellStyle name="Normal 52 2 9" xfId="49825"/>
    <cellStyle name="Normal 52 2_Lcc_inputs" xfId="49826"/>
    <cellStyle name="Normal 52 3" xfId="10166"/>
    <cellStyle name="Normal 52 3 2" xfId="10167"/>
    <cellStyle name="Normal 52 3 2 2" xfId="29730"/>
    <cellStyle name="Normal 52 3 2 2 2" xfId="29731"/>
    <cellStyle name="Normal 52 3 2 2 2 2" xfId="29732"/>
    <cellStyle name="Normal 52 3 2 2 2 2 2" xfId="29733"/>
    <cellStyle name="Normal 52 3 2 2 2 3" xfId="29734"/>
    <cellStyle name="Normal 52 3 2 2 3" xfId="29735"/>
    <cellStyle name="Normal 52 3 2 2 3 2" xfId="29736"/>
    <cellStyle name="Normal 52 3 2 2 3 2 2" xfId="29737"/>
    <cellStyle name="Normal 52 3 2 2 3 3" xfId="29738"/>
    <cellStyle name="Normal 52 3 2 2 4" xfId="29739"/>
    <cellStyle name="Normal 52 3 2 2 4 2" xfId="29740"/>
    <cellStyle name="Normal 52 3 2 2 5" xfId="29741"/>
    <cellStyle name="Normal 52 3 2 2_Lcc_inputs" xfId="49827"/>
    <cellStyle name="Normal 52 3 2 3" xfId="29742"/>
    <cellStyle name="Normal 52 3 2 3 2" xfId="29743"/>
    <cellStyle name="Normal 52 3 2 3 2 2" xfId="29744"/>
    <cellStyle name="Normal 52 3 2 3 2 3" xfId="49828"/>
    <cellStyle name="Normal 52 3 2 3 3" xfId="29745"/>
    <cellStyle name="Normal 52 3 2 3 4" xfId="49829"/>
    <cellStyle name="Normal 52 3 2 3_Lcc_inputs" xfId="49830"/>
    <cellStyle name="Normal 52 3 2 4" xfId="29746"/>
    <cellStyle name="Normal 52 3 2 4 2" xfId="29747"/>
    <cellStyle name="Normal 52 3 2 4 2 2" xfId="29748"/>
    <cellStyle name="Normal 52 3 2 4 3" xfId="29749"/>
    <cellStyle name="Normal 52 3 2 5" xfId="29750"/>
    <cellStyle name="Normal 52 3 2 5 2" xfId="29751"/>
    <cellStyle name="Normal 52 3 2 6" xfId="29752"/>
    <cellStyle name="Normal 52 3 2 7" xfId="49831"/>
    <cellStyle name="Normal 52 3 2 8" xfId="49832"/>
    <cellStyle name="Normal 52 3 2_Lcc_inputs" xfId="49833"/>
    <cellStyle name="Normal 52 3 3" xfId="10956"/>
    <cellStyle name="Normal 52 3 3 2" xfId="29753"/>
    <cellStyle name="Normal 52 3 3 2 2" xfId="29754"/>
    <cellStyle name="Normal 52 3 3 2 2 2" xfId="29755"/>
    <cellStyle name="Normal 52 3 3 2 2 3" xfId="49834"/>
    <cellStyle name="Normal 52 3 3 2 3" xfId="29756"/>
    <cellStyle name="Normal 52 3 3 2 4" xfId="49835"/>
    <cellStyle name="Normal 52 3 3 2_Lcc_inputs" xfId="49836"/>
    <cellStyle name="Normal 52 3 3 3" xfId="29757"/>
    <cellStyle name="Normal 52 3 3 3 2" xfId="29758"/>
    <cellStyle name="Normal 52 3 3 3 2 2" xfId="29759"/>
    <cellStyle name="Normal 52 3 3 3 3" xfId="29760"/>
    <cellStyle name="Normal 52 3 3 4" xfId="29761"/>
    <cellStyle name="Normal 52 3 3 4 2" xfId="29762"/>
    <cellStyle name="Normal 52 3 3 5" xfId="29763"/>
    <cellStyle name="Normal 52 3 3 6" xfId="49837"/>
    <cellStyle name="Normal 52 3 3 7" xfId="49838"/>
    <cellStyle name="Normal 52 3 3_Lcc_inputs" xfId="49839"/>
    <cellStyle name="Normal 52 3 4" xfId="11161"/>
    <cellStyle name="Normal 52 3 4 2" xfId="29764"/>
    <cellStyle name="Normal 52 3 4 2 2" xfId="29765"/>
    <cellStyle name="Normal 52 3 4 2 3" xfId="49840"/>
    <cellStyle name="Normal 52 3 4 3" xfId="29766"/>
    <cellStyle name="Normal 52 3 4 3 2" xfId="49841"/>
    <cellStyle name="Normal 52 3 4 4" xfId="49842"/>
    <cellStyle name="Normal 52 3 4 5" xfId="49843"/>
    <cellStyle name="Normal 52 3 4_Lcc_inputs" xfId="49844"/>
    <cellStyle name="Normal 52 3 5" xfId="29767"/>
    <cellStyle name="Normal 52 3 5 2" xfId="29768"/>
    <cellStyle name="Normal 52 3 5 2 2" xfId="29769"/>
    <cellStyle name="Normal 52 3 5 2 3" xfId="49845"/>
    <cellStyle name="Normal 52 3 5 3" xfId="29770"/>
    <cellStyle name="Normal 52 3 5 4" xfId="49846"/>
    <cellStyle name="Normal 52 3 5_Lcc_inputs" xfId="49847"/>
    <cellStyle name="Normal 52 3 6" xfId="29771"/>
    <cellStyle name="Normal 52 3 6 2" xfId="29772"/>
    <cellStyle name="Normal 52 3 6 3" xfId="49848"/>
    <cellStyle name="Normal 52 3 7" xfId="29773"/>
    <cellStyle name="Normal 52 3 7 2" xfId="49849"/>
    <cellStyle name="Normal 52 3 8" xfId="49850"/>
    <cellStyle name="Normal 52 3 9" xfId="49851"/>
    <cellStyle name="Normal 52 3_Lcc_inputs" xfId="49852"/>
    <cellStyle name="Normal 52 4" xfId="10168"/>
    <cellStyle name="Normal 52 4 2" xfId="10169"/>
    <cellStyle name="Normal 52 4 2 2" xfId="29774"/>
    <cellStyle name="Normal 52 4 2 2 2" xfId="29775"/>
    <cellStyle name="Normal 52 4 2 2 2 2" xfId="29776"/>
    <cellStyle name="Normal 52 4 2 2 2 2 2" xfId="29777"/>
    <cellStyle name="Normal 52 4 2 2 2 3" xfId="29778"/>
    <cellStyle name="Normal 52 4 2 2 3" xfId="29779"/>
    <cellStyle name="Normal 52 4 2 2 3 2" xfId="29780"/>
    <cellStyle name="Normal 52 4 2 2 3 2 2" xfId="29781"/>
    <cellStyle name="Normal 52 4 2 2 3 3" xfId="29782"/>
    <cellStyle name="Normal 52 4 2 2 4" xfId="29783"/>
    <cellStyle name="Normal 52 4 2 2 4 2" xfId="29784"/>
    <cellStyle name="Normal 52 4 2 2 5" xfId="29785"/>
    <cellStyle name="Normal 52 4 2 2_Lcc_inputs" xfId="49853"/>
    <cellStyle name="Normal 52 4 2 3" xfId="29786"/>
    <cellStyle name="Normal 52 4 2 3 2" xfId="29787"/>
    <cellStyle name="Normal 52 4 2 3 2 2" xfId="29788"/>
    <cellStyle name="Normal 52 4 2 3 2 3" xfId="49854"/>
    <cellStyle name="Normal 52 4 2 3 3" xfId="29789"/>
    <cellStyle name="Normal 52 4 2 3 4" xfId="49855"/>
    <cellStyle name="Normal 52 4 2 3_Lcc_inputs" xfId="49856"/>
    <cellStyle name="Normal 52 4 2 4" xfId="29790"/>
    <cellStyle name="Normal 52 4 2 4 2" xfId="29791"/>
    <cellStyle name="Normal 52 4 2 4 2 2" xfId="29792"/>
    <cellStyle name="Normal 52 4 2 4 3" xfId="29793"/>
    <cellStyle name="Normal 52 4 2 5" xfId="29794"/>
    <cellStyle name="Normal 52 4 2 5 2" xfId="29795"/>
    <cellStyle name="Normal 52 4 2 6" xfId="29796"/>
    <cellStyle name="Normal 52 4 2 7" xfId="49857"/>
    <cellStyle name="Normal 52 4 2 8" xfId="49858"/>
    <cellStyle name="Normal 52 4 2_Lcc_inputs" xfId="49859"/>
    <cellStyle name="Normal 52 4 3" xfId="29797"/>
    <cellStyle name="Normal 52 4 3 2" xfId="29798"/>
    <cellStyle name="Normal 52 4 3 2 2" xfId="29799"/>
    <cellStyle name="Normal 52 4 3 2 2 2" xfId="29800"/>
    <cellStyle name="Normal 52 4 3 2 3" xfId="29801"/>
    <cellStyle name="Normal 52 4 3 3" xfId="29802"/>
    <cellStyle name="Normal 52 4 3 3 2" xfId="29803"/>
    <cellStyle name="Normal 52 4 3 3 2 2" xfId="29804"/>
    <cellStyle name="Normal 52 4 3 3 3" xfId="29805"/>
    <cellStyle name="Normal 52 4 3 4" xfId="29806"/>
    <cellStyle name="Normal 52 4 3 4 2" xfId="29807"/>
    <cellStyle name="Normal 52 4 3 5" xfId="29808"/>
    <cellStyle name="Normal 52 4 3_Lcc_inputs" xfId="49860"/>
    <cellStyle name="Normal 52 4 4" xfId="29809"/>
    <cellStyle name="Normal 52 4 4 2" xfId="29810"/>
    <cellStyle name="Normal 52 4 4 2 2" xfId="29811"/>
    <cellStyle name="Normal 52 4 4 2 3" xfId="49861"/>
    <cellStyle name="Normal 52 4 4 3" xfId="29812"/>
    <cellStyle name="Normal 52 4 4 4" xfId="49862"/>
    <cellStyle name="Normal 52 4 4_Lcc_inputs" xfId="49863"/>
    <cellStyle name="Normal 52 4 5" xfId="29813"/>
    <cellStyle name="Normal 52 4 5 2" xfId="29814"/>
    <cellStyle name="Normal 52 4 5 2 2" xfId="29815"/>
    <cellStyle name="Normal 52 4 5 3" xfId="29816"/>
    <cellStyle name="Normal 52 4 6" xfId="29817"/>
    <cellStyle name="Normal 52 4 6 2" xfId="29818"/>
    <cellStyle name="Normal 52 4 7" xfId="29819"/>
    <cellStyle name="Normal 52 4 8" xfId="49864"/>
    <cellStyle name="Normal 52 4 9" xfId="49865"/>
    <cellStyle name="Normal 52 4_Lcc_inputs" xfId="49866"/>
    <cellStyle name="Normal 52 5" xfId="10170"/>
    <cellStyle name="Normal 52 5 2" xfId="10171"/>
    <cellStyle name="Normal 52 5 2 2" xfId="29820"/>
    <cellStyle name="Normal 52 5 2 2 2" xfId="29821"/>
    <cellStyle name="Normal 52 5 2 2 2 2" xfId="29822"/>
    <cellStyle name="Normal 52 5 2 2 2 2 2" xfId="29823"/>
    <cellStyle name="Normal 52 5 2 2 2 3" xfId="29824"/>
    <cellStyle name="Normal 52 5 2 2 3" xfId="29825"/>
    <cellStyle name="Normal 52 5 2 2 3 2" xfId="29826"/>
    <cellStyle name="Normal 52 5 2 2 3 2 2" xfId="29827"/>
    <cellStyle name="Normal 52 5 2 2 3 3" xfId="29828"/>
    <cellStyle name="Normal 52 5 2 2 4" xfId="29829"/>
    <cellStyle name="Normal 52 5 2 2 4 2" xfId="29830"/>
    <cellStyle name="Normal 52 5 2 2 5" xfId="29831"/>
    <cellStyle name="Normal 52 5 2 2_Lcc_inputs" xfId="49867"/>
    <cellStyle name="Normal 52 5 2 3" xfId="29832"/>
    <cellStyle name="Normal 52 5 2 3 2" xfId="29833"/>
    <cellStyle name="Normal 52 5 2 3 2 2" xfId="29834"/>
    <cellStyle name="Normal 52 5 2 3 2 3" xfId="49868"/>
    <cellStyle name="Normal 52 5 2 3 3" xfId="29835"/>
    <cellStyle name="Normal 52 5 2 3 4" xfId="49869"/>
    <cellStyle name="Normal 52 5 2 3_Lcc_inputs" xfId="49870"/>
    <cellStyle name="Normal 52 5 2 4" xfId="29836"/>
    <cellStyle name="Normal 52 5 2 4 2" xfId="29837"/>
    <cellStyle name="Normal 52 5 2 4 2 2" xfId="29838"/>
    <cellStyle name="Normal 52 5 2 4 3" xfId="29839"/>
    <cellStyle name="Normal 52 5 2 5" xfId="29840"/>
    <cellStyle name="Normal 52 5 2 5 2" xfId="29841"/>
    <cellStyle name="Normal 52 5 2 6" xfId="29842"/>
    <cellStyle name="Normal 52 5 2 7" xfId="49871"/>
    <cellStyle name="Normal 52 5 2 8" xfId="49872"/>
    <cellStyle name="Normal 52 5 2_Lcc_inputs" xfId="49873"/>
    <cellStyle name="Normal 52 5 3" xfId="29843"/>
    <cellStyle name="Normal 52 5 3 2" xfId="29844"/>
    <cellStyle name="Normal 52 5 3 2 2" xfId="29845"/>
    <cellStyle name="Normal 52 5 3 2 2 2" xfId="29846"/>
    <cellStyle name="Normal 52 5 3 2 3" xfId="29847"/>
    <cellStyle name="Normal 52 5 3 3" xfId="29848"/>
    <cellStyle name="Normal 52 5 3 3 2" xfId="29849"/>
    <cellStyle name="Normal 52 5 3 3 2 2" xfId="29850"/>
    <cellStyle name="Normal 52 5 3 3 3" xfId="29851"/>
    <cellStyle name="Normal 52 5 3 4" xfId="29852"/>
    <cellStyle name="Normal 52 5 3 4 2" xfId="29853"/>
    <cellStyle name="Normal 52 5 3 5" xfId="29854"/>
    <cellStyle name="Normal 52 5 3_Lcc_inputs" xfId="49874"/>
    <cellStyle name="Normal 52 5 4" xfId="29855"/>
    <cellStyle name="Normal 52 5 4 2" xfId="29856"/>
    <cellStyle name="Normal 52 5 4 2 2" xfId="29857"/>
    <cellStyle name="Normal 52 5 4 2 3" xfId="49875"/>
    <cellStyle name="Normal 52 5 4 3" xfId="29858"/>
    <cellStyle name="Normal 52 5 4 4" xfId="49876"/>
    <cellStyle name="Normal 52 5 4_Lcc_inputs" xfId="49877"/>
    <cellStyle name="Normal 52 5 5" xfId="29859"/>
    <cellStyle name="Normal 52 5 5 2" xfId="29860"/>
    <cellStyle name="Normal 52 5 5 2 2" xfId="29861"/>
    <cellStyle name="Normal 52 5 5 3" xfId="29862"/>
    <cellStyle name="Normal 52 5 6" xfId="29863"/>
    <cellStyle name="Normal 52 5 6 2" xfId="29864"/>
    <cellStyle name="Normal 52 5 7" xfId="29865"/>
    <cellStyle name="Normal 52 5 8" xfId="49878"/>
    <cellStyle name="Normal 52 5 9" xfId="49879"/>
    <cellStyle name="Normal 52 5_Lcc_inputs" xfId="49880"/>
    <cellStyle name="Normal 52 6" xfId="10172"/>
    <cellStyle name="Normal 52 6 2" xfId="10173"/>
    <cellStyle name="Normal 52 6 2 2" xfId="29866"/>
    <cellStyle name="Normal 52 6 2 2 2" xfId="29867"/>
    <cellStyle name="Normal 52 6 2 2 2 2" xfId="29868"/>
    <cellStyle name="Normal 52 6 2 2 2 2 2" xfId="29869"/>
    <cellStyle name="Normal 52 6 2 2 2 3" xfId="29870"/>
    <cellStyle name="Normal 52 6 2 2 3" xfId="29871"/>
    <cellStyle name="Normal 52 6 2 2 3 2" xfId="29872"/>
    <cellStyle name="Normal 52 6 2 2 3 2 2" xfId="29873"/>
    <cellStyle name="Normal 52 6 2 2 3 3" xfId="29874"/>
    <cellStyle name="Normal 52 6 2 2 4" xfId="29875"/>
    <cellStyle name="Normal 52 6 2 2 4 2" xfId="29876"/>
    <cellStyle name="Normal 52 6 2 2 5" xfId="29877"/>
    <cellStyle name="Normal 52 6 2 2_Lcc_inputs" xfId="49881"/>
    <cellStyle name="Normal 52 6 2 3" xfId="29878"/>
    <cellStyle name="Normal 52 6 2 3 2" xfId="29879"/>
    <cellStyle name="Normal 52 6 2 3 2 2" xfId="29880"/>
    <cellStyle name="Normal 52 6 2 3 2 3" xfId="49882"/>
    <cellStyle name="Normal 52 6 2 3 3" xfId="29881"/>
    <cellStyle name="Normal 52 6 2 3 4" xfId="49883"/>
    <cellStyle name="Normal 52 6 2 3_Lcc_inputs" xfId="49884"/>
    <cellStyle name="Normal 52 6 2 4" xfId="29882"/>
    <cellStyle name="Normal 52 6 2 4 2" xfId="29883"/>
    <cellStyle name="Normal 52 6 2 4 2 2" xfId="29884"/>
    <cellStyle name="Normal 52 6 2 4 3" xfId="29885"/>
    <cellStyle name="Normal 52 6 2 5" xfId="29886"/>
    <cellStyle name="Normal 52 6 2 5 2" xfId="29887"/>
    <cellStyle name="Normal 52 6 2 6" xfId="29888"/>
    <cellStyle name="Normal 52 6 2 7" xfId="49885"/>
    <cellStyle name="Normal 52 6 2 8" xfId="49886"/>
    <cellStyle name="Normal 52 6 2_Lcc_inputs" xfId="49887"/>
    <cellStyle name="Normal 52 6 3" xfId="29889"/>
    <cellStyle name="Normal 52 6 3 2" xfId="29890"/>
    <cellStyle name="Normal 52 6 3 2 2" xfId="29891"/>
    <cellStyle name="Normal 52 6 3 2 2 2" xfId="29892"/>
    <cellStyle name="Normal 52 6 3 2 3" xfId="29893"/>
    <cellStyle name="Normal 52 6 3 3" xfId="29894"/>
    <cellStyle name="Normal 52 6 3 3 2" xfId="29895"/>
    <cellStyle name="Normal 52 6 3 3 2 2" xfId="29896"/>
    <cellStyle name="Normal 52 6 3 3 3" xfId="29897"/>
    <cellStyle name="Normal 52 6 3 4" xfId="29898"/>
    <cellStyle name="Normal 52 6 3 4 2" xfId="29899"/>
    <cellStyle name="Normal 52 6 3 5" xfId="29900"/>
    <cellStyle name="Normal 52 6 3_Lcc_inputs" xfId="49888"/>
    <cellStyle name="Normal 52 6 4" xfId="29901"/>
    <cellStyle name="Normal 52 6 4 2" xfId="29902"/>
    <cellStyle name="Normal 52 6 4 2 2" xfId="29903"/>
    <cellStyle name="Normal 52 6 4 2 3" xfId="49889"/>
    <cellStyle name="Normal 52 6 4 3" xfId="29904"/>
    <cellStyle name="Normal 52 6 4 4" xfId="49890"/>
    <cellStyle name="Normal 52 6 4_Lcc_inputs" xfId="49891"/>
    <cellStyle name="Normal 52 6 5" xfId="29905"/>
    <cellStyle name="Normal 52 6 5 2" xfId="29906"/>
    <cellStyle name="Normal 52 6 5 2 2" xfId="29907"/>
    <cellStyle name="Normal 52 6 5 3" xfId="29908"/>
    <cellStyle name="Normal 52 6 6" xfId="29909"/>
    <cellStyle name="Normal 52 6 6 2" xfId="29910"/>
    <cellStyle name="Normal 52 6 7" xfId="29911"/>
    <cellStyle name="Normal 52 6 8" xfId="49892"/>
    <cellStyle name="Normal 52 6 9" xfId="49893"/>
    <cellStyle name="Normal 52 6_Lcc_inputs" xfId="49894"/>
    <cellStyle name="Normal 52 7" xfId="10174"/>
    <cellStyle name="Normal 52 7 2" xfId="10175"/>
    <cellStyle name="Normal 52 7 2 2" xfId="29912"/>
    <cellStyle name="Normal 52 7 2 2 2" xfId="29913"/>
    <cellStyle name="Normal 52 7 2 2 2 2" xfId="29914"/>
    <cellStyle name="Normal 52 7 2 2 2 2 2" xfId="29915"/>
    <cellStyle name="Normal 52 7 2 2 2 3" xfId="29916"/>
    <cellStyle name="Normal 52 7 2 2 3" xfId="29917"/>
    <cellStyle name="Normal 52 7 2 2 3 2" xfId="29918"/>
    <cellStyle name="Normal 52 7 2 2 3 2 2" xfId="29919"/>
    <cellStyle name="Normal 52 7 2 2 3 3" xfId="29920"/>
    <cellStyle name="Normal 52 7 2 2 4" xfId="29921"/>
    <cellStyle name="Normal 52 7 2 2 4 2" xfId="29922"/>
    <cellStyle name="Normal 52 7 2 2 5" xfId="29923"/>
    <cellStyle name="Normal 52 7 2 2_Lcc_inputs" xfId="49895"/>
    <cellStyle name="Normal 52 7 2 3" xfId="29924"/>
    <cellStyle name="Normal 52 7 2 3 2" xfId="29925"/>
    <cellStyle name="Normal 52 7 2 3 2 2" xfId="29926"/>
    <cellStyle name="Normal 52 7 2 3 2 3" xfId="49896"/>
    <cellStyle name="Normal 52 7 2 3 3" xfId="29927"/>
    <cellStyle name="Normal 52 7 2 3 4" xfId="49897"/>
    <cellStyle name="Normal 52 7 2 3_Lcc_inputs" xfId="49898"/>
    <cellStyle name="Normal 52 7 2 4" xfId="29928"/>
    <cellStyle name="Normal 52 7 2 4 2" xfId="29929"/>
    <cellStyle name="Normal 52 7 2 4 2 2" xfId="29930"/>
    <cellStyle name="Normal 52 7 2 4 3" xfId="29931"/>
    <cellStyle name="Normal 52 7 2 5" xfId="29932"/>
    <cellStyle name="Normal 52 7 2 5 2" xfId="29933"/>
    <cellStyle name="Normal 52 7 2 6" xfId="29934"/>
    <cellStyle name="Normal 52 7 2 7" xfId="49899"/>
    <cellStyle name="Normal 52 7 2 8" xfId="49900"/>
    <cellStyle name="Normal 52 7 2_Lcc_inputs" xfId="49901"/>
    <cellStyle name="Normal 52 7 3" xfId="29935"/>
    <cellStyle name="Normal 52 7 3 2" xfId="29936"/>
    <cellStyle name="Normal 52 7 3 2 2" xfId="29937"/>
    <cellStyle name="Normal 52 7 3 2 2 2" xfId="29938"/>
    <cellStyle name="Normal 52 7 3 2 3" xfId="29939"/>
    <cellStyle name="Normal 52 7 3 3" xfId="29940"/>
    <cellStyle name="Normal 52 7 3 3 2" xfId="29941"/>
    <cellStyle name="Normal 52 7 3 3 2 2" xfId="29942"/>
    <cellStyle name="Normal 52 7 3 3 3" xfId="29943"/>
    <cellStyle name="Normal 52 7 3 4" xfId="29944"/>
    <cellStyle name="Normal 52 7 3 4 2" xfId="29945"/>
    <cellStyle name="Normal 52 7 3 5" xfId="29946"/>
    <cellStyle name="Normal 52 7 3_Lcc_inputs" xfId="49902"/>
    <cellStyle name="Normal 52 7 4" xfId="29947"/>
    <cellStyle name="Normal 52 7 4 2" xfId="29948"/>
    <cellStyle name="Normal 52 7 4 2 2" xfId="29949"/>
    <cellStyle name="Normal 52 7 4 2 3" xfId="49903"/>
    <cellStyle name="Normal 52 7 4 3" xfId="29950"/>
    <cellStyle name="Normal 52 7 4 4" xfId="49904"/>
    <cellStyle name="Normal 52 7 4_Lcc_inputs" xfId="49905"/>
    <cellStyle name="Normal 52 7 5" xfId="29951"/>
    <cellStyle name="Normal 52 7 5 2" xfId="29952"/>
    <cellStyle name="Normal 52 7 5 2 2" xfId="29953"/>
    <cellStyle name="Normal 52 7 5 3" xfId="29954"/>
    <cellStyle name="Normal 52 7 6" xfId="29955"/>
    <cellStyle name="Normal 52 7 6 2" xfId="29956"/>
    <cellStyle name="Normal 52 7 7" xfId="29957"/>
    <cellStyle name="Normal 52 7 8" xfId="49906"/>
    <cellStyle name="Normal 52 7 9" xfId="49907"/>
    <cellStyle name="Normal 52 7_Lcc_inputs" xfId="49908"/>
    <cellStyle name="Normal 52 8" xfId="10176"/>
    <cellStyle name="Normal 52 8 2" xfId="29958"/>
    <cellStyle name="Normal 52 8 2 2" xfId="29959"/>
    <cellStyle name="Normal 52 8 2 2 2" xfId="29960"/>
    <cellStyle name="Normal 52 8 2 2 2 2" xfId="29961"/>
    <cellStyle name="Normal 52 8 2 2 3" xfId="29962"/>
    <cellStyle name="Normal 52 8 2 3" xfId="29963"/>
    <cellStyle name="Normal 52 8 2 3 2" xfId="29964"/>
    <cellStyle name="Normal 52 8 2 3 2 2" xfId="29965"/>
    <cellStyle name="Normal 52 8 2 3 3" xfId="29966"/>
    <cellStyle name="Normal 52 8 2 4" xfId="29967"/>
    <cellStyle name="Normal 52 8 2 4 2" xfId="29968"/>
    <cellStyle name="Normal 52 8 2 5" xfId="29969"/>
    <cellStyle name="Normal 52 8 2_Lcc_inputs" xfId="49909"/>
    <cellStyle name="Normal 52 8 3" xfId="29970"/>
    <cellStyle name="Normal 52 8 3 2" xfId="29971"/>
    <cellStyle name="Normal 52 8 3 2 2" xfId="29972"/>
    <cellStyle name="Normal 52 8 3 2 3" xfId="49910"/>
    <cellStyle name="Normal 52 8 3 3" xfId="29973"/>
    <cellStyle name="Normal 52 8 3 4" xfId="49911"/>
    <cellStyle name="Normal 52 8 3_Lcc_inputs" xfId="49912"/>
    <cellStyle name="Normal 52 8 4" xfId="29974"/>
    <cellStyle name="Normal 52 8 4 2" xfId="29975"/>
    <cellStyle name="Normal 52 8 4 2 2" xfId="29976"/>
    <cellStyle name="Normal 52 8 4 3" xfId="29977"/>
    <cellStyle name="Normal 52 8 5" xfId="29978"/>
    <cellStyle name="Normal 52 8 5 2" xfId="29979"/>
    <cellStyle name="Normal 52 8 6" xfId="29980"/>
    <cellStyle name="Normal 52 8 7" xfId="49913"/>
    <cellStyle name="Normal 52 8 8" xfId="49914"/>
    <cellStyle name="Normal 52 8_Lcc_inputs" xfId="49915"/>
    <cellStyle name="Normal 52 9" xfId="10761"/>
    <cellStyle name="Normal 52 9 2" xfId="29981"/>
    <cellStyle name="Normal 52 9 2 2" xfId="29982"/>
    <cellStyle name="Normal 52 9 2 2 2" xfId="29983"/>
    <cellStyle name="Normal 52 9 2 2 2 2" xfId="29984"/>
    <cellStyle name="Normal 52 9 2 2 3" xfId="29985"/>
    <cellStyle name="Normal 52 9 2 3" xfId="29986"/>
    <cellStyle name="Normal 52 9 2 3 2" xfId="29987"/>
    <cellStyle name="Normal 52 9 2 3 2 2" xfId="29988"/>
    <cellStyle name="Normal 52 9 2 3 3" xfId="29989"/>
    <cellStyle name="Normal 52 9 2 4" xfId="29990"/>
    <cellStyle name="Normal 52 9 2 4 2" xfId="29991"/>
    <cellStyle name="Normal 52 9 2 5" xfId="29992"/>
    <cellStyle name="Normal 52 9 2_Lcc_inputs" xfId="49916"/>
    <cellStyle name="Normal 52 9 3" xfId="29993"/>
    <cellStyle name="Normal 52 9 3 2" xfId="29994"/>
    <cellStyle name="Normal 52 9 3 2 2" xfId="29995"/>
    <cellStyle name="Normal 52 9 3 2 3" xfId="49917"/>
    <cellStyle name="Normal 52 9 3 3" xfId="29996"/>
    <cellStyle name="Normal 52 9 3 4" xfId="49918"/>
    <cellStyle name="Normal 52 9 3_Lcc_inputs" xfId="49919"/>
    <cellStyle name="Normal 52 9 4" xfId="29997"/>
    <cellStyle name="Normal 52 9 4 2" xfId="29998"/>
    <cellStyle name="Normal 52 9 4 2 2" xfId="29999"/>
    <cellStyle name="Normal 52 9 4 3" xfId="30000"/>
    <cellStyle name="Normal 52 9 5" xfId="30001"/>
    <cellStyle name="Normal 52 9 5 2" xfId="30002"/>
    <cellStyle name="Normal 52 9 6" xfId="30003"/>
    <cellStyle name="Normal 52 9 7" xfId="49920"/>
    <cellStyle name="Normal 52 9 8" xfId="49921"/>
    <cellStyle name="Normal 52 9_Lcc_inputs" xfId="49922"/>
    <cellStyle name="Normal 52_Lcc_inputs" xfId="49923"/>
    <cellStyle name="Normal 53" xfId="9208"/>
    <cellStyle name="Normal 53 2" xfId="10178"/>
    <cellStyle name="Normal 53 3" xfId="10177"/>
    <cellStyle name="Normal 54" xfId="10179"/>
    <cellStyle name="Normal 54 10" xfId="10831"/>
    <cellStyle name="Normal 54 10 2" xfId="30004"/>
    <cellStyle name="Normal 54 10 2 2" xfId="30005"/>
    <cellStyle name="Normal 54 10 2 2 2" xfId="30006"/>
    <cellStyle name="Normal 54 10 2 2 3" xfId="49924"/>
    <cellStyle name="Normal 54 10 2 3" xfId="30007"/>
    <cellStyle name="Normal 54 10 2 4" xfId="49925"/>
    <cellStyle name="Normal 54 10 2_Lcc_inputs" xfId="49926"/>
    <cellStyle name="Normal 54 10 3" xfId="30008"/>
    <cellStyle name="Normal 54 10 3 2" xfId="30009"/>
    <cellStyle name="Normal 54 10 3 2 2" xfId="30010"/>
    <cellStyle name="Normal 54 10 3 3" xfId="30011"/>
    <cellStyle name="Normal 54 10 4" xfId="30012"/>
    <cellStyle name="Normal 54 10 4 2" xfId="30013"/>
    <cellStyle name="Normal 54 10 5" xfId="30014"/>
    <cellStyle name="Normal 54 10 6" xfId="49927"/>
    <cellStyle name="Normal 54 10 7" xfId="49928"/>
    <cellStyle name="Normal 54 10_Lcc_inputs" xfId="49929"/>
    <cellStyle name="Normal 54 11" xfId="30015"/>
    <cellStyle name="Normal 54 11 2" xfId="30016"/>
    <cellStyle name="Normal 54 11 2 2" xfId="30017"/>
    <cellStyle name="Normal 54 11 2 3" xfId="49930"/>
    <cellStyle name="Normal 54 11 3" xfId="30018"/>
    <cellStyle name="Normal 54 11 3 2" xfId="49931"/>
    <cellStyle name="Normal 54 11 4" xfId="49932"/>
    <cellStyle name="Normal 54 11 5" xfId="49933"/>
    <cellStyle name="Normal 54 11_Lcc_inputs" xfId="49934"/>
    <cellStyle name="Normal 54 12" xfId="30019"/>
    <cellStyle name="Normal 54 12 2" xfId="30020"/>
    <cellStyle name="Normal 54 12 2 2" xfId="30021"/>
    <cellStyle name="Normal 54 12 2 3" xfId="49935"/>
    <cellStyle name="Normal 54 12 3" xfId="30022"/>
    <cellStyle name="Normal 54 12 4" xfId="49936"/>
    <cellStyle name="Normal 54 12_Lcc_inputs" xfId="49937"/>
    <cellStyle name="Normal 54 13" xfId="30023"/>
    <cellStyle name="Normal 54 13 2" xfId="30024"/>
    <cellStyle name="Normal 54 13 3" xfId="49938"/>
    <cellStyle name="Normal 54 14" xfId="30025"/>
    <cellStyle name="Normal 54 14 2" xfId="49939"/>
    <cellStyle name="Normal 54 15" xfId="49940"/>
    <cellStyle name="Normal 54 16" xfId="49941"/>
    <cellStyle name="Normal 54 2" xfId="10180"/>
    <cellStyle name="Normal 54 2 10" xfId="49942"/>
    <cellStyle name="Normal 54 2 2" xfId="10181"/>
    <cellStyle name="Normal 54 2 2 2" xfId="30026"/>
    <cellStyle name="Normal 54 2 2 2 2" xfId="30027"/>
    <cellStyle name="Normal 54 2 2 2 2 2" xfId="30028"/>
    <cellStyle name="Normal 54 2 2 2 2 2 2" xfId="30029"/>
    <cellStyle name="Normal 54 2 2 2 2 3" xfId="30030"/>
    <cellStyle name="Normal 54 2 2 2 3" xfId="30031"/>
    <cellStyle name="Normal 54 2 2 2 3 2" xfId="30032"/>
    <cellStyle name="Normal 54 2 2 2 3 2 2" xfId="30033"/>
    <cellStyle name="Normal 54 2 2 2 3 3" xfId="30034"/>
    <cellStyle name="Normal 54 2 2 2 4" xfId="30035"/>
    <cellStyle name="Normal 54 2 2 2 4 2" xfId="30036"/>
    <cellStyle name="Normal 54 2 2 2 5" xfId="30037"/>
    <cellStyle name="Normal 54 2 2 2_Lcc_inputs" xfId="49943"/>
    <cellStyle name="Normal 54 2 2 3" xfId="30038"/>
    <cellStyle name="Normal 54 2 2 3 2" xfId="30039"/>
    <cellStyle name="Normal 54 2 2 3 2 2" xfId="30040"/>
    <cellStyle name="Normal 54 2 2 3 2 3" xfId="49944"/>
    <cellStyle name="Normal 54 2 2 3 3" xfId="30041"/>
    <cellStyle name="Normal 54 2 2 3 4" xfId="49945"/>
    <cellStyle name="Normal 54 2 2 3_Lcc_inputs" xfId="49946"/>
    <cellStyle name="Normal 54 2 2 4" xfId="30042"/>
    <cellStyle name="Normal 54 2 2 4 2" xfId="30043"/>
    <cellStyle name="Normal 54 2 2 4 2 2" xfId="30044"/>
    <cellStyle name="Normal 54 2 2 4 3" xfId="30045"/>
    <cellStyle name="Normal 54 2 2 5" xfId="30046"/>
    <cellStyle name="Normal 54 2 2 5 2" xfId="30047"/>
    <cellStyle name="Normal 54 2 2 6" xfId="30048"/>
    <cellStyle name="Normal 54 2 2 7" xfId="49947"/>
    <cellStyle name="Normal 54 2 2 8" xfId="49948"/>
    <cellStyle name="Normal 54 2 2_Lcc_inputs" xfId="49949"/>
    <cellStyle name="Normal 54 2 3" xfId="10893"/>
    <cellStyle name="Normal 54 2 3 2" xfId="30049"/>
    <cellStyle name="Normal 54 2 3 2 2" xfId="30050"/>
    <cellStyle name="Normal 54 2 3 2 2 2" xfId="30051"/>
    <cellStyle name="Normal 54 2 3 2 2 3" xfId="49950"/>
    <cellStyle name="Normal 54 2 3 2 3" xfId="30052"/>
    <cellStyle name="Normal 54 2 3 2 4" xfId="49951"/>
    <cellStyle name="Normal 54 2 3 2_Lcc_inputs" xfId="49952"/>
    <cellStyle name="Normal 54 2 3 3" xfId="30053"/>
    <cellStyle name="Normal 54 2 3 3 2" xfId="30054"/>
    <cellStyle name="Normal 54 2 3 3 2 2" xfId="30055"/>
    <cellStyle name="Normal 54 2 3 3 3" xfId="30056"/>
    <cellStyle name="Normal 54 2 3 4" xfId="30057"/>
    <cellStyle name="Normal 54 2 3 4 2" xfId="30058"/>
    <cellStyle name="Normal 54 2 3 5" xfId="30059"/>
    <cellStyle name="Normal 54 2 3 6" xfId="49953"/>
    <cellStyle name="Normal 54 2 3 7" xfId="49954"/>
    <cellStyle name="Normal 54 2 3_Lcc_inputs" xfId="49955"/>
    <cellStyle name="Normal 54 2 4" xfId="11162"/>
    <cellStyle name="Normal 54 2 4 2" xfId="30060"/>
    <cellStyle name="Normal 54 2 4 2 2" xfId="30061"/>
    <cellStyle name="Normal 54 2 4 2 3" xfId="49956"/>
    <cellStyle name="Normal 54 2 4 3" xfId="30062"/>
    <cellStyle name="Normal 54 2 4 3 2" xfId="49957"/>
    <cellStyle name="Normal 54 2 4 4" xfId="49958"/>
    <cellStyle name="Normal 54 2 4 5" xfId="49959"/>
    <cellStyle name="Normal 54 2 4_Lcc_inputs" xfId="49960"/>
    <cellStyle name="Normal 54 2 5" xfId="30063"/>
    <cellStyle name="Normal 54 2 5 2" xfId="30064"/>
    <cellStyle name="Normal 54 2 5 2 2" xfId="30065"/>
    <cellStyle name="Normal 54 2 5 2 3" xfId="49961"/>
    <cellStyle name="Normal 54 2 5 3" xfId="30066"/>
    <cellStyle name="Normal 54 2 5 3 2" xfId="49962"/>
    <cellStyle name="Normal 54 2 5 4" xfId="49963"/>
    <cellStyle name="Normal 54 2 5 5" xfId="49964"/>
    <cellStyle name="Normal 54 2 5_Lcc_inputs" xfId="49965"/>
    <cellStyle name="Normal 54 2 6" xfId="30067"/>
    <cellStyle name="Normal 54 2 6 2" xfId="30068"/>
    <cellStyle name="Normal 54 2 6 2 2" xfId="49966"/>
    <cellStyle name="Normal 54 2 6 3" xfId="49967"/>
    <cellStyle name="Normal 54 2 6 4" xfId="49968"/>
    <cellStyle name="Normal 54 2 6_Lcc_inputs" xfId="49969"/>
    <cellStyle name="Normal 54 2 7" xfId="30069"/>
    <cellStyle name="Normal 54 2 7 2" xfId="49970"/>
    <cellStyle name="Normal 54 2 7 3" xfId="49971"/>
    <cellStyle name="Normal 54 2 8" xfId="49972"/>
    <cellStyle name="Normal 54 2 8 2" xfId="49973"/>
    <cellStyle name="Normal 54 2 9" xfId="49974"/>
    <cellStyle name="Normal 54 2_Lcc_inputs" xfId="49975"/>
    <cellStyle name="Normal 54 3" xfId="10182"/>
    <cellStyle name="Normal 54 3 2" xfId="10183"/>
    <cellStyle name="Normal 54 3 2 2" xfId="30070"/>
    <cellStyle name="Normal 54 3 2 2 2" xfId="30071"/>
    <cellStyle name="Normal 54 3 2 2 2 2" xfId="30072"/>
    <cellStyle name="Normal 54 3 2 2 2 2 2" xfId="30073"/>
    <cellStyle name="Normal 54 3 2 2 2 3" xfId="30074"/>
    <cellStyle name="Normal 54 3 2 2 3" xfId="30075"/>
    <cellStyle name="Normal 54 3 2 2 3 2" xfId="30076"/>
    <cellStyle name="Normal 54 3 2 2 3 2 2" xfId="30077"/>
    <cellStyle name="Normal 54 3 2 2 3 3" xfId="30078"/>
    <cellStyle name="Normal 54 3 2 2 4" xfId="30079"/>
    <cellStyle name="Normal 54 3 2 2 4 2" xfId="30080"/>
    <cellStyle name="Normal 54 3 2 2 5" xfId="30081"/>
    <cellStyle name="Normal 54 3 2 2_Lcc_inputs" xfId="49976"/>
    <cellStyle name="Normal 54 3 2 3" xfId="30082"/>
    <cellStyle name="Normal 54 3 2 3 2" xfId="30083"/>
    <cellStyle name="Normal 54 3 2 3 2 2" xfId="30084"/>
    <cellStyle name="Normal 54 3 2 3 2 3" xfId="49977"/>
    <cellStyle name="Normal 54 3 2 3 3" xfId="30085"/>
    <cellStyle name="Normal 54 3 2 3 4" xfId="49978"/>
    <cellStyle name="Normal 54 3 2 3_Lcc_inputs" xfId="49979"/>
    <cellStyle name="Normal 54 3 2 4" xfId="30086"/>
    <cellStyle name="Normal 54 3 2 4 2" xfId="30087"/>
    <cellStyle name="Normal 54 3 2 4 2 2" xfId="30088"/>
    <cellStyle name="Normal 54 3 2 4 3" xfId="30089"/>
    <cellStyle name="Normal 54 3 2 5" xfId="30090"/>
    <cellStyle name="Normal 54 3 2 5 2" xfId="30091"/>
    <cellStyle name="Normal 54 3 2 6" xfId="30092"/>
    <cellStyle name="Normal 54 3 2 7" xfId="49980"/>
    <cellStyle name="Normal 54 3 2 8" xfId="49981"/>
    <cellStyle name="Normal 54 3 2_Lcc_inputs" xfId="49982"/>
    <cellStyle name="Normal 54 3 3" xfId="10957"/>
    <cellStyle name="Normal 54 3 3 2" xfId="30093"/>
    <cellStyle name="Normal 54 3 3 2 2" xfId="30094"/>
    <cellStyle name="Normal 54 3 3 2 2 2" xfId="30095"/>
    <cellStyle name="Normal 54 3 3 2 2 3" xfId="49983"/>
    <cellStyle name="Normal 54 3 3 2 3" xfId="30096"/>
    <cellStyle name="Normal 54 3 3 2 4" xfId="49984"/>
    <cellStyle name="Normal 54 3 3 2_Lcc_inputs" xfId="49985"/>
    <cellStyle name="Normal 54 3 3 3" xfId="30097"/>
    <cellStyle name="Normal 54 3 3 3 2" xfId="30098"/>
    <cellStyle name="Normal 54 3 3 3 2 2" xfId="30099"/>
    <cellStyle name="Normal 54 3 3 3 3" xfId="30100"/>
    <cellStyle name="Normal 54 3 3 4" xfId="30101"/>
    <cellStyle name="Normal 54 3 3 4 2" xfId="30102"/>
    <cellStyle name="Normal 54 3 3 5" xfId="30103"/>
    <cellStyle name="Normal 54 3 3 6" xfId="49986"/>
    <cellStyle name="Normal 54 3 3 7" xfId="49987"/>
    <cellStyle name="Normal 54 3 3_Lcc_inputs" xfId="49988"/>
    <cellStyle name="Normal 54 3 4" xfId="11163"/>
    <cellStyle name="Normal 54 3 4 2" xfId="30104"/>
    <cellStyle name="Normal 54 3 4 2 2" xfId="30105"/>
    <cellStyle name="Normal 54 3 4 2 3" xfId="49989"/>
    <cellStyle name="Normal 54 3 4 3" xfId="30106"/>
    <cellStyle name="Normal 54 3 4 3 2" xfId="49990"/>
    <cellStyle name="Normal 54 3 4 4" xfId="49991"/>
    <cellStyle name="Normal 54 3 4 5" xfId="49992"/>
    <cellStyle name="Normal 54 3 4_Lcc_inputs" xfId="49993"/>
    <cellStyle name="Normal 54 3 5" xfId="30107"/>
    <cellStyle name="Normal 54 3 5 2" xfId="30108"/>
    <cellStyle name="Normal 54 3 5 2 2" xfId="30109"/>
    <cellStyle name="Normal 54 3 5 2 3" xfId="49994"/>
    <cellStyle name="Normal 54 3 5 3" xfId="30110"/>
    <cellStyle name="Normal 54 3 5 4" xfId="49995"/>
    <cellStyle name="Normal 54 3 5_Lcc_inputs" xfId="49996"/>
    <cellStyle name="Normal 54 3 6" xfId="30111"/>
    <cellStyle name="Normal 54 3 6 2" xfId="30112"/>
    <cellStyle name="Normal 54 3 6 3" xfId="49997"/>
    <cellStyle name="Normal 54 3 7" xfId="30113"/>
    <cellStyle name="Normal 54 3 7 2" xfId="49998"/>
    <cellStyle name="Normal 54 3 8" xfId="49999"/>
    <cellStyle name="Normal 54 3 9" xfId="50000"/>
    <cellStyle name="Normal 54 3_Lcc_inputs" xfId="50001"/>
    <cellStyle name="Normal 54 4" xfId="10184"/>
    <cellStyle name="Normal 54 4 2" xfId="10185"/>
    <cellStyle name="Normal 54 4 2 2" xfId="30114"/>
    <cellStyle name="Normal 54 4 2 2 2" xfId="30115"/>
    <cellStyle name="Normal 54 4 2 2 2 2" xfId="30116"/>
    <cellStyle name="Normal 54 4 2 2 2 2 2" xfId="30117"/>
    <cellStyle name="Normal 54 4 2 2 2 3" xfId="30118"/>
    <cellStyle name="Normal 54 4 2 2 3" xfId="30119"/>
    <cellStyle name="Normal 54 4 2 2 3 2" xfId="30120"/>
    <cellStyle name="Normal 54 4 2 2 3 2 2" xfId="30121"/>
    <cellStyle name="Normal 54 4 2 2 3 3" xfId="30122"/>
    <cellStyle name="Normal 54 4 2 2 4" xfId="30123"/>
    <cellStyle name="Normal 54 4 2 2 4 2" xfId="30124"/>
    <cellStyle name="Normal 54 4 2 2 5" xfId="30125"/>
    <cellStyle name="Normal 54 4 2 2_Lcc_inputs" xfId="50002"/>
    <cellStyle name="Normal 54 4 2 3" xfId="30126"/>
    <cellStyle name="Normal 54 4 2 3 2" xfId="30127"/>
    <cellStyle name="Normal 54 4 2 3 2 2" xfId="30128"/>
    <cellStyle name="Normal 54 4 2 3 2 3" xfId="50003"/>
    <cellStyle name="Normal 54 4 2 3 3" xfId="30129"/>
    <cellStyle name="Normal 54 4 2 3 4" xfId="50004"/>
    <cellStyle name="Normal 54 4 2 3_Lcc_inputs" xfId="50005"/>
    <cellStyle name="Normal 54 4 2 4" xfId="30130"/>
    <cellStyle name="Normal 54 4 2 4 2" xfId="30131"/>
    <cellStyle name="Normal 54 4 2 4 2 2" xfId="30132"/>
    <cellStyle name="Normal 54 4 2 4 3" xfId="30133"/>
    <cellStyle name="Normal 54 4 2 5" xfId="30134"/>
    <cellStyle name="Normal 54 4 2 5 2" xfId="30135"/>
    <cellStyle name="Normal 54 4 2 6" xfId="30136"/>
    <cellStyle name="Normal 54 4 2 7" xfId="50006"/>
    <cellStyle name="Normal 54 4 2 8" xfId="50007"/>
    <cellStyle name="Normal 54 4 2_Lcc_inputs" xfId="50008"/>
    <cellStyle name="Normal 54 4 3" xfId="30137"/>
    <cellStyle name="Normal 54 4 3 2" xfId="30138"/>
    <cellStyle name="Normal 54 4 3 2 2" xfId="30139"/>
    <cellStyle name="Normal 54 4 3 2 2 2" xfId="30140"/>
    <cellStyle name="Normal 54 4 3 2 3" xfId="30141"/>
    <cellStyle name="Normal 54 4 3 3" xfId="30142"/>
    <cellStyle name="Normal 54 4 3 3 2" xfId="30143"/>
    <cellStyle name="Normal 54 4 3 3 2 2" xfId="30144"/>
    <cellStyle name="Normal 54 4 3 3 3" xfId="30145"/>
    <cellStyle name="Normal 54 4 3 4" xfId="30146"/>
    <cellStyle name="Normal 54 4 3 4 2" xfId="30147"/>
    <cellStyle name="Normal 54 4 3 5" xfId="30148"/>
    <cellStyle name="Normal 54 4 3_Lcc_inputs" xfId="50009"/>
    <cellStyle name="Normal 54 4 4" xfId="30149"/>
    <cellStyle name="Normal 54 4 4 2" xfId="30150"/>
    <cellStyle name="Normal 54 4 4 2 2" xfId="30151"/>
    <cellStyle name="Normal 54 4 4 2 3" xfId="50010"/>
    <cellStyle name="Normal 54 4 4 3" xfId="30152"/>
    <cellStyle name="Normal 54 4 4 4" xfId="50011"/>
    <cellStyle name="Normal 54 4 4_Lcc_inputs" xfId="50012"/>
    <cellStyle name="Normal 54 4 5" xfId="30153"/>
    <cellStyle name="Normal 54 4 5 2" xfId="30154"/>
    <cellStyle name="Normal 54 4 5 2 2" xfId="30155"/>
    <cellStyle name="Normal 54 4 5 3" xfId="30156"/>
    <cellStyle name="Normal 54 4 6" xfId="30157"/>
    <cellStyle name="Normal 54 4 6 2" xfId="30158"/>
    <cellStyle name="Normal 54 4 7" xfId="30159"/>
    <cellStyle name="Normal 54 4 8" xfId="50013"/>
    <cellStyle name="Normal 54 4 9" xfId="50014"/>
    <cellStyle name="Normal 54 4_Lcc_inputs" xfId="50015"/>
    <cellStyle name="Normal 54 5" xfId="10186"/>
    <cellStyle name="Normal 54 5 2" xfId="10187"/>
    <cellStyle name="Normal 54 5 2 2" xfId="30160"/>
    <cellStyle name="Normal 54 5 2 2 2" xfId="30161"/>
    <cellStyle name="Normal 54 5 2 2 2 2" xfId="30162"/>
    <cellStyle name="Normal 54 5 2 2 2 2 2" xfId="30163"/>
    <cellStyle name="Normal 54 5 2 2 2 3" xfId="30164"/>
    <cellStyle name="Normal 54 5 2 2 3" xfId="30165"/>
    <cellStyle name="Normal 54 5 2 2 3 2" xfId="30166"/>
    <cellStyle name="Normal 54 5 2 2 3 2 2" xfId="30167"/>
    <cellStyle name="Normal 54 5 2 2 3 3" xfId="30168"/>
    <cellStyle name="Normal 54 5 2 2 4" xfId="30169"/>
    <cellStyle name="Normal 54 5 2 2 4 2" xfId="30170"/>
    <cellStyle name="Normal 54 5 2 2 5" xfId="30171"/>
    <cellStyle name="Normal 54 5 2 2_Lcc_inputs" xfId="50016"/>
    <cellStyle name="Normal 54 5 2 3" xfId="30172"/>
    <cellStyle name="Normal 54 5 2 3 2" xfId="30173"/>
    <cellStyle name="Normal 54 5 2 3 2 2" xfId="30174"/>
    <cellStyle name="Normal 54 5 2 3 2 3" xfId="50017"/>
    <cellStyle name="Normal 54 5 2 3 3" xfId="30175"/>
    <cellStyle name="Normal 54 5 2 3 4" xfId="50018"/>
    <cellStyle name="Normal 54 5 2 3_Lcc_inputs" xfId="50019"/>
    <cellStyle name="Normal 54 5 2 4" xfId="30176"/>
    <cellStyle name="Normal 54 5 2 4 2" xfId="30177"/>
    <cellStyle name="Normal 54 5 2 4 2 2" xfId="30178"/>
    <cellStyle name="Normal 54 5 2 4 3" xfId="30179"/>
    <cellStyle name="Normal 54 5 2 5" xfId="30180"/>
    <cellStyle name="Normal 54 5 2 5 2" xfId="30181"/>
    <cellStyle name="Normal 54 5 2 6" xfId="30182"/>
    <cellStyle name="Normal 54 5 2 7" xfId="50020"/>
    <cellStyle name="Normal 54 5 2 8" xfId="50021"/>
    <cellStyle name="Normal 54 5 2_Lcc_inputs" xfId="50022"/>
    <cellStyle name="Normal 54 5 3" xfId="30183"/>
    <cellStyle name="Normal 54 5 3 2" xfId="30184"/>
    <cellStyle name="Normal 54 5 3 2 2" xfId="30185"/>
    <cellStyle name="Normal 54 5 3 2 2 2" xfId="30186"/>
    <cellStyle name="Normal 54 5 3 2 3" xfId="30187"/>
    <cellStyle name="Normal 54 5 3 3" xfId="30188"/>
    <cellStyle name="Normal 54 5 3 3 2" xfId="30189"/>
    <cellStyle name="Normal 54 5 3 3 2 2" xfId="30190"/>
    <cellStyle name="Normal 54 5 3 3 3" xfId="30191"/>
    <cellStyle name="Normal 54 5 3 4" xfId="30192"/>
    <cellStyle name="Normal 54 5 3 4 2" xfId="30193"/>
    <cellStyle name="Normal 54 5 3 5" xfId="30194"/>
    <cellStyle name="Normal 54 5 3_Lcc_inputs" xfId="50023"/>
    <cellStyle name="Normal 54 5 4" xfId="30195"/>
    <cellStyle name="Normal 54 5 4 2" xfId="30196"/>
    <cellStyle name="Normal 54 5 4 2 2" xfId="30197"/>
    <cellStyle name="Normal 54 5 4 2 3" xfId="50024"/>
    <cellStyle name="Normal 54 5 4 3" xfId="30198"/>
    <cellStyle name="Normal 54 5 4 4" xfId="50025"/>
    <cellStyle name="Normal 54 5 4_Lcc_inputs" xfId="50026"/>
    <cellStyle name="Normal 54 5 5" xfId="30199"/>
    <cellStyle name="Normal 54 5 5 2" xfId="30200"/>
    <cellStyle name="Normal 54 5 5 2 2" xfId="30201"/>
    <cellStyle name="Normal 54 5 5 3" xfId="30202"/>
    <cellStyle name="Normal 54 5 6" xfId="30203"/>
    <cellStyle name="Normal 54 5 6 2" xfId="30204"/>
    <cellStyle name="Normal 54 5 7" xfId="30205"/>
    <cellStyle name="Normal 54 5 8" xfId="50027"/>
    <cellStyle name="Normal 54 5 9" xfId="50028"/>
    <cellStyle name="Normal 54 5_Lcc_inputs" xfId="50029"/>
    <cellStyle name="Normal 54 6" xfId="10188"/>
    <cellStyle name="Normal 54 6 2" xfId="10189"/>
    <cellStyle name="Normal 54 6 2 2" xfId="30206"/>
    <cellStyle name="Normal 54 6 2 2 2" xfId="30207"/>
    <cellStyle name="Normal 54 6 2 2 2 2" xfId="30208"/>
    <cellStyle name="Normal 54 6 2 2 2 2 2" xfId="30209"/>
    <cellStyle name="Normal 54 6 2 2 2 3" xfId="30210"/>
    <cellStyle name="Normal 54 6 2 2 3" xfId="30211"/>
    <cellStyle name="Normal 54 6 2 2 3 2" xfId="30212"/>
    <cellStyle name="Normal 54 6 2 2 3 2 2" xfId="30213"/>
    <cellStyle name="Normal 54 6 2 2 3 3" xfId="30214"/>
    <cellStyle name="Normal 54 6 2 2 4" xfId="30215"/>
    <cellStyle name="Normal 54 6 2 2 4 2" xfId="30216"/>
    <cellStyle name="Normal 54 6 2 2 5" xfId="30217"/>
    <cellStyle name="Normal 54 6 2 2_Lcc_inputs" xfId="50030"/>
    <cellStyle name="Normal 54 6 2 3" xfId="30218"/>
    <cellStyle name="Normal 54 6 2 3 2" xfId="30219"/>
    <cellStyle name="Normal 54 6 2 3 2 2" xfId="30220"/>
    <cellStyle name="Normal 54 6 2 3 2 3" xfId="50031"/>
    <cellStyle name="Normal 54 6 2 3 3" xfId="30221"/>
    <cellStyle name="Normal 54 6 2 3 4" xfId="50032"/>
    <cellStyle name="Normal 54 6 2 3_Lcc_inputs" xfId="50033"/>
    <cellStyle name="Normal 54 6 2 4" xfId="30222"/>
    <cellStyle name="Normal 54 6 2 4 2" xfId="30223"/>
    <cellStyle name="Normal 54 6 2 4 2 2" xfId="30224"/>
    <cellStyle name="Normal 54 6 2 4 3" xfId="30225"/>
    <cellStyle name="Normal 54 6 2 5" xfId="30226"/>
    <cellStyle name="Normal 54 6 2 5 2" xfId="30227"/>
    <cellStyle name="Normal 54 6 2 6" xfId="30228"/>
    <cellStyle name="Normal 54 6 2 7" xfId="50034"/>
    <cellStyle name="Normal 54 6 2 8" xfId="50035"/>
    <cellStyle name="Normal 54 6 2_Lcc_inputs" xfId="50036"/>
    <cellStyle name="Normal 54 6 3" xfId="30229"/>
    <cellStyle name="Normal 54 6 3 2" xfId="30230"/>
    <cellStyle name="Normal 54 6 3 2 2" xfId="30231"/>
    <cellStyle name="Normal 54 6 3 2 2 2" xfId="30232"/>
    <cellStyle name="Normal 54 6 3 2 3" xfId="30233"/>
    <cellStyle name="Normal 54 6 3 3" xfId="30234"/>
    <cellStyle name="Normal 54 6 3 3 2" xfId="30235"/>
    <cellStyle name="Normal 54 6 3 3 2 2" xfId="30236"/>
    <cellStyle name="Normal 54 6 3 3 3" xfId="30237"/>
    <cellStyle name="Normal 54 6 3 4" xfId="30238"/>
    <cellStyle name="Normal 54 6 3 4 2" xfId="30239"/>
    <cellStyle name="Normal 54 6 3 5" xfId="30240"/>
    <cellStyle name="Normal 54 6 3_Lcc_inputs" xfId="50037"/>
    <cellStyle name="Normal 54 6 4" xfId="30241"/>
    <cellStyle name="Normal 54 6 4 2" xfId="30242"/>
    <cellStyle name="Normal 54 6 4 2 2" xfId="30243"/>
    <cellStyle name="Normal 54 6 4 2 3" xfId="50038"/>
    <cellStyle name="Normal 54 6 4 3" xfId="30244"/>
    <cellStyle name="Normal 54 6 4 4" xfId="50039"/>
    <cellStyle name="Normal 54 6 4_Lcc_inputs" xfId="50040"/>
    <cellStyle name="Normal 54 6 5" xfId="30245"/>
    <cellStyle name="Normal 54 6 5 2" xfId="30246"/>
    <cellStyle name="Normal 54 6 5 2 2" xfId="30247"/>
    <cellStyle name="Normal 54 6 5 3" xfId="30248"/>
    <cellStyle name="Normal 54 6 6" xfId="30249"/>
    <cellStyle name="Normal 54 6 6 2" xfId="30250"/>
    <cellStyle name="Normal 54 6 7" xfId="30251"/>
    <cellStyle name="Normal 54 6 8" xfId="50041"/>
    <cellStyle name="Normal 54 6 9" xfId="50042"/>
    <cellStyle name="Normal 54 6_Lcc_inputs" xfId="50043"/>
    <cellStyle name="Normal 54 7" xfId="10190"/>
    <cellStyle name="Normal 54 7 2" xfId="10191"/>
    <cellStyle name="Normal 54 7 2 2" xfId="30252"/>
    <cellStyle name="Normal 54 7 2 2 2" xfId="30253"/>
    <cellStyle name="Normal 54 7 2 2 2 2" xfId="30254"/>
    <cellStyle name="Normal 54 7 2 2 2 2 2" xfId="30255"/>
    <cellStyle name="Normal 54 7 2 2 2 3" xfId="30256"/>
    <cellStyle name="Normal 54 7 2 2 3" xfId="30257"/>
    <cellStyle name="Normal 54 7 2 2 3 2" xfId="30258"/>
    <cellStyle name="Normal 54 7 2 2 3 2 2" xfId="30259"/>
    <cellStyle name="Normal 54 7 2 2 3 3" xfId="30260"/>
    <cellStyle name="Normal 54 7 2 2 4" xfId="30261"/>
    <cellStyle name="Normal 54 7 2 2 4 2" xfId="30262"/>
    <cellStyle name="Normal 54 7 2 2 5" xfId="30263"/>
    <cellStyle name="Normal 54 7 2 2_Lcc_inputs" xfId="50044"/>
    <cellStyle name="Normal 54 7 2 3" xfId="30264"/>
    <cellStyle name="Normal 54 7 2 3 2" xfId="30265"/>
    <cellStyle name="Normal 54 7 2 3 2 2" xfId="30266"/>
    <cellStyle name="Normal 54 7 2 3 2 3" xfId="50045"/>
    <cellStyle name="Normal 54 7 2 3 3" xfId="30267"/>
    <cellStyle name="Normal 54 7 2 3 4" xfId="50046"/>
    <cellStyle name="Normal 54 7 2 3_Lcc_inputs" xfId="50047"/>
    <cellStyle name="Normal 54 7 2 4" xfId="30268"/>
    <cellStyle name="Normal 54 7 2 4 2" xfId="30269"/>
    <cellStyle name="Normal 54 7 2 4 2 2" xfId="30270"/>
    <cellStyle name="Normal 54 7 2 4 3" xfId="30271"/>
    <cellStyle name="Normal 54 7 2 5" xfId="30272"/>
    <cellStyle name="Normal 54 7 2 5 2" xfId="30273"/>
    <cellStyle name="Normal 54 7 2 6" xfId="30274"/>
    <cellStyle name="Normal 54 7 2 7" xfId="50048"/>
    <cellStyle name="Normal 54 7 2 8" xfId="50049"/>
    <cellStyle name="Normal 54 7 2_Lcc_inputs" xfId="50050"/>
    <cellStyle name="Normal 54 7 3" xfId="30275"/>
    <cellStyle name="Normal 54 7 3 2" xfId="30276"/>
    <cellStyle name="Normal 54 7 3 2 2" xfId="30277"/>
    <cellStyle name="Normal 54 7 3 2 2 2" xfId="30278"/>
    <cellStyle name="Normal 54 7 3 2 3" xfId="30279"/>
    <cellStyle name="Normal 54 7 3 3" xfId="30280"/>
    <cellStyle name="Normal 54 7 3 3 2" xfId="30281"/>
    <cellStyle name="Normal 54 7 3 3 2 2" xfId="30282"/>
    <cellStyle name="Normal 54 7 3 3 3" xfId="30283"/>
    <cellStyle name="Normal 54 7 3 4" xfId="30284"/>
    <cellStyle name="Normal 54 7 3 4 2" xfId="30285"/>
    <cellStyle name="Normal 54 7 3 5" xfId="30286"/>
    <cellStyle name="Normal 54 7 3_Lcc_inputs" xfId="50051"/>
    <cellStyle name="Normal 54 7 4" xfId="30287"/>
    <cellStyle name="Normal 54 7 4 2" xfId="30288"/>
    <cellStyle name="Normal 54 7 4 2 2" xfId="30289"/>
    <cellStyle name="Normal 54 7 4 2 3" xfId="50052"/>
    <cellStyle name="Normal 54 7 4 3" xfId="30290"/>
    <cellStyle name="Normal 54 7 4 4" xfId="50053"/>
    <cellStyle name="Normal 54 7 4_Lcc_inputs" xfId="50054"/>
    <cellStyle name="Normal 54 7 5" xfId="30291"/>
    <cellStyle name="Normal 54 7 5 2" xfId="30292"/>
    <cellStyle name="Normal 54 7 5 2 2" xfId="30293"/>
    <cellStyle name="Normal 54 7 5 3" xfId="30294"/>
    <cellStyle name="Normal 54 7 6" xfId="30295"/>
    <cellStyle name="Normal 54 7 6 2" xfId="30296"/>
    <cellStyle name="Normal 54 7 7" xfId="30297"/>
    <cellStyle name="Normal 54 7 8" xfId="50055"/>
    <cellStyle name="Normal 54 7 9" xfId="50056"/>
    <cellStyle name="Normal 54 7_Lcc_inputs" xfId="50057"/>
    <cellStyle name="Normal 54 8" xfId="10192"/>
    <cellStyle name="Normal 54 8 2" xfId="30298"/>
    <cellStyle name="Normal 54 8 2 2" xfId="30299"/>
    <cellStyle name="Normal 54 8 2 2 2" xfId="30300"/>
    <cellStyle name="Normal 54 8 2 2 2 2" xfId="30301"/>
    <cellStyle name="Normal 54 8 2 2 3" xfId="30302"/>
    <cellStyle name="Normal 54 8 2 3" xfId="30303"/>
    <cellStyle name="Normal 54 8 2 3 2" xfId="30304"/>
    <cellStyle name="Normal 54 8 2 3 2 2" xfId="30305"/>
    <cellStyle name="Normal 54 8 2 3 3" xfId="30306"/>
    <cellStyle name="Normal 54 8 2 4" xfId="30307"/>
    <cellStyle name="Normal 54 8 2 4 2" xfId="30308"/>
    <cellStyle name="Normal 54 8 2 5" xfId="30309"/>
    <cellStyle name="Normal 54 8 2_Lcc_inputs" xfId="50058"/>
    <cellStyle name="Normal 54 8 3" xfId="30310"/>
    <cellStyle name="Normal 54 8 3 2" xfId="30311"/>
    <cellStyle name="Normal 54 8 3 2 2" xfId="30312"/>
    <cellStyle name="Normal 54 8 3 2 3" xfId="50059"/>
    <cellStyle name="Normal 54 8 3 3" xfId="30313"/>
    <cellStyle name="Normal 54 8 3 4" xfId="50060"/>
    <cellStyle name="Normal 54 8 3_Lcc_inputs" xfId="50061"/>
    <cellStyle name="Normal 54 8 4" xfId="30314"/>
    <cellStyle name="Normal 54 8 4 2" xfId="30315"/>
    <cellStyle name="Normal 54 8 4 2 2" xfId="30316"/>
    <cellStyle name="Normal 54 8 4 3" xfId="30317"/>
    <cellStyle name="Normal 54 8 5" xfId="30318"/>
    <cellStyle name="Normal 54 8 5 2" xfId="30319"/>
    <cellStyle name="Normal 54 8 6" xfId="30320"/>
    <cellStyle name="Normal 54 8 7" xfId="50062"/>
    <cellStyle name="Normal 54 8 8" xfId="50063"/>
    <cellStyle name="Normal 54 8_Lcc_inputs" xfId="50064"/>
    <cellStyle name="Normal 54 9" xfId="10762"/>
    <cellStyle name="Normal 54 9 2" xfId="30321"/>
    <cellStyle name="Normal 54 9 2 2" xfId="30322"/>
    <cellStyle name="Normal 54 9 2 2 2" xfId="30323"/>
    <cellStyle name="Normal 54 9 2 2 2 2" xfId="30324"/>
    <cellStyle name="Normal 54 9 2 2 3" xfId="30325"/>
    <cellStyle name="Normal 54 9 2 3" xfId="30326"/>
    <cellStyle name="Normal 54 9 2 3 2" xfId="30327"/>
    <cellStyle name="Normal 54 9 2 3 2 2" xfId="30328"/>
    <cellStyle name="Normal 54 9 2 3 3" xfId="30329"/>
    <cellStyle name="Normal 54 9 2 4" xfId="30330"/>
    <cellStyle name="Normal 54 9 2 4 2" xfId="30331"/>
    <cellStyle name="Normal 54 9 2 5" xfId="30332"/>
    <cellStyle name="Normal 54 9 2_Lcc_inputs" xfId="50065"/>
    <cellStyle name="Normal 54 9 3" xfId="30333"/>
    <cellStyle name="Normal 54 9 3 2" xfId="30334"/>
    <cellStyle name="Normal 54 9 3 2 2" xfId="30335"/>
    <cellStyle name="Normal 54 9 3 2 3" xfId="50066"/>
    <cellStyle name="Normal 54 9 3 3" xfId="30336"/>
    <cellStyle name="Normal 54 9 3 4" xfId="50067"/>
    <cellStyle name="Normal 54 9 3_Lcc_inputs" xfId="50068"/>
    <cellStyle name="Normal 54 9 4" xfId="30337"/>
    <cellStyle name="Normal 54 9 4 2" xfId="30338"/>
    <cellStyle name="Normal 54 9 4 2 2" xfId="30339"/>
    <cellStyle name="Normal 54 9 4 3" xfId="30340"/>
    <cellStyle name="Normal 54 9 5" xfId="30341"/>
    <cellStyle name="Normal 54 9 5 2" xfId="30342"/>
    <cellStyle name="Normal 54 9 6" xfId="30343"/>
    <cellStyle name="Normal 54 9 7" xfId="50069"/>
    <cellStyle name="Normal 54 9 8" xfId="50070"/>
    <cellStyle name="Normal 54 9_Lcc_inputs" xfId="50071"/>
    <cellStyle name="Normal 54_Lcc_inputs" xfId="50072"/>
    <cellStyle name="Normal 55" xfId="10193"/>
    <cellStyle name="Normal 55 10" xfId="10832"/>
    <cellStyle name="Normal 55 10 2" xfId="30344"/>
    <cellStyle name="Normal 55 10 2 2" xfId="30345"/>
    <cellStyle name="Normal 55 10 2 2 2" xfId="30346"/>
    <cellStyle name="Normal 55 10 2 2 3" xfId="50073"/>
    <cellStyle name="Normal 55 10 2 3" xfId="30347"/>
    <cellStyle name="Normal 55 10 2 4" xfId="50074"/>
    <cellStyle name="Normal 55 10 2_Lcc_inputs" xfId="50075"/>
    <cellStyle name="Normal 55 10 3" xfId="30348"/>
    <cellStyle name="Normal 55 10 3 2" xfId="30349"/>
    <cellStyle name="Normal 55 10 3 2 2" xfId="30350"/>
    <cellStyle name="Normal 55 10 3 3" xfId="30351"/>
    <cellStyle name="Normal 55 10 4" xfId="30352"/>
    <cellStyle name="Normal 55 10 4 2" xfId="30353"/>
    <cellStyle name="Normal 55 10 5" xfId="30354"/>
    <cellStyle name="Normal 55 10 6" xfId="50076"/>
    <cellStyle name="Normal 55 10 7" xfId="50077"/>
    <cellStyle name="Normal 55 10_Lcc_inputs" xfId="50078"/>
    <cellStyle name="Normal 55 11" xfId="30355"/>
    <cellStyle name="Normal 55 11 2" xfId="30356"/>
    <cellStyle name="Normal 55 11 2 2" xfId="30357"/>
    <cellStyle name="Normal 55 11 2 3" xfId="50079"/>
    <cellStyle name="Normal 55 11 3" xfId="30358"/>
    <cellStyle name="Normal 55 11 3 2" xfId="50080"/>
    <cellStyle name="Normal 55 11 4" xfId="50081"/>
    <cellStyle name="Normal 55 11 5" xfId="50082"/>
    <cellStyle name="Normal 55 11_Lcc_inputs" xfId="50083"/>
    <cellStyle name="Normal 55 12" xfId="30359"/>
    <cellStyle name="Normal 55 12 2" xfId="30360"/>
    <cellStyle name="Normal 55 12 2 2" xfId="30361"/>
    <cellStyle name="Normal 55 12 2 3" xfId="50084"/>
    <cellStyle name="Normal 55 12 3" xfId="30362"/>
    <cellStyle name="Normal 55 12 4" xfId="50085"/>
    <cellStyle name="Normal 55 12_Lcc_inputs" xfId="50086"/>
    <cellStyle name="Normal 55 13" xfId="30363"/>
    <cellStyle name="Normal 55 13 2" xfId="30364"/>
    <cellStyle name="Normal 55 13 3" xfId="50087"/>
    <cellStyle name="Normal 55 14" xfId="30365"/>
    <cellStyle name="Normal 55 14 2" xfId="50088"/>
    <cellStyle name="Normal 55 15" xfId="50089"/>
    <cellStyle name="Normal 55 16" xfId="50090"/>
    <cellStyle name="Normal 55 2" xfId="10194"/>
    <cellStyle name="Normal 55 2 10" xfId="50091"/>
    <cellStyle name="Normal 55 2 2" xfId="10195"/>
    <cellStyle name="Normal 55 2 2 2" xfId="30366"/>
    <cellStyle name="Normal 55 2 2 2 2" xfId="30367"/>
    <cellStyle name="Normal 55 2 2 2 2 2" xfId="30368"/>
    <cellStyle name="Normal 55 2 2 2 2 2 2" xfId="30369"/>
    <cellStyle name="Normal 55 2 2 2 2 3" xfId="30370"/>
    <cellStyle name="Normal 55 2 2 2 3" xfId="30371"/>
    <cellStyle name="Normal 55 2 2 2 3 2" xfId="30372"/>
    <cellStyle name="Normal 55 2 2 2 3 2 2" xfId="30373"/>
    <cellStyle name="Normal 55 2 2 2 3 3" xfId="30374"/>
    <cellStyle name="Normal 55 2 2 2 4" xfId="30375"/>
    <cellStyle name="Normal 55 2 2 2 4 2" xfId="30376"/>
    <cellStyle name="Normal 55 2 2 2 5" xfId="30377"/>
    <cellStyle name="Normal 55 2 2 2_Lcc_inputs" xfId="50092"/>
    <cellStyle name="Normal 55 2 2 3" xfId="30378"/>
    <cellStyle name="Normal 55 2 2 3 2" xfId="30379"/>
    <cellStyle name="Normal 55 2 2 3 2 2" xfId="30380"/>
    <cellStyle name="Normal 55 2 2 3 2 3" xfId="50093"/>
    <cellStyle name="Normal 55 2 2 3 3" xfId="30381"/>
    <cellStyle name="Normal 55 2 2 3 4" xfId="50094"/>
    <cellStyle name="Normal 55 2 2 3_Lcc_inputs" xfId="50095"/>
    <cellStyle name="Normal 55 2 2 4" xfId="30382"/>
    <cellStyle name="Normal 55 2 2 4 2" xfId="30383"/>
    <cellStyle name="Normal 55 2 2 4 2 2" xfId="30384"/>
    <cellStyle name="Normal 55 2 2 4 3" xfId="30385"/>
    <cellStyle name="Normal 55 2 2 5" xfId="30386"/>
    <cellStyle name="Normal 55 2 2 5 2" xfId="30387"/>
    <cellStyle name="Normal 55 2 2 6" xfId="30388"/>
    <cellStyle name="Normal 55 2 2 7" xfId="50096"/>
    <cellStyle name="Normal 55 2 2 8" xfId="50097"/>
    <cellStyle name="Normal 55 2 2_Lcc_inputs" xfId="50098"/>
    <cellStyle name="Normal 55 2 3" xfId="10894"/>
    <cellStyle name="Normal 55 2 3 2" xfId="30389"/>
    <cellStyle name="Normal 55 2 3 2 2" xfId="30390"/>
    <cellStyle name="Normal 55 2 3 2 2 2" xfId="30391"/>
    <cellStyle name="Normal 55 2 3 2 2 3" xfId="50099"/>
    <cellStyle name="Normal 55 2 3 2 3" xfId="30392"/>
    <cellStyle name="Normal 55 2 3 2 4" xfId="50100"/>
    <cellStyle name="Normal 55 2 3 2_Lcc_inputs" xfId="50101"/>
    <cellStyle name="Normal 55 2 3 3" xfId="30393"/>
    <cellStyle name="Normal 55 2 3 3 2" xfId="30394"/>
    <cellStyle name="Normal 55 2 3 3 2 2" xfId="30395"/>
    <cellStyle name="Normal 55 2 3 3 3" xfId="30396"/>
    <cellStyle name="Normal 55 2 3 4" xfId="30397"/>
    <cellStyle name="Normal 55 2 3 4 2" xfId="30398"/>
    <cellStyle name="Normal 55 2 3 5" xfId="30399"/>
    <cellStyle name="Normal 55 2 3 6" xfId="50102"/>
    <cellStyle name="Normal 55 2 3 7" xfId="50103"/>
    <cellStyle name="Normal 55 2 3_Lcc_inputs" xfId="50104"/>
    <cellStyle name="Normal 55 2 4" xfId="11164"/>
    <cellStyle name="Normal 55 2 4 2" xfId="30400"/>
    <cellStyle name="Normal 55 2 4 2 2" xfId="30401"/>
    <cellStyle name="Normal 55 2 4 2 3" xfId="50105"/>
    <cellStyle name="Normal 55 2 4 3" xfId="30402"/>
    <cellStyle name="Normal 55 2 4 3 2" xfId="50106"/>
    <cellStyle name="Normal 55 2 4 4" xfId="50107"/>
    <cellStyle name="Normal 55 2 4 5" xfId="50108"/>
    <cellStyle name="Normal 55 2 4_Lcc_inputs" xfId="50109"/>
    <cellStyle name="Normal 55 2 5" xfId="30403"/>
    <cellStyle name="Normal 55 2 5 2" xfId="30404"/>
    <cellStyle name="Normal 55 2 5 2 2" xfId="30405"/>
    <cellStyle name="Normal 55 2 5 2 3" xfId="50110"/>
    <cellStyle name="Normal 55 2 5 3" xfId="30406"/>
    <cellStyle name="Normal 55 2 5 3 2" xfId="50111"/>
    <cellStyle name="Normal 55 2 5 4" xfId="50112"/>
    <cellStyle name="Normal 55 2 5 5" xfId="50113"/>
    <cellStyle name="Normal 55 2 5_Lcc_inputs" xfId="50114"/>
    <cellStyle name="Normal 55 2 6" xfId="30407"/>
    <cellStyle name="Normal 55 2 6 2" xfId="30408"/>
    <cellStyle name="Normal 55 2 6 2 2" xfId="50115"/>
    <cellStyle name="Normal 55 2 6 3" xfId="50116"/>
    <cellStyle name="Normal 55 2 6 4" xfId="50117"/>
    <cellStyle name="Normal 55 2 6_Lcc_inputs" xfId="50118"/>
    <cellStyle name="Normal 55 2 7" xfId="30409"/>
    <cellStyle name="Normal 55 2 7 2" xfId="50119"/>
    <cellStyle name="Normal 55 2 7 3" xfId="50120"/>
    <cellStyle name="Normal 55 2 8" xfId="50121"/>
    <cellStyle name="Normal 55 2 8 2" xfId="50122"/>
    <cellStyle name="Normal 55 2 9" xfId="50123"/>
    <cellStyle name="Normal 55 2_Lcc_inputs" xfId="50124"/>
    <cellStyle name="Normal 55 3" xfId="10196"/>
    <cellStyle name="Normal 55 3 2" xfId="10197"/>
    <cellStyle name="Normal 55 3 2 2" xfId="30410"/>
    <cellStyle name="Normal 55 3 2 2 2" xfId="30411"/>
    <cellStyle name="Normal 55 3 2 2 2 2" xfId="30412"/>
    <cellStyle name="Normal 55 3 2 2 2 2 2" xfId="30413"/>
    <cellStyle name="Normal 55 3 2 2 2 3" xfId="30414"/>
    <cellStyle name="Normal 55 3 2 2 3" xfId="30415"/>
    <cellStyle name="Normal 55 3 2 2 3 2" xfId="30416"/>
    <cellStyle name="Normal 55 3 2 2 3 2 2" xfId="30417"/>
    <cellStyle name="Normal 55 3 2 2 3 3" xfId="30418"/>
    <cellStyle name="Normal 55 3 2 2 4" xfId="30419"/>
    <cellStyle name="Normal 55 3 2 2 4 2" xfId="30420"/>
    <cellStyle name="Normal 55 3 2 2 5" xfId="30421"/>
    <cellStyle name="Normal 55 3 2 2_Lcc_inputs" xfId="50125"/>
    <cellStyle name="Normal 55 3 2 3" xfId="30422"/>
    <cellStyle name="Normal 55 3 2 3 2" xfId="30423"/>
    <cellStyle name="Normal 55 3 2 3 2 2" xfId="30424"/>
    <cellStyle name="Normal 55 3 2 3 2 3" xfId="50126"/>
    <cellStyle name="Normal 55 3 2 3 3" xfId="30425"/>
    <cellStyle name="Normal 55 3 2 3 4" xfId="50127"/>
    <cellStyle name="Normal 55 3 2 3_Lcc_inputs" xfId="50128"/>
    <cellStyle name="Normal 55 3 2 4" xfId="30426"/>
    <cellStyle name="Normal 55 3 2 4 2" xfId="30427"/>
    <cellStyle name="Normal 55 3 2 4 2 2" xfId="30428"/>
    <cellStyle name="Normal 55 3 2 4 3" xfId="30429"/>
    <cellStyle name="Normal 55 3 2 5" xfId="30430"/>
    <cellStyle name="Normal 55 3 2 5 2" xfId="30431"/>
    <cellStyle name="Normal 55 3 2 6" xfId="30432"/>
    <cellStyle name="Normal 55 3 2 7" xfId="50129"/>
    <cellStyle name="Normal 55 3 2 8" xfId="50130"/>
    <cellStyle name="Normal 55 3 2_Lcc_inputs" xfId="50131"/>
    <cellStyle name="Normal 55 3 3" xfId="10958"/>
    <cellStyle name="Normal 55 3 3 2" xfId="30433"/>
    <cellStyle name="Normal 55 3 3 2 2" xfId="30434"/>
    <cellStyle name="Normal 55 3 3 2 2 2" xfId="30435"/>
    <cellStyle name="Normal 55 3 3 2 2 3" xfId="50132"/>
    <cellStyle name="Normal 55 3 3 2 3" xfId="30436"/>
    <cellStyle name="Normal 55 3 3 2 4" xfId="50133"/>
    <cellStyle name="Normal 55 3 3 2_Lcc_inputs" xfId="50134"/>
    <cellStyle name="Normal 55 3 3 3" xfId="30437"/>
    <cellStyle name="Normal 55 3 3 3 2" xfId="30438"/>
    <cellStyle name="Normal 55 3 3 3 2 2" xfId="30439"/>
    <cellStyle name="Normal 55 3 3 3 3" xfId="30440"/>
    <cellStyle name="Normal 55 3 3 4" xfId="30441"/>
    <cellStyle name="Normal 55 3 3 4 2" xfId="30442"/>
    <cellStyle name="Normal 55 3 3 5" xfId="30443"/>
    <cellStyle name="Normal 55 3 3 6" xfId="50135"/>
    <cellStyle name="Normal 55 3 3 7" xfId="50136"/>
    <cellStyle name="Normal 55 3 3_Lcc_inputs" xfId="50137"/>
    <cellStyle name="Normal 55 3 4" xfId="11165"/>
    <cellStyle name="Normal 55 3 4 2" xfId="30444"/>
    <cellStyle name="Normal 55 3 4 2 2" xfId="30445"/>
    <cellStyle name="Normal 55 3 4 2 3" xfId="50138"/>
    <cellStyle name="Normal 55 3 4 3" xfId="30446"/>
    <cellStyle name="Normal 55 3 4 3 2" xfId="50139"/>
    <cellStyle name="Normal 55 3 4 4" xfId="50140"/>
    <cellStyle name="Normal 55 3 4 5" xfId="50141"/>
    <cellStyle name="Normal 55 3 4_Lcc_inputs" xfId="50142"/>
    <cellStyle name="Normal 55 3 5" xfId="30447"/>
    <cellStyle name="Normal 55 3 5 2" xfId="30448"/>
    <cellStyle name="Normal 55 3 5 2 2" xfId="30449"/>
    <cellStyle name="Normal 55 3 5 2 3" xfId="50143"/>
    <cellStyle name="Normal 55 3 5 3" xfId="30450"/>
    <cellStyle name="Normal 55 3 5 4" xfId="50144"/>
    <cellStyle name="Normal 55 3 5_Lcc_inputs" xfId="50145"/>
    <cellStyle name="Normal 55 3 6" xfId="30451"/>
    <cellStyle name="Normal 55 3 6 2" xfId="30452"/>
    <cellStyle name="Normal 55 3 6 3" xfId="50146"/>
    <cellStyle name="Normal 55 3 7" xfId="30453"/>
    <cellStyle name="Normal 55 3 7 2" xfId="50147"/>
    <cellStyle name="Normal 55 3 8" xfId="50148"/>
    <cellStyle name="Normal 55 3 9" xfId="50149"/>
    <cellStyle name="Normal 55 3_Lcc_inputs" xfId="50150"/>
    <cellStyle name="Normal 55 4" xfId="10198"/>
    <cellStyle name="Normal 55 4 2" xfId="10199"/>
    <cellStyle name="Normal 55 4 2 2" xfId="30454"/>
    <cellStyle name="Normal 55 4 2 2 2" xfId="30455"/>
    <cellStyle name="Normal 55 4 2 2 2 2" xfId="30456"/>
    <cellStyle name="Normal 55 4 2 2 2 2 2" xfId="30457"/>
    <cellStyle name="Normal 55 4 2 2 2 3" xfId="30458"/>
    <cellStyle name="Normal 55 4 2 2 3" xfId="30459"/>
    <cellStyle name="Normal 55 4 2 2 3 2" xfId="30460"/>
    <cellStyle name="Normal 55 4 2 2 3 2 2" xfId="30461"/>
    <cellStyle name="Normal 55 4 2 2 3 3" xfId="30462"/>
    <cellStyle name="Normal 55 4 2 2 4" xfId="30463"/>
    <cellStyle name="Normal 55 4 2 2 4 2" xfId="30464"/>
    <cellStyle name="Normal 55 4 2 2 5" xfId="30465"/>
    <cellStyle name="Normal 55 4 2 2_Lcc_inputs" xfId="50151"/>
    <cellStyle name="Normal 55 4 2 3" xfId="30466"/>
    <cellStyle name="Normal 55 4 2 3 2" xfId="30467"/>
    <cellStyle name="Normal 55 4 2 3 2 2" xfId="30468"/>
    <cellStyle name="Normal 55 4 2 3 2 3" xfId="50152"/>
    <cellStyle name="Normal 55 4 2 3 3" xfId="30469"/>
    <cellStyle name="Normal 55 4 2 3 4" xfId="50153"/>
    <cellStyle name="Normal 55 4 2 3_Lcc_inputs" xfId="50154"/>
    <cellStyle name="Normal 55 4 2 4" xfId="30470"/>
    <cellStyle name="Normal 55 4 2 4 2" xfId="30471"/>
    <cellStyle name="Normal 55 4 2 4 2 2" xfId="30472"/>
    <cellStyle name="Normal 55 4 2 4 3" xfId="30473"/>
    <cellStyle name="Normal 55 4 2 5" xfId="30474"/>
    <cellStyle name="Normal 55 4 2 5 2" xfId="30475"/>
    <cellStyle name="Normal 55 4 2 6" xfId="30476"/>
    <cellStyle name="Normal 55 4 2 7" xfId="50155"/>
    <cellStyle name="Normal 55 4 2 8" xfId="50156"/>
    <cellStyle name="Normal 55 4 2_Lcc_inputs" xfId="50157"/>
    <cellStyle name="Normal 55 4 3" xfId="30477"/>
    <cellStyle name="Normal 55 4 3 2" xfId="30478"/>
    <cellStyle name="Normal 55 4 3 2 2" xfId="30479"/>
    <cellStyle name="Normal 55 4 3 2 2 2" xfId="30480"/>
    <cellStyle name="Normal 55 4 3 2 3" xfId="30481"/>
    <cellStyle name="Normal 55 4 3 3" xfId="30482"/>
    <cellStyle name="Normal 55 4 3 3 2" xfId="30483"/>
    <cellStyle name="Normal 55 4 3 3 2 2" xfId="30484"/>
    <cellStyle name="Normal 55 4 3 3 3" xfId="30485"/>
    <cellStyle name="Normal 55 4 3 4" xfId="30486"/>
    <cellStyle name="Normal 55 4 3 4 2" xfId="30487"/>
    <cellStyle name="Normal 55 4 3 5" xfId="30488"/>
    <cellStyle name="Normal 55 4 3_Lcc_inputs" xfId="50158"/>
    <cellStyle name="Normal 55 4 4" xfId="30489"/>
    <cellStyle name="Normal 55 4 4 2" xfId="30490"/>
    <cellStyle name="Normal 55 4 4 2 2" xfId="30491"/>
    <cellStyle name="Normal 55 4 4 2 3" xfId="50159"/>
    <cellStyle name="Normal 55 4 4 3" xfId="30492"/>
    <cellStyle name="Normal 55 4 4 4" xfId="50160"/>
    <cellStyle name="Normal 55 4 4_Lcc_inputs" xfId="50161"/>
    <cellStyle name="Normal 55 4 5" xfId="30493"/>
    <cellStyle name="Normal 55 4 5 2" xfId="30494"/>
    <cellStyle name="Normal 55 4 5 2 2" xfId="30495"/>
    <cellStyle name="Normal 55 4 5 3" xfId="30496"/>
    <cellStyle name="Normal 55 4 6" xfId="30497"/>
    <cellStyle name="Normal 55 4 6 2" xfId="30498"/>
    <cellStyle name="Normal 55 4 7" xfId="30499"/>
    <cellStyle name="Normal 55 4 8" xfId="50162"/>
    <cellStyle name="Normal 55 4 9" xfId="50163"/>
    <cellStyle name="Normal 55 4_Lcc_inputs" xfId="50164"/>
    <cellStyle name="Normal 55 5" xfId="10200"/>
    <cellStyle name="Normal 55 5 2" xfId="10201"/>
    <cellStyle name="Normal 55 5 2 2" xfId="30500"/>
    <cellStyle name="Normal 55 5 2 2 2" xfId="30501"/>
    <cellStyle name="Normal 55 5 2 2 2 2" xfId="30502"/>
    <cellStyle name="Normal 55 5 2 2 2 2 2" xfId="30503"/>
    <cellStyle name="Normal 55 5 2 2 2 3" xfId="30504"/>
    <cellStyle name="Normal 55 5 2 2 3" xfId="30505"/>
    <cellStyle name="Normal 55 5 2 2 3 2" xfId="30506"/>
    <cellStyle name="Normal 55 5 2 2 3 2 2" xfId="30507"/>
    <cellStyle name="Normal 55 5 2 2 3 3" xfId="30508"/>
    <cellStyle name="Normal 55 5 2 2 4" xfId="30509"/>
    <cellStyle name="Normal 55 5 2 2 4 2" xfId="30510"/>
    <cellStyle name="Normal 55 5 2 2 5" xfId="30511"/>
    <cellStyle name="Normal 55 5 2 2_Lcc_inputs" xfId="50165"/>
    <cellStyle name="Normal 55 5 2 3" xfId="30512"/>
    <cellStyle name="Normal 55 5 2 3 2" xfId="30513"/>
    <cellStyle name="Normal 55 5 2 3 2 2" xfId="30514"/>
    <cellStyle name="Normal 55 5 2 3 2 3" xfId="50166"/>
    <cellStyle name="Normal 55 5 2 3 3" xfId="30515"/>
    <cellStyle name="Normal 55 5 2 3 4" xfId="50167"/>
    <cellStyle name="Normal 55 5 2 3_Lcc_inputs" xfId="50168"/>
    <cellStyle name="Normal 55 5 2 4" xfId="30516"/>
    <cellStyle name="Normal 55 5 2 4 2" xfId="30517"/>
    <cellStyle name="Normal 55 5 2 4 2 2" xfId="30518"/>
    <cellStyle name="Normal 55 5 2 4 3" xfId="30519"/>
    <cellStyle name="Normal 55 5 2 5" xfId="30520"/>
    <cellStyle name="Normal 55 5 2 5 2" xfId="30521"/>
    <cellStyle name="Normal 55 5 2 6" xfId="30522"/>
    <cellStyle name="Normal 55 5 2 7" xfId="50169"/>
    <cellStyle name="Normal 55 5 2 8" xfId="50170"/>
    <cellStyle name="Normal 55 5 2_Lcc_inputs" xfId="50171"/>
    <cellStyle name="Normal 55 5 3" xfId="30523"/>
    <cellStyle name="Normal 55 5 3 2" xfId="30524"/>
    <cellStyle name="Normal 55 5 3 2 2" xfId="30525"/>
    <cellStyle name="Normal 55 5 3 2 2 2" xfId="30526"/>
    <cellStyle name="Normal 55 5 3 2 3" xfId="30527"/>
    <cellStyle name="Normal 55 5 3 3" xfId="30528"/>
    <cellStyle name="Normal 55 5 3 3 2" xfId="30529"/>
    <cellStyle name="Normal 55 5 3 3 2 2" xfId="30530"/>
    <cellStyle name="Normal 55 5 3 3 3" xfId="30531"/>
    <cellStyle name="Normal 55 5 3 4" xfId="30532"/>
    <cellStyle name="Normal 55 5 3 4 2" xfId="30533"/>
    <cellStyle name="Normal 55 5 3 5" xfId="30534"/>
    <cellStyle name="Normal 55 5 3_Lcc_inputs" xfId="50172"/>
    <cellStyle name="Normal 55 5 4" xfId="30535"/>
    <cellStyle name="Normal 55 5 4 2" xfId="30536"/>
    <cellStyle name="Normal 55 5 4 2 2" xfId="30537"/>
    <cellStyle name="Normal 55 5 4 2 3" xfId="50173"/>
    <cellStyle name="Normal 55 5 4 3" xfId="30538"/>
    <cellStyle name="Normal 55 5 4 4" xfId="50174"/>
    <cellStyle name="Normal 55 5 4_Lcc_inputs" xfId="50175"/>
    <cellStyle name="Normal 55 5 5" xfId="30539"/>
    <cellStyle name="Normal 55 5 5 2" xfId="30540"/>
    <cellStyle name="Normal 55 5 5 2 2" xfId="30541"/>
    <cellStyle name="Normal 55 5 5 3" xfId="30542"/>
    <cellStyle name="Normal 55 5 6" xfId="30543"/>
    <cellStyle name="Normal 55 5 6 2" xfId="30544"/>
    <cellStyle name="Normal 55 5 7" xfId="30545"/>
    <cellStyle name="Normal 55 5 8" xfId="50176"/>
    <cellStyle name="Normal 55 5 9" xfId="50177"/>
    <cellStyle name="Normal 55 5_Lcc_inputs" xfId="50178"/>
    <cellStyle name="Normal 55 6" xfId="10202"/>
    <cellStyle name="Normal 55 6 2" xfId="10203"/>
    <cellStyle name="Normal 55 6 2 2" xfId="30546"/>
    <cellStyle name="Normal 55 6 2 2 2" xfId="30547"/>
    <cellStyle name="Normal 55 6 2 2 2 2" xfId="30548"/>
    <cellStyle name="Normal 55 6 2 2 2 2 2" xfId="30549"/>
    <cellStyle name="Normal 55 6 2 2 2 3" xfId="30550"/>
    <cellStyle name="Normal 55 6 2 2 3" xfId="30551"/>
    <cellStyle name="Normal 55 6 2 2 3 2" xfId="30552"/>
    <cellStyle name="Normal 55 6 2 2 3 2 2" xfId="30553"/>
    <cellStyle name="Normal 55 6 2 2 3 3" xfId="30554"/>
    <cellStyle name="Normal 55 6 2 2 4" xfId="30555"/>
    <cellStyle name="Normal 55 6 2 2 4 2" xfId="30556"/>
    <cellStyle name="Normal 55 6 2 2 5" xfId="30557"/>
    <cellStyle name="Normal 55 6 2 2_Lcc_inputs" xfId="50179"/>
    <cellStyle name="Normal 55 6 2 3" xfId="30558"/>
    <cellStyle name="Normal 55 6 2 3 2" xfId="30559"/>
    <cellStyle name="Normal 55 6 2 3 2 2" xfId="30560"/>
    <cellStyle name="Normal 55 6 2 3 2 3" xfId="50180"/>
    <cellStyle name="Normal 55 6 2 3 3" xfId="30561"/>
    <cellStyle name="Normal 55 6 2 3 4" xfId="50181"/>
    <cellStyle name="Normal 55 6 2 3_Lcc_inputs" xfId="50182"/>
    <cellStyle name="Normal 55 6 2 4" xfId="30562"/>
    <cellStyle name="Normal 55 6 2 4 2" xfId="30563"/>
    <cellStyle name="Normal 55 6 2 4 2 2" xfId="30564"/>
    <cellStyle name="Normal 55 6 2 4 3" xfId="30565"/>
    <cellStyle name="Normal 55 6 2 5" xfId="30566"/>
    <cellStyle name="Normal 55 6 2 5 2" xfId="30567"/>
    <cellStyle name="Normal 55 6 2 6" xfId="30568"/>
    <cellStyle name="Normal 55 6 2 7" xfId="50183"/>
    <cellStyle name="Normal 55 6 2 8" xfId="50184"/>
    <cellStyle name="Normal 55 6 2_Lcc_inputs" xfId="50185"/>
    <cellStyle name="Normal 55 6 3" xfId="30569"/>
    <cellStyle name="Normal 55 6 3 2" xfId="30570"/>
    <cellStyle name="Normal 55 6 3 2 2" xfId="30571"/>
    <cellStyle name="Normal 55 6 3 2 2 2" xfId="30572"/>
    <cellStyle name="Normal 55 6 3 2 3" xfId="30573"/>
    <cellStyle name="Normal 55 6 3 3" xfId="30574"/>
    <cellStyle name="Normal 55 6 3 3 2" xfId="30575"/>
    <cellStyle name="Normal 55 6 3 3 2 2" xfId="30576"/>
    <cellStyle name="Normal 55 6 3 3 3" xfId="30577"/>
    <cellStyle name="Normal 55 6 3 4" xfId="30578"/>
    <cellStyle name="Normal 55 6 3 4 2" xfId="30579"/>
    <cellStyle name="Normal 55 6 3 5" xfId="30580"/>
    <cellStyle name="Normal 55 6 3_Lcc_inputs" xfId="50186"/>
    <cellStyle name="Normal 55 6 4" xfId="30581"/>
    <cellStyle name="Normal 55 6 4 2" xfId="30582"/>
    <cellStyle name="Normal 55 6 4 2 2" xfId="30583"/>
    <cellStyle name="Normal 55 6 4 2 3" xfId="50187"/>
    <cellStyle name="Normal 55 6 4 3" xfId="30584"/>
    <cellStyle name="Normal 55 6 4 4" xfId="50188"/>
    <cellStyle name="Normal 55 6 4_Lcc_inputs" xfId="50189"/>
    <cellStyle name="Normal 55 6 5" xfId="30585"/>
    <cellStyle name="Normal 55 6 5 2" xfId="30586"/>
    <cellStyle name="Normal 55 6 5 2 2" xfId="30587"/>
    <cellStyle name="Normal 55 6 5 3" xfId="30588"/>
    <cellStyle name="Normal 55 6 6" xfId="30589"/>
    <cellStyle name="Normal 55 6 6 2" xfId="30590"/>
    <cellStyle name="Normal 55 6 7" xfId="30591"/>
    <cellStyle name="Normal 55 6 8" xfId="50190"/>
    <cellStyle name="Normal 55 6 9" xfId="50191"/>
    <cellStyle name="Normal 55 6_Lcc_inputs" xfId="50192"/>
    <cellStyle name="Normal 55 7" xfId="10204"/>
    <cellStyle name="Normal 55 7 2" xfId="10205"/>
    <cellStyle name="Normal 55 7 2 2" xfId="30592"/>
    <cellStyle name="Normal 55 7 2 2 2" xfId="30593"/>
    <cellStyle name="Normal 55 7 2 2 2 2" xfId="30594"/>
    <cellStyle name="Normal 55 7 2 2 2 2 2" xfId="30595"/>
    <cellStyle name="Normal 55 7 2 2 2 3" xfId="30596"/>
    <cellStyle name="Normal 55 7 2 2 3" xfId="30597"/>
    <cellStyle name="Normal 55 7 2 2 3 2" xfId="30598"/>
    <cellStyle name="Normal 55 7 2 2 3 2 2" xfId="30599"/>
    <cellStyle name="Normal 55 7 2 2 3 3" xfId="30600"/>
    <cellStyle name="Normal 55 7 2 2 4" xfId="30601"/>
    <cellStyle name="Normal 55 7 2 2 4 2" xfId="30602"/>
    <cellStyle name="Normal 55 7 2 2 5" xfId="30603"/>
    <cellStyle name="Normal 55 7 2 2_Lcc_inputs" xfId="50193"/>
    <cellStyle name="Normal 55 7 2 3" xfId="30604"/>
    <cellStyle name="Normal 55 7 2 3 2" xfId="30605"/>
    <cellStyle name="Normal 55 7 2 3 2 2" xfId="30606"/>
    <cellStyle name="Normal 55 7 2 3 2 3" xfId="50194"/>
    <cellStyle name="Normal 55 7 2 3 3" xfId="30607"/>
    <cellStyle name="Normal 55 7 2 3 4" xfId="50195"/>
    <cellStyle name="Normal 55 7 2 3_Lcc_inputs" xfId="50196"/>
    <cellStyle name="Normal 55 7 2 4" xfId="30608"/>
    <cellStyle name="Normal 55 7 2 4 2" xfId="30609"/>
    <cellStyle name="Normal 55 7 2 4 2 2" xfId="30610"/>
    <cellStyle name="Normal 55 7 2 4 3" xfId="30611"/>
    <cellStyle name="Normal 55 7 2 5" xfId="30612"/>
    <cellStyle name="Normal 55 7 2 5 2" xfId="30613"/>
    <cellStyle name="Normal 55 7 2 6" xfId="30614"/>
    <cellStyle name="Normal 55 7 2 7" xfId="50197"/>
    <cellStyle name="Normal 55 7 2 8" xfId="50198"/>
    <cellStyle name="Normal 55 7 2_Lcc_inputs" xfId="50199"/>
    <cellStyle name="Normal 55 7 3" xfId="30615"/>
    <cellStyle name="Normal 55 7 3 2" xfId="30616"/>
    <cellStyle name="Normal 55 7 3 2 2" xfId="30617"/>
    <cellStyle name="Normal 55 7 3 2 2 2" xfId="30618"/>
    <cellStyle name="Normal 55 7 3 2 3" xfId="30619"/>
    <cellStyle name="Normal 55 7 3 3" xfId="30620"/>
    <cellStyle name="Normal 55 7 3 3 2" xfId="30621"/>
    <cellStyle name="Normal 55 7 3 3 2 2" xfId="30622"/>
    <cellStyle name="Normal 55 7 3 3 3" xfId="30623"/>
    <cellStyle name="Normal 55 7 3 4" xfId="30624"/>
    <cellStyle name="Normal 55 7 3 4 2" xfId="30625"/>
    <cellStyle name="Normal 55 7 3 5" xfId="30626"/>
    <cellStyle name="Normal 55 7 3_Lcc_inputs" xfId="50200"/>
    <cellStyle name="Normal 55 7 4" xfId="30627"/>
    <cellStyle name="Normal 55 7 4 2" xfId="30628"/>
    <cellStyle name="Normal 55 7 4 2 2" xfId="30629"/>
    <cellStyle name="Normal 55 7 4 2 3" xfId="50201"/>
    <cellStyle name="Normal 55 7 4 3" xfId="30630"/>
    <cellStyle name="Normal 55 7 4 4" xfId="50202"/>
    <cellStyle name="Normal 55 7 4_Lcc_inputs" xfId="50203"/>
    <cellStyle name="Normal 55 7 5" xfId="30631"/>
    <cellStyle name="Normal 55 7 5 2" xfId="30632"/>
    <cellStyle name="Normal 55 7 5 2 2" xfId="30633"/>
    <cellStyle name="Normal 55 7 5 3" xfId="30634"/>
    <cellStyle name="Normal 55 7 6" xfId="30635"/>
    <cellStyle name="Normal 55 7 6 2" xfId="30636"/>
    <cellStyle name="Normal 55 7 7" xfId="30637"/>
    <cellStyle name="Normal 55 7 8" xfId="50204"/>
    <cellStyle name="Normal 55 7 9" xfId="50205"/>
    <cellStyle name="Normal 55 7_Lcc_inputs" xfId="50206"/>
    <cellStyle name="Normal 55 8" xfId="10206"/>
    <cellStyle name="Normal 55 8 2" xfId="30638"/>
    <cellStyle name="Normal 55 8 2 2" xfId="30639"/>
    <cellStyle name="Normal 55 8 2 2 2" xfId="30640"/>
    <cellStyle name="Normal 55 8 2 2 2 2" xfId="30641"/>
    <cellStyle name="Normal 55 8 2 2 3" xfId="30642"/>
    <cellStyle name="Normal 55 8 2 3" xfId="30643"/>
    <cellStyle name="Normal 55 8 2 3 2" xfId="30644"/>
    <cellStyle name="Normal 55 8 2 3 2 2" xfId="30645"/>
    <cellStyle name="Normal 55 8 2 3 3" xfId="30646"/>
    <cellStyle name="Normal 55 8 2 4" xfId="30647"/>
    <cellStyle name="Normal 55 8 2 4 2" xfId="30648"/>
    <cellStyle name="Normal 55 8 2 5" xfId="30649"/>
    <cellStyle name="Normal 55 8 2_Lcc_inputs" xfId="50207"/>
    <cellStyle name="Normal 55 8 3" xfId="30650"/>
    <cellStyle name="Normal 55 8 3 2" xfId="30651"/>
    <cellStyle name="Normal 55 8 3 2 2" xfId="30652"/>
    <cellStyle name="Normal 55 8 3 2 3" xfId="50208"/>
    <cellStyle name="Normal 55 8 3 3" xfId="30653"/>
    <cellStyle name="Normal 55 8 3 4" xfId="50209"/>
    <cellStyle name="Normal 55 8 3_Lcc_inputs" xfId="50210"/>
    <cellStyle name="Normal 55 8 4" xfId="30654"/>
    <cellStyle name="Normal 55 8 4 2" xfId="30655"/>
    <cellStyle name="Normal 55 8 4 2 2" xfId="30656"/>
    <cellStyle name="Normal 55 8 4 3" xfId="30657"/>
    <cellStyle name="Normal 55 8 5" xfId="30658"/>
    <cellStyle name="Normal 55 8 5 2" xfId="30659"/>
    <cellStyle name="Normal 55 8 6" xfId="30660"/>
    <cellStyle name="Normal 55 8 7" xfId="50211"/>
    <cellStyle name="Normal 55 8 8" xfId="50212"/>
    <cellStyle name="Normal 55 8_Lcc_inputs" xfId="50213"/>
    <cellStyle name="Normal 55 9" xfId="10763"/>
    <cellStyle name="Normal 55 9 2" xfId="30661"/>
    <cellStyle name="Normal 55 9 2 2" xfId="30662"/>
    <cellStyle name="Normal 55 9 2 2 2" xfId="30663"/>
    <cellStyle name="Normal 55 9 2 2 2 2" xfId="30664"/>
    <cellStyle name="Normal 55 9 2 2 3" xfId="30665"/>
    <cellStyle name="Normal 55 9 2 3" xfId="30666"/>
    <cellStyle name="Normal 55 9 2 3 2" xfId="30667"/>
    <cellStyle name="Normal 55 9 2 3 2 2" xfId="30668"/>
    <cellStyle name="Normal 55 9 2 3 3" xfId="30669"/>
    <cellStyle name="Normal 55 9 2 4" xfId="30670"/>
    <cellStyle name="Normal 55 9 2 4 2" xfId="30671"/>
    <cellStyle name="Normal 55 9 2 5" xfId="30672"/>
    <cellStyle name="Normal 55 9 2_Lcc_inputs" xfId="50214"/>
    <cellStyle name="Normal 55 9 3" xfId="30673"/>
    <cellStyle name="Normal 55 9 3 2" xfId="30674"/>
    <cellStyle name="Normal 55 9 3 2 2" xfId="30675"/>
    <cellStyle name="Normal 55 9 3 2 3" xfId="50215"/>
    <cellStyle name="Normal 55 9 3 3" xfId="30676"/>
    <cellStyle name="Normal 55 9 3 4" xfId="50216"/>
    <cellStyle name="Normal 55 9 3_Lcc_inputs" xfId="50217"/>
    <cellStyle name="Normal 55 9 4" xfId="30677"/>
    <cellStyle name="Normal 55 9 4 2" xfId="30678"/>
    <cellStyle name="Normal 55 9 4 2 2" xfId="30679"/>
    <cellStyle name="Normal 55 9 4 3" xfId="30680"/>
    <cellStyle name="Normal 55 9 5" xfId="30681"/>
    <cellStyle name="Normal 55 9 5 2" xfId="30682"/>
    <cellStyle name="Normal 55 9 6" xfId="30683"/>
    <cellStyle name="Normal 55 9 7" xfId="50218"/>
    <cellStyle name="Normal 55 9 8" xfId="50219"/>
    <cellStyle name="Normal 55 9_Lcc_inputs" xfId="50220"/>
    <cellStyle name="Normal 55_Lcc_inputs" xfId="50221"/>
    <cellStyle name="Normal 56" xfId="10207"/>
    <cellStyle name="Normal 56 10" xfId="10833"/>
    <cellStyle name="Normal 56 10 2" xfId="30684"/>
    <cellStyle name="Normal 56 10 2 2" xfId="30685"/>
    <cellStyle name="Normal 56 10 2 2 2" xfId="30686"/>
    <cellStyle name="Normal 56 10 2 2 3" xfId="50222"/>
    <cellStyle name="Normal 56 10 2 3" xfId="30687"/>
    <cellStyle name="Normal 56 10 2 4" xfId="50223"/>
    <cellStyle name="Normal 56 10 2_Lcc_inputs" xfId="50224"/>
    <cellStyle name="Normal 56 10 3" xfId="30688"/>
    <cellStyle name="Normal 56 10 3 2" xfId="30689"/>
    <cellStyle name="Normal 56 10 3 2 2" xfId="30690"/>
    <cellStyle name="Normal 56 10 3 3" xfId="30691"/>
    <cellStyle name="Normal 56 10 4" xfId="30692"/>
    <cellStyle name="Normal 56 10 4 2" xfId="30693"/>
    <cellStyle name="Normal 56 10 5" xfId="30694"/>
    <cellStyle name="Normal 56 10 6" xfId="50225"/>
    <cellStyle name="Normal 56 10 7" xfId="50226"/>
    <cellStyle name="Normal 56 10_Lcc_inputs" xfId="50227"/>
    <cellStyle name="Normal 56 11" xfId="30695"/>
    <cellStyle name="Normal 56 11 2" xfId="30696"/>
    <cellStyle name="Normal 56 11 2 2" xfId="30697"/>
    <cellStyle name="Normal 56 11 2 3" xfId="50228"/>
    <cellStyle name="Normal 56 11 3" xfId="30698"/>
    <cellStyle name="Normal 56 11 3 2" xfId="50229"/>
    <cellStyle name="Normal 56 11 4" xfId="50230"/>
    <cellStyle name="Normal 56 11 5" xfId="50231"/>
    <cellStyle name="Normal 56 11_Lcc_inputs" xfId="50232"/>
    <cellStyle name="Normal 56 12" xfId="30699"/>
    <cellStyle name="Normal 56 12 2" xfId="30700"/>
    <cellStyle name="Normal 56 12 2 2" xfId="30701"/>
    <cellStyle name="Normal 56 12 2 3" xfId="50233"/>
    <cellStyle name="Normal 56 12 3" xfId="30702"/>
    <cellStyle name="Normal 56 12 4" xfId="50234"/>
    <cellStyle name="Normal 56 12_Lcc_inputs" xfId="50235"/>
    <cellStyle name="Normal 56 13" xfId="30703"/>
    <cellStyle name="Normal 56 13 2" xfId="30704"/>
    <cellStyle name="Normal 56 13 3" xfId="50236"/>
    <cellStyle name="Normal 56 14" xfId="30705"/>
    <cellStyle name="Normal 56 14 2" xfId="50237"/>
    <cellStyle name="Normal 56 15" xfId="50238"/>
    <cellStyle name="Normal 56 16" xfId="50239"/>
    <cellStyle name="Normal 56 2" xfId="10208"/>
    <cellStyle name="Normal 56 2 10" xfId="50240"/>
    <cellStyle name="Normal 56 2 2" xfId="10209"/>
    <cellStyle name="Normal 56 2 2 2" xfId="30706"/>
    <cellStyle name="Normal 56 2 2 2 2" xfId="30707"/>
    <cellStyle name="Normal 56 2 2 2 2 2" xfId="30708"/>
    <cellStyle name="Normal 56 2 2 2 2 2 2" xfId="30709"/>
    <cellStyle name="Normal 56 2 2 2 2 3" xfId="30710"/>
    <cellStyle name="Normal 56 2 2 2 3" xfId="30711"/>
    <cellStyle name="Normal 56 2 2 2 3 2" xfId="30712"/>
    <cellStyle name="Normal 56 2 2 2 3 2 2" xfId="30713"/>
    <cellStyle name="Normal 56 2 2 2 3 3" xfId="30714"/>
    <cellStyle name="Normal 56 2 2 2 4" xfId="30715"/>
    <cellStyle name="Normal 56 2 2 2 4 2" xfId="30716"/>
    <cellStyle name="Normal 56 2 2 2 5" xfId="30717"/>
    <cellStyle name="Normal 56 2 2 2_Lcc_inputs" xfId="50241"/>
    <cellStyle name="Normal 56 2 2 3" xfId="30718"/>
    <cellStyle name="Normal 56 2 2 3 2" xfId="30719"/>
    <cellStyle name="Normal 56 2 2 3 2 2" xfId="30720"/>
    <cellStyle name="Normal 56 2 2 3 2 3" xfId="50242"/>
    <cellStyle name="Normal 56 2 2 3 3" xfId="30721"/>
    <cellStyle name="Normal 56 2 2 3 4" xfId="50243"/>
    <cellStyle name="Normal 56 2 2 3_Lcc_inputs" xfId="50244"/>
    <cellStyle name="Normal 56 2 2 4" xfId="30722"/>
    <cellStyle name="Normal 56 2 2 4 2" xfId="30723"/>
    <cellStyle name="Normal 56 2 2 4 2 2" xfId="30724"/>
    <cellStyle name="Normal 56 2 2 4 3" xfId="30725"/>
    <cellStyle name="Normal 56 2 2 5" xfId="30726"/>
    <cellStyle name="Normal 56 2 2 5 2" xfId="30727"/>
    <cellStyle name="Normal 56 2 2 6" xfId="30728"/>
    <cellStyle name="Normal 56 2 2 7" xfId="50245"/>
    <cellStyle name="Normal 56 2 2 8" xfId="50246"/>
    <cellStyle name="Normal 56 2 2_Lcc_inputs" xfId="50247"/>
    <cellStyle name="Normal 56 2 3" xfId="10895"/>
    <cellStyle name="Normal 56 2 3 2" xfId="30729"/>
    <cellStyle name="Normal 56 2 3 2 2" xfId="30730"/>
    <cellStyle name="Normal 56 2 3 2 2 2" xfId="30731"/>
    <cellStyle name="Normal 56 2 3 2 2 3" xfId="50248"/>
    <cellStyle name="Normal 56 2 3 2 3" xfId="30732"/>
    <cellStyle name="Normal 56 2 3 2 4" xfId="50249"/>
    <cellStyle name="Normal 56 2 3 2_Lcc_inputs" xfId="50250"/>
    <cellStyle name="Normal 56 2 3 3" xfId="30733"/>
    <cellStyle name="Normal 56 2 3 3 2" xfId="30734"/>
    <cellStyle name="Normal 56 2 3 3 2 2" xfId="30735"/>
    <cellStyle name="Normal 56 2 3 3 3" xfId="30736"/>
    <cellStyle name="Normal 56 2 3 4" xfId="30737"/>
    <cellStyle name="Normal 56 2 3 4 2" xfId="30738"/>
    <cellStyle name="Normal 56 2 3 5" xfId="30739"/>
    <cellStyle name="Normal 56 2 3 6" xfId="50251"/>
    <cellStyle name="Normal 56 2 3 7" xfId="50252"/>
    <cellStyle name="Normal 56 2 3_Lcc_inputs" xfId="50253"/>
    <cellStyle name="Normal 56 2 4" xfId="11166"/>
    <cellStyle name="Normal 56 2 4 2" xfId="30740"/>
    <cellStyle name="Normal 56 2 4 2 2" xfId="30741"/>
    <cellStyle name="Normal 56 2 4 2 3" xfId="50254"/>
    <cellStyle name="Normal 56 2 4 3" xfId="30742"/>
    <cellStyle name="Normal 56 2 4 3 2" xfId="50255"/>
    <cellStyle name="Normal 56 2 4 4" xfId="50256"/>
    <cellStyle name="Normal 56 2 4 5" xfId="50257"/>
    <cellStyle name="Normal 56 2 4_Lcc_inputs" xfId="50258"/>
    <cellStyle name="Normal 56 2 5" xfId="30743"/>
    <cellStyle name="Normal 56 2 5 2" xfId="30744"/>
    <cellStyle name="Normal 56 2 5 2 2" xfId="30745"/>
    <cellStyle name="Normal 56 2 5 2 3" xfId="50259"/>
    <cellStyle name="Normal 56 2 5 3" xfId="30746"/>
    <cellStyle name="Normal 56 2 5 3 2" xfId="50260"/>
    <cellStyle name="Normal 56 2 5 4" xfId="50261"/>
    <cellStyle name="Normal 56 2 5 5" xfId="50262"/>
    <cellStyle name="Normal 56 2 5_Lcc_inputs" xfId="50263"/>
    <cellStyle name="Normal 56 2 6" xfId="30747"/>
    <cellStyle name="Normal 56 2 6 2" xfId="30748"/>
    <cellStyle name="Normal 56 2 6 2 2" xfId="50264"/>
    <cellStyle name="Normal 56 2 6 3" xfId="50265"/>
    <cellStyle name="Normal 56 2 6 4" xfId="50266"/>
    <cellStyle name="Normal 56 2 6_Lcc_inputs" xfId="50267"/>
    <cellStyle name="Normal 56 2 7" xfId="30749"/>
    <cellStyle name="Normal 56 2 7 2" xfId="50268"/>
    <cellStyle name="Normal 56 2 7 3" xfId="50269"/>
    <cellStyle name="Normal 56 2 8" xfId="50270"/>
    <cellStyle name="Normal 56 2 8 2" xfId="50271"/>
    <cellStyle name="Normal 56 2 9" xfId="50272"/>
    <cellStyle name="Normal 56 2_Lcc_inputs" xfId="50273"/>
    <cellStyle name="Normal 56 3" xfId="10210"/>
    <cellStyle name="Normal 56 3 2" xfId="10211"/>
    <cellStyle name="Normal 56 3 2 2" xfId="30750"/>
    <cellStyle name="Normal 56 3 2 2 2" xfId="30751"/>
    <cellStyle name="Normal 56 3 2 2 2 2" xfId="30752"/>
    <cellStyle name="Normal 56 3 2 2 2 2 2" xfId="30753"/>
    <cellStyle name="Normal 56 3 2 2 2 3" xfId="30754"/>
    <cellStyle name="Normal 56 3 2 2 3" xfId="30755"/>
    <cellStyle name="Normal 56 3 2 2 3 2" xfId="30756"/>
    <cellStyle name="Normal 56 3 2 2 3 2 2" xfId="30757"/>
    <cellStyle name="Normal 56 3 2 2 3 3" xfId="30758"/>
    <cellStyle name="Normal 56 3 2 2 4" xfId="30759"/>
    <cellStyle name="Normal 56 3 2 2 4 2" xfId="30760"/>
    <cellStyle name="Normal 56 3 2 2 5" xfId="30761"/>
    <cellStyle name="Normal 56 3 2 2_Lcc_inputs" xfId="50274"/>
    <cellStyle name="Normal 56 3 2 3" xfId="30762"/>
    <cellStyle name="Normal 56 3 2 3 2" xfId="30763"/>
    <cellStyle name="Normal 56 3 2 3 2 2" xfId="30764"/>
    <cellStyle name="Normal 56 3 2 3 2 3" xfId="50275"/>
    <cellStyle name="Normal 56 3 2 3 3" xfId="30765"/>
    <cellStyle name="Normal 56 3 2 3 4" xfId="50276"/>
    <cellStyle name="Normal 56 3 2 3_Lcc_inputs" xfId="50277"/>
    <cellStyle name="Normal 56 3 2 4" xfId="30766"/>
    <cellStyle name="Normal 56 3 2 4 2" xfId="30767"/>
    <cellStyle name="Normal 56 3 2 4 2 2" xfId="30768"/>
    <cellStyle name="Normal 56 3 2 4 3" xfId="30769"/>
    <cellStyle name="Normal 56 3 2 5" xfId="30770"/>
    <cellStyle name="Normal 56 3 2 5 2" xfId="30771"/>
    <cellStyle name="Normal 56 3 2 6" xfId="30772"/>
    <cellStyle name="Normal 56 3 2 7" xfId="50278"/>
    <cellStyle name="Normal 56 3 2 8" xfId="50279"/>
    <cellStyle name="Normal 56 3 2_Lcc_inputs" xfId="50280"/>
    <cellStyle name="Normal 56 3 3" xfId="10959"/>
    <cellStyle name="Normal 56 3 3 2" xfId="30773"/>
    <cellStyle name="Normal 56 3 3 2 2" xfId="30774"/>
    <cellStyle name="Normal 56 3 3 2 2 2" xfId="30775"/>
    <cellStyle name="Normal 56 3 3 2 2 3" xfId="50281"/>
    <cellStyle name="Normal 56 3 3 2 3" xfId="30776"/>
    <cellStyle name="Normal 56 3 3 2 4" xfId="50282"/>
    <cellStyle name="Normal 56 3 3 2_Lcc_inputs" xfId="50283"/>
    <cellStyle name="Normal 56 3 3 3" xfId="30777"/>
    <cellStyle name="Normal 56 3 3 3 2" xfId="30778"/>
    <cellStyle name="Normal 56 3 3 3 2 2" xfId="30779"/>
    <cellStyle name="Normal 56 3 3 3 3" xfId="30780"/>
    <cellStyle name="Normal 56 3 3 4" xfId="30781"/>
    <cellStyle name="Normal 56 3 3 4 2" xfId="30782"/>
    <cellStyle name="Normal 56 3 3 5" xfId="30783"/>
    <cellStyle name="Normal 56 3 3 6" xfId="50284"/>
    <cellStyle name="Normal 56 3 3 7" xfId="50285"/>
    <cellStyle name="Normal 56 3 3_Lcc_inputs" xfId="50286"/>
    <cellStyle name="Normal 56 3 4" xfId="11167"/>
    <cellStyle name="Normal 56 3 4 2" xfId="30784"/>
    <cellStyle name="Normal 56 3 4 2 2" xfId="30785"/>
    <cellStyle name="Normal 56 3 4 2 3" xfId="50287"/>
    <cellStyle name="Normal 56 3 4 3" xfId="30786"/>
    <cellStyle name="Normal 56 3 4 3 2" xfId="50288"/>
    <cellStyle name="Normal 56 3 4 4" xfId="50289"/>
    <cellStyle name="Normal 56 3 4 5" xfId="50290"/>
    <cellStyle name="Normal 56 3 4_Lcc_inputs" xfId="50291"/>
    <cellStyle name="Normal 56 3 5" xfId="30787"/>
    <cellStyle name="Normal 56 3 5 2" xfId="30788"/>
    <cellStyle name="Normal 56 3 5 2 2" xfId="30789"/>
    <cellStyle name="Normal 56 3 5 2 3" xfId="50292"/>
    <cellStyle name="Normal 56 3 5 3" xfId="30790"/>
    <cellStyle name="Normal 56 3 5 4" xfId="50293"/>
    <cellStyle name="Normal 56 3 5_Lcc_inputs" xfId="50294"/>
    <cellStyle name="Normal 56 3 6" xfId="30791"/>
    <cellStyle name="Normal 56 3 6 2" xfId="30792"/>
    <cellStyle name="Normal 56 3 6 3" xfId="50295"/>
    <cellStyle name="Normal 56 3 7" xfId="30793"/>
    <cellStyle name="Normal 56 3 7 2" xfId="50296"/>
    <cellStyle name="Normal 56 3 8" xfId="50297"/>
    <cellStyle name="Normal 56 3 9" xfId="50298"/>
    <cellStyle name="Normal 56 3_Lcc_inputs" xfId="50299"/>
    <cellStyle name="Normal 56 4" xfId="10212"/>
    <cellStyle name="Normal 56 4 2" xfId="10213"/>
    <cellStyle name="Normal 56 4 2 2" xfId="30794"/>
    <cellStyle name="Normal 56 4 2 2 2" xfId="30795"/>
    <cellStyle name="Normal 56 4 2 2 2 2" xfId="30796"/>
    <cellStyle name="Normal 56 4 2 2 2 2 2" xfId="30797"/>
    <cellStyle name="Normal 56 4 2 2 2 3" xfId="30798"/>
    <cellStyle name="Normal 56 4 2 2 3" xfId="30799"/>
    <cellStyle name="Normal 56 4 2 2 3 2" xfId="30800"/>
    <cellStyle name="Normal 56 4 2 2 3 2 2" xfId="30801"/>
    <cellStyle name="Normal 56 4 2 2 3 3" xfId="30802"/>
    <cellStyle name="Normal 56 4 2 2 4" xfId="30803"/>
    <cellStyle name="Normal 56 4 2 2 4 2" xfId="30804"/>
    <cellStyle name="Normal 56 4 2 2 5" xfId="30805"/>
    <cellStyle name="Normal 56 4 2 2_Lcc_inputs" xfId="50300"/>
    <cellStyle name="Normal 56 4 2 3" xfId="30806"/>
    <cellStyle name="Normal 56 4 2 3 2" xfId="30807"/>
    <cellStyle name="Normal 56 4 2 3 2 2" xfId="30808"/>
    <cellStyle name="Normal 56 4 2 3 2 3" xfId="50301"/>
    <cellStyle name="Normal 56 4 2 3 3" xfId="30809"/>
    <cellStyle name="Normal 56 4 2 3 4" xfId="50302"/>
    <cellStyle name="Normal 56 4 2 3_Lcc_inputs" xfId="50303"/>
    <cellStyle name="Normal 56 4 2 4" xfId="30810"/>
    <cellStyle name="Normal 56 4 2 4 2" xfId="30811"/>
    <cellStyle name="Normal 56 4 2 4 2 2" xfId="30812"/>
    <cellStyle name="Normal 56 4 2 4 3" xfId="30813"/>
    <cellStyle name="Normal 56 4 2 5" xfId="30814"/>
    <cellStyle name="Normal 56 4 2 5 2" xfId="30815"/>
    <cellStyle name="Normal 56 4 2 6" xfId="30816"/>
    <cellStyle name="Normal 56 4 2 7" xfId="50304"/>
    <cellStyle name="Normal 56 4 2 8" xfId="50305"/>
    <cellStyle name="Normal 56 4 2_Lcc_inputs" xfId="50306"/>
    <cellStyle name="Normal 56 4 3" xfId="30817"/>
    <cellStyle name="Normal 56 4 3 2" xfId="30818"/>
    <cellStyle name="Normal 56 4 3 2 2" xfId="30819"/>
    <cellStyle name="Normal 56 4 3 2 2 2" xfId="30820"/>
    <cellStyle name="Normal 56 4 3 2 3" xfId="30821"/>
    <cellStyle name="Normal 56 4 3 3" xfId="30822"/>
    <cellStyle name="Normal 56 4 3 3 2" xfId="30823"/>
    <cellStyle name="Normal 56 4 3 3 2 2" xfId="30824"/>
    <cellStyle name="Normal 56 4 3 3 3" xfId="30825"/>
    <cellStyle name="Normal 56 4 3 4" xfId="30826"/>
    <cellStyle name="Normal 56 4 3 4 2" xfId="30827"/>
    <cellStyle name="Normal 56 4 3 5" xfId="30828"/>
    <cellStyle name="Normal 56 4 3_Lcc_inputs" xfId="50307"/>
    <cellStyle name="Normal 56 4 4" xfId="30829"/>
    <cellStyle name="Normal 56 4 4 2" xfId="30830"/>
    <cellStyle name="Normal 56 4 4 2 2" xfId="30831"/>
    <cellStyle name="Normal 56 4 4 2 3" xfId="50308"/>
    <cellStyle name="Normal 56 4 4 3" xfId="30832"/>
    <cellStyle name="Normal 56 4 4 4" xfId="50309"/>
    <cellStyle name="Normal 56 4 4_Lcc_inputs" xfId="50310"/>
    <cellStyle name="Normal 56 4 5" xfId="30833"/>
    <cellStyle name="Normal 56 4 5 2" xfId="30834"/>
    <cellStyle name="Normal 56 4 5 2 2" xfId="30835"/>
    <cellStyle name="Normal 56 4 5 3" xfId="30836"/>
    <cellStyle name="Normal 56 4 6" xfId="30837"/>
    <cellStyle name="Normal 56 4 6 2" xfId="30838"/>
    <cellStyle name="Normal 56 4 7" xfId="30839"/>
    <cellStyle name="Normal 56 4 8" xfId="50311"/>
    <cellStyle name="Normal 56 4 9" xfId="50312"/>
    <cellStyle name="Normal 56 4_Lcc_inputs" xfId="50313"/>
    <cellStyle name="Normal 56 5" xfId="10214"/>
    <cellStyle name="Normal 56 5 2" xfId="10215"/>
    <cellStyle name="Normal 56 5 2 2" xfId="30840"/>
    <cellStyle name="Normal 56 5 2 2 2" xfId="30841"/>
    <cellStyle name="Normal 56 5 2 2 2 2" xfId="30842"/>
    <cellStyle name="Normal 56 5 2 2 2 2 2" xfId="30843"/>
    <cellStyle name="Normal 56 5 2 2 2 3" xfId="30844"/>
    <cellStyle name="Normal 56 5 2 2 3" xfId="30845"/>
    <cellStyle name="Normal 56 5 2 2 3 2" xfId="30846"/>
    <cellStyle name="Normal 56 5 2 2 3 2 2" xfId="30847"/>
    <cellStyle name="Normal 56 5 2 2 3 3" xfId="30848"/>
    <cellStyle name="Normal 56 5 2 2 4" xfId="30849"/>
    <cellStyle name="Normal 56 5 2 2 4 2" xfId="30850"/>
    <cellStyle name="Normal 56 5 2 2 5" xfId="30851"/>
    <cellStyle name="Normal 56 5 2 2_Lcc_inputs" xfId="50314"/>
    <cellStyle name="Normal 56 5 2 3" xfId="30852"/>
    <cellStyle name="Normal 56 5 2 3 2" xfId="30853"/>
    <cellStyle name="Normal 56 5 2 3 2 2" xfId="30854"/>
    <cellStyle name="Normal 56 5 2 3 2 3" xfId="50315"/>
    <cellStyle name="Normal 56 5 2 3 3" xfId="30855"/>
    <cellStyle name="Normal 56 5 2 3 4" xfId="50316"/>
    <cellStyle name="Normal 56 5 2 3_Lcc_inputs" xfId="50317"/>
    <cellStyle name="Normal 56 5 2 4" xfId="30856"/>
    <cellStyle name="Normal 56 5 2 4 2" xfId="30857"/>
    <cellStyle name="Normal 56 5 2 4 2 2" xfId="30858"/>
    <cellStyle name="Normal 56 5 2 4 3" xfId="30859"/>
    <cellStyle name="Normal 56 5 2 5" xfId="30860"/>
    <cellStyle name="Normal 56 5 2 5 2" xfId="30861"/>
    <cellStyle name="Normal 56 5 2 6" xfId="30862"/>
    <cellStyle name="Normal 56 5 2 7" xfId="50318"/>
    <cellStyle name="Normal 56 5 2 8" xfId="50319"/>
    <cellStyle name="Normal 56 5 2_Lcc_inputs" xfId="50320"/>
    <cellStyle name="Normal 56 5 3" xfId="30863"/>
    <cellStyle name="Normal 56 5 3 2" xfId="30864"/>
    <cellStyle name="Normal 56 5 3 2 2" xfId="30865"/>
    <cellStyle name="Normal 56 5 3 2 2 2" xfId="30866"/>
    <cellStyle name="Normal 56 5 3 2 3" xfId="30867"/>
    <cellStyle name="Normal 56 5 3 3" xfId="30868"/>
    <cellStyle name="Normal 56 5 3 3 2" xfId="30869"/>
    <cellStyle name="Normal 56 5 3 3 2 2" xfId="30870"/>
    <cellStyle name="Normal 56 5 3 3 3" xfId="30871"/>
    <cellStyle name="Normal 56 5 3 4" xfId="30872"/>
    <cellStyle name="Normal 56 5 3 4 2" xfId="30873"/>
    <cellStyle name="Normal 56 5 3 5" xfId="30874"/>
    <cellStyle name="Normal 56 5 3_Lcc_inputs" xfId="50321"/>
    <cellStyle name="Normal 56 5 4" xfId="30875"/>
    <cellStyle name="Normal 56 5 4 2" xfId="30876"/>
    <cellStyle name="Normal 56 5 4 2 2" xfId="30877"/>
    <cellStyle name="Normal 56 5 4 2 3" xfId="50322"/>
    <cellStyle name="Normal 56 5 4 3" xfId="30878"/>
    <cellStyle name="Normal 56 5 4 4" xfId="50323"/>
    <cellStyle name="Normal 56 5 4_Lcc_inputs" xfId="50324"/>
    <cellStyle name="Normal 56 5 5" xfId="30879"/>
    <cellStyle name="Normal 56 5 5 2" xfId="30880"/>
    <cellStyle name="Normal 56 5 5 2 2" xfId="30881"/>
    <cellStyle name="Normal 56 5 5 3" xfId="30882"/>
    <cellStyle name="Normal 56 5 6" xfId="30883"/>
    <cellStyle name="Normal 56 5 6 2" xfId="30884"/>
    <cellStyle name="Normal 56 5 7" xfId="30885"/>
    <cellStyle name="Normal 56 5 8" xfId="50325"/>
    <cellStyle name="Normal 56 5 9" xfId="50326"/>
    <cellStyle name="Normal 56 5_Lcc_inputs" xfId="50327"/>
    <cellStyle name="Normal 56 6" xfId="10216"/>
    <cellStyle name="Normal 56 6 2" xfId="10217"/>
    <cellStyle name="Normal 56 6 2 2" xfId="30886"/>
    <cellStyle name="Normal 56 6 2 2 2" xfId="30887"/>
    <cellStyle name="Normal 56 6 2 2 2 2" xfId="30888"/>
    <cellStyle name="Normal 56 6 2 2 2 2 2" xfId="30889"/>
    <cellStyle name="Normal 56 6 2 2 2 3" xfId="30890"/>
    <cellStyle name="Normal 56 6 2 2 3" xfId="30891"/>
    <cellStyle name="Normal 56 6 2 2 3 2" xfId="30892"/>
    <cellStyle name="Normal 56 6 2 2 3 2 2" xfId="30893"/>
    <cellStyle name="Normal 56 6 2 2 3 3" xfId="30894"/>
    <cellStyle name="Normal 56 6 2 2 4" xfId="30895"/>
    <cellStyle name="Normal 56 6 2 2 4 2" xfId="30896"/>
    <cellStyle name="Normal 56 6 2 2 5" xfId="30897"/>
    <cellStyle name="Normal 56 6 2 2_Lcc_inputs" xfId="50328"/>
    <cellStyle name="Normal 56 6 2 3" xfId="30898"/>
    <cellStyle name="Normal 56 6 2 3 2" xfId="30899"/>
    <cellStyle name="Normal 56 6 2 3 2 2" xfId="30900"/>
    <cellStyle name="Normal 56 6 2 3 2 3" xfId="50329"/>
    <cellStyle name="Normal 56 6 2 3 3" xfId="30901"/>
    <cellStyle name="Normal 56 6 2 3 4" xfId="50330"/>
    <cellStyle name="Normal 56 6 2 3_Lcc_inputs" xfId="50331"/>
    <cellStyle name="Normal 56 6 2 4" xfId="30902"/>
    <cellStyle name="Normal 56 6 2 4 2" xfId="30903"/>
    <cellStyle name="Normal 56 6 2 4 2 2" xfId="30904"/>
    <cellStyle name="Normal 56 6 2 4 3" xfId="30905"/>
    <cellStyle name="Normal 56 6 2 5" xfId="30906"/>
    <cellStyle name="Normal 56 6 2 5 2" xfId="30907"/>
    <cellStyle name="Normal 56 6 2 6" xfId="30908"/>
    <cellStyle name="Normal 56 6 2 7" xfId="50332"/>
    <cellStyle name="Normal 56 6 2 8" xfId="50333"/>
    <cellStyle name="Normal 56 6 2_Lcc_inputs" xfId="50334"/>
    <cellStyle name="Normal 56 6 3" xfId="30909"/>
    <cellStyle name="Normal 56 6 3 2" xfId="30910"/>
    <cellStyle name="Normal 56 6 3 2 2" xfId="30911"/>
    <cellStyle name="Normal 56 6 3 2 2 2" xfId="30912"/>
    <cellStyle name="Normal 56 6 3 2 3" xfId="30913"/>
    <cellStyle name="Normal 56 6 3 3" xfId="30914"/>
    <cellStyle name="Normal 56 6 3 3 2" xfId="30915"/>
    <cellStyle name="Normal 56 6 3 3 2 2" xfId="30916"/>
    <cellStyle name="Normal 56 6 3 3 3" xfId="30917"/>
    <cellStyle name="Normal 56 6 3 4" xfId="30918"/>
    <cellStyle name="Normal 56 6 3 4 2" xfId="30919"/>
    <cellStyle name="Normal 56 6 3 5" xfId="30920"/>
    <cellStyle name="Normal 56 6 3_Lcc_inputs" xfId="50335"/>
    <cellStyle name="Normal 56 6 4" xfId="30921"/>
    <cellStyle name="Normal 56 6 4 2" xfId="30922"/>
    <cellStyle name="Normal 56 6 4 2 2" xfId="30923"/>
    <cellStyle name="Normal 56 6 4 2 3" xfId="50336"/>
    <cellStyle name="Normal 56 6 4 3" xfId="30924"/>
    <cellStyle name="Normal 56 6 4 4" xfId="50337"/>
    <cellStyle name="Normal 56 6 4_Lcc_inputs" xfId="50338"/>
    <cellStyle name="Normal 56 6 5" xfId="30925"/>
    <cellStyle name="Normal 56 6 5 2" xfId="30926"/>
    <cellStyle name="Normal 56 6 5 2 2" xfId="30927"/>
    <cellStyle name="Normal 56 6 5 3" xfId="30928"/>
    <cellStyle name="Normal 56 6 6" xfId="30929"/>
    <cellStyle name="Normal 56 6 6 2" xfId="30930"/>
    <cellStyle name="Normal 56 6 7" xfId="30931"/>
    <cellStyle name="Normal 56 6 8" xfId="50339"/>
    <cellStyle name="Normal 56 6 9" xfId="50340"/>
    <cellStyle name="Normal 56 6_Lcc_inputs" xfId="50341"/>
    <cellStyle name="Normal 56 7" xfId="10218"/>
    <cellStyle name="Normal 56 7 2" xfId="10219"/>
    <cellStyle name="Normal 56 7 2 2" xfId="30932"/>
    <cellStyle name="Normal 56 7 2 2 2" xfId="30933"/>
    <cellStyle name="Normal 56 7 2 2 2 2" xfId="30934"/>
    <cellStyle name="Normal 56 7 2 2 2 2 2" xfId="30935"/>
    <cellStyle name="Normal 56 7 2 2 2 3" xfId="30936"/>
    <cellStyle name="Normal 56 7 2 2 3" xfId="30937"/>
    <cellStyle name="Normal 56 7 2 2 3 2" xfId="30938"/>
    <cellStyle name="Normal 56 7 2 2 3 2 2" xfId="30939"/>
    <cellStyle name="Normal 56 7 2 2 3 3" xfId="30940"/>
    <cellStyle name="Normal 56 7 2 2 4" xfId="30941"/>
    <cellStyle name="Normal 56 7 2 2 4 2" xfId="30942"/>
    <cellStyle name="Normal 56 7 2 2 5" xfId="30943"/>
    <cellStyle name="Normal 56 7 2 2_Lcc_inputs" xfId="50342"/>
    <cellStyle name="Normal 56 7 2 3" xfId="30944"/>
    <cellStyle name="Normal 56 7 2 3 2" xfId="30945"/>
    <cellStyle name="Normal 56 7 2 3 2 2" xfId="30946"/>
    <cellStyle name="Normal 56 7 2 3 2 3" xfId="50343"/>
    <cellStyle name="Normal 56 7 2 3 3" xfId="30947"/>
    <cellStyle name="Normal 56 7 2 3 4" xfId="50344"/>
    <cellStyle name="Normal 56 7 2 3_Lcc_inputs" xfId="50345"/>
    <cellStyle name="Normal 56 7 2 4" xfId="30948"/>
    <cellStyle name="Normal 56 7 2 4 2" xfId="30949"/>
    <cellStyle name="Normal 56 7 2 4 2 2" xfId="30950"/>
    <cellStyle name="Normal 56 7 2 4 3" xfId="30951"/>
    <cellStyle name="Normal 56 7 2 5" xfId="30952"/>
    <cellStyle name="Normal 56 7 2 5 2" xfId="30953"/>
    <cellStyle name="Normal 56 7 2 6" xfId="30954"/>
    <cellStyle name="Normal 56 7 2 7" xfId="50346"/>
    <cellStyle name="Normal 56 7 2 8" xfId="50347"/>
    <cellStyle name="Normal 56 7 2_Lcc_inputs" xfId="50348"/>
    <cellStyle name="Normal 56 7 3" xfId="30955"/>
    <cellStyle name="Normal 56 7 3 2" xfId="30956"/>
    <cellStyle name="Normal 56 7 3 2 2" xfId="30957"/>
    <cellStyle name="Normal 56 7 3 2 2 2" xfId="30958"/>
    <cellStyle name="Normal 56 7 3 2 3" xfId="30959"/>
    <cellStyle name="Normal 56 7 3 3" xfId="30960"/>
    <cellStyle name="Normal 56 7 3 3 2" xfId="30961"/>
    <cellStyle name="Normal 56 7 3 3 2 2" xfId="30962"/>
    <cellStyle name="Normal 56 7 3 3 3" xfId="30963"/>
    <cellStyle name="Normal 56 7 3 4" xfId="30964"/>
    <cellStyle name="Normal 56 7 3 4 2" xfId="30965"/>
    <cellStyle name="Normal 56 7 3 5" xfId="30966"/>
    <cellStyle name="Normal 56 7 3_Lcc_inputs" xfId="50349"/>
    <cellStyle name="Normal 56 7 4" xfId="30967"/>
    <cellStyle name="Normal 56 7 4 2" xfId="30968"/>
    <cellStyle name="Normal 56 7 4 2 2" xfId="30969"/>
    <cellStyle name="Normal 56 7 4 2 3" xfId="50350"/>
    <cellStyle name="Normal 56 7 4 3" xfId="30970"/>
    <cellStyle name="Normal 56 7 4 4" xfId="50351"/>
    <cellStyle name="Normal 56 7 4_Lcc_inputs" xfId="50352"/>
    <cellStyle name="Normal 56 7 5" xfId="30971"/>
    <cellStyle name="Normal 56 7 5 2" xfId="30972"/>
    <cellStyle name="Normal 56 7 5 2 2" xfId="30973"/>
    <cellStyle name="Normal 56 7 5 3" xfId="30974"/>
    <cellStyle name="Normal 56 7 6" xfId="30975"/>
    <cellStyle name="Normal 56 7 6 2" xfId="30976"/>
    <cellStyle name="Normal 56 7 7" xfId="30977"/>
    <cellStyle name="Normal 56 7 8" xfId="50353"/>
    <cellStyle name="Normal 56 7 9" xfId="50354"/>
    <cellStyle name="Normal 56 7_Lcc_inputs" xfId="50355"/>
    <cellStyle name="Normal 56 8" xfId="10220"/>
    <cellStyle name="Normal 56 8 2" xfId="30978"/>
    <cellStyle name="Normal 56 8 2 2" xfId="30979"/>
    <cellStyle name="Normal 56 8 2 2 2" xfId="30980"/>
    <cellStyle name="Normal 56 8 2 2 2 2" xfId="30981"/>
    <cellStyle name="Normal 56 8 2 2 3" xfId="30982"/>
    <cellStyle name="Normal 56 8 2 3" xfId="30983"/>
    <cellStyle name="Normal 56 8 2 3 2" xfId="30984"/>
    <cellStyle name="Normal 56 8 2 3 2 2" xfId="30985"/>
    <cellStyle name="Normal 56 8 2 3 3" xfId="30986"/>
    <cellStyle name="Normal 56 8 2 4" xfId="30987"/>
    <cellStyle name="Normal 56 8 2 4 2" xfId="30988"/>
    <cellStyle name="Normal 56 8 2 5" xfId="30989"/>
    <cellStyle name="Normal 56 8 2_Lcc_inputs" xfId="50356"/>
    <cellStyle name="Normal 56 8 3" xfId="30990"/>
    <cellStyle name="Normal 56 8 3 2" xfId="30991"/>
    <cellStyle name="Normal 56 8 3 2 2" xfId="30992"/>
    <cellStyle name="Normal 56 8 3 2 3" xfId="50357"/>
    <cellStyle name="Normal 56 8 3 3" xfId="30993"/>
    <cellStyle name="Normal 56 8 3 4" xfId="50358"/>
    <cellStyle name="Normal 56 8 3_Lcc_inputs" xfId="50359"/>
    <cellStyle name="Normal 56 8 4" xfId="30994"/>
    <cellStyle name="Normal 56 8 4 2" xfId="30995"/>
    <cellStyle name="Normal 56 8 4 2 2" xfId="30996"/>
    <cellStyle name="Normal 56 8 4 3" xfId="30997"/>
    <cellStyle name="Normal 56 8 5" xfId="30998"/>
    <cellStyle name="Normal 56 8 5 2" xfId="30999"/>
    <cellStyle name="Normal 56 8 6" xfId="31000"/>
    <cellStyle name="Normal 56 8 7" xfId="50360"/>
    <cellStyle name="Normal 56 8 8" xfId="50361"/>
    <cellStyle name="Normal 56 8_Lcc_inputs" xfId="50362"/>
    <cellStyle name="Normal 56 9" xfId="10764"/>
    <cellStyle name="Normal 56 9 2" xfId="31001"/>
    <cellStyle name="Normal 56 9 2 2" xfId="31002"/>
    <cellStyle name="Normal 56 9 2 2 2" xfId="31003"/>
    <cellStyle name="Normal 56 9 2 2 2 2" xfId="31004"/>
    <cellStyle name="Normal 56 9 2 2 3" xfId="31005"/>
    <cellStyle name="Normal 56 9 2 3" xfId="31006"/>
    <cellStyle name="Normal 56 9 2 3 2" xfId="31007"/>
    <cellStyle name="Normal 56 9 2 3 2 2" xfId="31008"/>
    <cellStyle name="Normal 56 9 2 3 3" xfId="31009"/>
    <cellStyle name="Normal 56 9 2 4" xfId="31010"/>
    <cellStyle name="Normal 56 9 2 4 2" xfId="31011"/>
    <cellStyle name="Normal 56 9 2 5" xfId="31012"/>
    <cellStyle name="Normal 56 9 2_Lcc_inputs" xfId="50363"/>
    <cellStyle name="Normal 56 9 3" xfId="31013"/>
    <cellStyle name="Normal 56 9 3 2" xfId="31014"/>
    <cellStyle name="Normal 56 9 3 2 2" xfId="31015"/>
    <cellStyle name="Normal 56 9 3 2 3" xfId="50364"/>
    <cellStyle name="Normal 56 9 3 3" xfId="31016"/>
    <cellStyle name="Normal 56 9 3 4" xfId="50365"/>
    <cellStyle name="Normal 56 9 3_Lcc_inputs" xfId="50366"/>
    <cellStyle name="Normal 56 9 4" xfId="31017"/>
    <cellStyle name="Normal 56 9 4 2" xfId="31018"/>
    <cellStyle name="Normal 56 9 4 2 2" xfId="31019"/>
    <cellStyle name="Normal 56 9 4 3" xfId="31020"/>
    <cellStyle name="Normal 56 9 5" xfId="31021"/>
    <cellStyle name="Normal 56 9 5 2" xfId="31022"/>
    <cellStyle name="Normal 56 9 6" xfId="31023"/>
    <cellStyle name="Normal 56 9 7" xfId="50367"/>
    <cellStyle name="Normal 56 9 8" xfId="50368"/>
    <cellStyle name="Normal 56 9_Lcc_inputs" xfId="50369"/>
    <cellStyle name="Normal 56_Lcc_inputs" xfId="50370"/>
    <cellStyle name="Normal 57" xfId="10221"/>
    <cellStyle name="Normal 57 10" xfId="10834"/>
    <cellStyle name="Normal 57 10 2" xfId="31024"/>
    <cellStyle name="Normal 57 10 2 2" xfId="31025"/>
    <cellStyle name="Normal 57 10 2 2 2" xfId="31026"/>
    <cellStyle name="Normal 57 10 2 2 3" xfId="50371"/>
    <cellStyle name="Normal 57 10 2 3" xfId="31027"/>
    <cellStyle name="Normal 57 10 2 4" xfId="50372"/>
    <cellStyle name="Normal 57 10 2_Lcc_inputs" xfId="50373"/>
    <cellStyle name="Normal 57 10 3" xfId="31028"/>
    <cellStyle name="Normal 57 10 3 2" xfId="31029"/>
    <cellStyle name="Normal 57 10 3 2 2" xfId="31030"/>
    <cellStyle name="Normal 57 10 3 3" xfId="31031"/>
    <cellStyle name="Normal 57 10 4" xfId="31032"/>
    <cellStyle name="Normal 57 10 4 2" xfId="31033"/>
    <cellStyle name="Normal 57 10 5" xfId="31034"/>
    <cellStyle name="Normal 57 10 6" xfId="50374"/>
    <cellStyle name="Normal 57 10 7" xfId="50375"/>
    <cellStyle name="Normal 57 10_Lcc_inputs" xfId="50376"/>
    <cellStyle name="Normal 57 11" xfId="31035"/>
    <cellStyle name="Normal 57 11 2" xfId="31036"/>
    <cellStyle name="Normal 57 11 2 2" xfId="31037"/>
    <cellStyle name="Normal 57 11 2 3" xfId="50377"/>
    <cellStyle name="Normal 57 11 3" xfId="31038"/>
    <cellStyle name="Normal 57 11 3 2" xfId="50378"/>
    <cellStyle name="Normal 57 11 4" xfId="50379"/>
    <cellStyle name="Normal 57 11 5" xfId="50380"/>
    <cellStyle name="Normal 57 11_Lcc_inputs" xfId="50381"/>
    <cellStyle name="Normal 57 12" xfId="31039"/>
    <cellStyle name="Normal 57 12 2" xfId="31040"/>
    <cellStyle name="Normal 57 12 2 2" xfId="31041"/>
    <cellStyle name="Normal 57 12 2 3" xfId="50382"/>
    <cellStyle name="Normal 57 12 3" xfId="31042"/>
    <cellStyle name="Normal 57 12 4" xfId="50383"/>
    <cellStyle name="Normal 57 12_Lcc_inputs" xfId="50384"/>
    <cellStyle name="Normal 57 13" xfId="31043"/>
    <cellStyle name="Normal 57 13 2" xfId="31044"/>
    <cellStyle name="Normal 57 13 3" xfId="50385"/>
    <cellStyle name="Normal 57 14" xfId="31045"/>
    <cellStyle name="Normal 57 14 2" xfId="50386"/>
    <cellStyle name="Normal 57 15" xfId="50387"/>
    <cellStyle name="Normal 57 16" xfId="50388"/>
    <cellStyle name="Normal 57 2" xfId="10222"/>
    <cellStyle name="Normal 57 2 10" xfId="50389"/>
    <cellStyle name="Normal 57 2 2" xfId="10223"/>
    <cellStyle name="Normal 57 2 2 2" xfId="31046"/>
    <cellStyle name="Normal 57 2 2 2 2" xfId="31047"/>
    <cellStyle name="Normal 57 2 2 2 2 2" xfId="31048"/>
    <cellStyle name="Normal 57 2 2 2 2 2 2" xfId="31049"/>
    <cellStyle name="Normal 57 2 2 2 2 3" xfId="31050"/>
    <cellStyle name="Normal 57 2 2 2 3" xfId="31051"/>
    <cellStyle name="Normal 57 2 2 2 3 2" xfId="31052"/>
    <cellStyle name="Normal 57 2 2 2 3 2 2" xfId="31053"/>
    <cellStyle name="Normal 57 2 2 2 3 3" xfId="31054"/>
    <cellStyle name="Normal 57 2 2 2 4" xfId="31055"/>
    <cellStyle name="Normal 57 2 2 2 4 2" xfId="31056"/>
    <cellStyle name="Normal 57 2 2 2 5" xfId="31057"/>
    <cellStyle name="Normal 57 2 2 2_Lcc_inputs" xfId="50390"/>
    <cellStyle name="Normal 57 2 2 3" xfId="31058"/>
    <cellStyle name="Normal 57 2 2 3 2" xfId="31059"/>
    <cellStyle name="Normal 57 2 2 3 2 2" xfId="31060"/>
    <cellStyle name="Normal 57 2 2 3 2 3" xfId="50391"/>
    <cellStyle name="Normal 57 2 2 3 3" xfId="31061"/>
    <cellStyle name="Normal 57 2 2 3 4" xfId="50392"/>
    <cellStyle name="Normal 57 2 2 3_Lcc_inputs" xfId="50393"/>
    <cellStyle name="Normal 57 2 2 4" xfId="31062"/>
    <cellStyle name="Normal 57 2 2 4 2" xfId="31063"/>
    <cellStyle name="Normal 57 2 2 4 2 2" xfId="31064"/>
    <cellStyle name="Normal 57 2 2 4 3" xfId="31065"/>
    <cellStyle name="Normal 57 2 2 5" xfId="31066"/>
    <cellStyle name="Normal 57 2 2 5 2" xfId="31067"/>
    <cellStyle name="Normal 57 2 2 6" xfId="31068"/>
    <cellStyle name="Normal 57 2 2 7" xfId="50394"/>
    <cellStyle name="Normal 57 2 2 8" xfId="50395"/>
    <cellStyle name="Normal 57 2 2_Lcc_inputs" xfId="50396"/>
    <cellStyle name="Normal 57 2 3" xfId="10896"/>
    <cellStyle name="Normal 57 2 3 2" xfId="31069"/>
    <cellStyle name="Normal 57 2 3 2 2" xfId="31070"/>
    <cellStyle name="Normal 57 2 3 2 2 2" xfId="31071"/>
    <cellStyle name="Normal 57 2 3 2 2 3" xfId="50397"/>
    <cellStyle name="Normal 57 2 3 2 3" xfId="31072"/>
    <cellStyle name="Normal 57 2 3 2 4" xfId="50398"/>
    <cellStyle name="Normal 57 2 3 2_Lcc_inputs" xfId="50399"/>
    <cellStyle name="Normal 57 2 3 3" xfId="31073"/>
    <cellStyle name="Normal 57 2 3 3 2" xfId="31074"/>
    <cellStyle name="Normal 57 2 3 3 2 2" xfId="31075"/>
    <cellStyle name="Normal 57 2 3 3 3" xfId="31076"/>
    <cellStyle name="Normal 57 2 3 4" xfId="31077"/>
    <cellStyle name="Normal 57 2 3 4 2" xfId="31078"/>
    <cellStyle name="Normal 57 2 3 5" xfId="31079"/>
    <cellStyle name="Normal 57 2 3 6" xfId="50400"/>
    <cellStyle name="Normal 57 2 3 7" xfId="50401"/>
    <cellStyle name="Normal 57 2 3_Lcc_inputs" xfId="50402"/>
    <cellStyle name="Normal 57 2 4" xfId="11168"/>
    <cellStyle name="Normal 57 2 4 2" xfId="31080"/>
    <cellStyle name="Normal 57 2 4 2 2" xfId="31081"/>
    <cellStyle name="Normal 57 2 4 2 3" xfId="50403"/>
    <cellStyle name="Normal 57 2 4 3" xfId="31082"/>
    <cellStyle name="Normal 57 2 4 3 2" xfId="50404"/>
    <cellStyle name="Normal 57 2 4 4" xfId="50405"/>
    <cellStyle name="Normal 57 2 4 5" xfId="50406"/>
    <cellStyle name="Normal 57 2 4_Lcc_inputs" xfId="50407"/>
    <cellStyle name="Normal 57 2 5" xfId="31083"/>
    <cellStyle name="Normal 57 2 5 2" xfId="31084"/>
    <cellStyle name="Normal 57 2 5 2 2" xfId="31085"/>
    <cellStyle name="Normal 57 2 5 2 3" xfId="50408"/>
    <cellStyle name="Normal 57 2 5 3" xfId="31086"/>
    <cellStyle name="Normal 57 2 5 3 2" xfId="50409"/>
    <cellStyle name="Normal 57 2 5 4" xfId="50410"/>
    <cellStyle name="Normal 57 2 5 5" xfId="50411"/>
    <cellStyle name="Normal 57 2 5_Lcc_inputs" xfId="50412"/>
    <cellStyle name="Normal 57 2 6" xfId="31087"/>
    <cellStyle name="Normal 57 2 6 2" xfId="31088"/>
    <cellStyle name="Normal 57 2 6 2 2" xfId="50413"/>
    <cellStyle name="Normal 57 2 6 3" xfId="50414"/>
    <cellStyle name="Normal 57 2 6 4" xfId="50415"/>
    <cellStyle name="Normal 57 2 6_Lcc_inputs" xfId="50416"/>
    <cellStyle name="Normal 57 2 7" xfId="31089"/>
    <cellStyle name="Normal 57 2 7 2" xfId="50417"/>
    <cellStyle name="Normal 57 2 7 3" xfId="50418"/>
    <cellStyle name="Normal 57 2 8" xfId="50419"/>
    <cellStyle name="Normal 57 2 8 2" xfId="50420"/>
    <cellStyle name="Normal 57 2 9" xfId="50421"/>
    <cellStyle name="Normal 57 2_Lcc_inputs" xfId="50422"/>
    <cellStyle name="Normal 57 3" xfId="10224"/>
    <cellStyle name="Normal 57 3 2" xfId="10225"/>
    <cellStyle name="Normal 57 3 2 2" xfId="31090"/>
    <cellStyle name="Normal 57 3 2 2 2" xfId="31091"/>
    <cellStyle name="Normal 57 3 2 2 2 2" xfId="31092"/>
    <cellStyle name="Normal 57 3 2 2 2 2 2" xfId="31093"/>
    <cellStyle name="Normal 57 3 2 2 2 3" xfId="31094"/>
    <cellStyle name="Normal 57 3 2 2 3" xfId="31095"/>
    <cellStyle name="Normal 57 3 2 2 3 2" xfId="31096"/>
    <cellStyle name="Normal 57 3 2 2 3 2 2" xfId="31097"/>
    <cellStyle name="Normal 57 3 2 2 3 3" xfId="31098"/>
    <cellStyle name="Normal 57 3 2 2 4" xfId="31099"/>
    <cellStyle name="Normal 57 3 2 2 4 2" xfId="31100"/>
    <cellStyle name="Normal 57 3 2 2 5" xfId="31101"/>
    <cellStyle name="Normal 57 3 2 2_Lcc_inputs" xfId="50423"/>
    <cellStyle name="Normal 57 3 2 3" xfId="31102"/>
    <cellStyle name="Normal 57 3 2 3 2" xfId="31103"/>
    <cellStyle name="Normal 57 3 2 3 2 2" xfId="31104"/>
    <cellStyle name="Normal 57 3 2 3 2 3" xfId="50424"/>
    <cellStyle name="Normal 57 3 2 3 3" xfId="31105"/>
    <cellStyle name="Normal 57 3 2 3 4" xfId="50425"/>
    <cellStyle name="Normal 57 3 2 3_Lcc_inputs" xfId="50426"/>
    <cellStyle name="Normal 57 3 2 4" xfId="31106"/>
    <cellStyle name="Normal 57 3 2 4 2" xfId="31107"/>
    <cellStyle name="Normal 57 3 2 4 2 2" xfId="31108"/>
    <cellStyle name="Normal 57 3 2 4 3" xfId="31109"/>
    <cellStyle name="Normal 57 3 2 5" xfId="31110"/>
    <cellStyle name="Normal 57 3 2 5 2" xfId="31111"/>
    <cellStyle name="Normal 57 3 2 6" xfId="31112"/>
    <cellStyle name="Normal 57 3 2 7" xfId="50427"/>
    <cellStyle name="Normal 57 3 2 8" xfId="50428"/>
    <cellStyle name="Normal 57 3 2_Lcc_inputs" xfId="50429"/>
    <cellStyle name="Normal 57 3 3" xfId="10960"/>
    <cellStyle name="Normal 57 3 3 2" xfId="31113"/>
    <cellStyle name="Normal 57 3 3 2 2" xfId="31114"/>
    <cellStyle name="Normal 57 3 3 2 2 2" xfId="31115"/>
    <cellStyle name="Normal 57 3 3 2 2 3" xfId="50430"/>
    <cellStyle name="Normal 57 3 3 2 3" xfId="31116"/>
    <cellStyle name="Normal 57 3 3 2 4" xfId="50431"/>
    <cellStyle name="Normal 57 3 3 2_Lcc_inputs" xfId="50432"/>
    <cellStyle name="Normal 57 3 3 3" xfId="31117"/>
    <cellStyle name="Normal 57 3 3 3 2" xfId="31118"/>
    <cellStyle name="Normal 57 3 3 3 2 2" xfId="31119"/>
    <cellStyle name="Normal 57 3 3 3 3" xfId="31120"/>
    <cellStyle name="Normal 57 3 3 4" xfId="31121"/>
    <cellStyle name="Normal 57 3 3 4 2" xfId="31122"/>
    <cellStyle name="Normal 57 3 3 5" xfId="31123"/>
    <cellStyle name="Normal 57 3 3 6" xfId="50433"/>
    <cellStyle name="Normal 57 3 3 7" xfId="50434"/>
    <cellStyle name="Normal 57 3 3_Lcc_inputs" xfId="50435"/>
    <cellStyle name="Normal 57 3 4" xfId="11169"/>
    <cellStyle name="Normal 57 3 4 2" xfId="31124"/>
    <cellStyle name="Normal 57 3 4 2 2" xfId="31125"/>
    <cellStyle name="Normal 57 3 4 2 3" xfId="50436"/>
    <cellStyle name="Normal 57 3 4 3" xfId="31126"/>
    <cellStyle name="Normal 57 3 4 3 2" xfId="50437"/>
    <cellStyle name="Normal 57 3 4 4" xfId="50438"/>
    <cellStyle name="Normal 57 3 4 5" xfId="50439"/>
    <cellStyle name="Normal 57 3 4_Lcc_inputs" xfId="50440"/>
    <cellStyle name="Normal 57 3 5" xfId="31127"/>
    <cellStyle name="Normal 57 3 5 2" xfId="31128"/>
    <cellStyle name="Normal 57 3 5 2 2" xfId="31129"/>
    <cellStyle name="Normal 57 3 5 2 3" xfId="50441"/>
    <cellStyle name="Normal 57 3 5 3" xfId="31130"/>
    <cellStyle name="Normal 57 3 5 4" xfId="50442"/>
    <cellStyle name="Normal 57 3 5_Lcc_inputs" xfId="50443"/>
    <cellStyle name="Normal 57 3 6" xfId="31131"/>
    <cellStyle name="Normal 57 3 6 2" xfId="31132"/>
    <cellStyle name="Normal 57 3 6 3" xfId="50444"/>
    <cellStyle name="Normal 57 3 7" xfId="31133"/>
    <cellStyle name="Normal 57 3 7 2" xfId="50445"/>
    <cellStyle name="Normal 57 3 8" xfId="50446"/>
    <cellStyle name="Normal 57 3 9" xfId="50447"/>
    <cellStyle name="Normal 57 3_Lcc_inputs" xfId="50448"/>
    <cellStyle name="Normal 57 4" xfId="10226"/>
    <cellStyle name="Normal 57 4 2" xfId="10227"/>
    <cellStyle name="Normal 57 4 2 2" xfId="31134"/>
    <cellStyle name="Normal 57 4 2 2 2" xfId="31135"/>
    <cellStyle name="Normal 57 4 2 2 2 2" xfId="31136"/>
    <cellStyle name="Normal 57 4 2 2 2 2 2" xfId="31137"/>
    <cellStyle name="Normal 57 4 2 2 2 3" xfId="31138"/>
    <cellStyle name="Normal 57 4 2 2 3" xfId="31139"/>
    <cellStyle name="Normal 57 4 2 2 3 2" xfId="31140"/>
    <cellStyle name="Normal 57 4 2 2 3 2 2" xfId="31141"/>
    <cellStyle name="Normal 57 4 2 2 3 3" xfId="31142"/>
    <cellStyle name="Normal 57 4 2 2 4" xfId="31143"/>
    <cellStyle name="Normal 57 4 2 2 4 2" xfId="31144"/>
    <cellStyle name="Normal 57 4 2 2 5" xfId="31145"/>
    <cellStyle name="Normal 57 4 2 2_Lcc_inputs" xfId="50449"/>
    <cellStyle name="Normal 57 4 2 3" xfId="31146"/>
    <cellStyle name="Normal 57 4 2 3 2" xfId="31147"/>
    <cellStyle name="Normal 57 4 2 3 2 2" xfId="31148"/>
    <cellStyle name="Normal 57 4 2 3 2 3" xfId="50450"/>
    <cellStyle name="Normal 57 4 2 3 3" xfId="31149"/>
    <cellStyle name="Normal 57 4 2 3 4" xfId="50451"/>
    <cellStyle name="Normal 57 4 2 3_Lcc_inputs" xfId="50452"/>
    <cellStyle name="Normal 57 4 2 4" xfId="31150"/>
    <cellStyle name="Normal 57 4 2 4 2" xfId="31151"/>
    <cellStyle name="Normal 57 4 2 4 2 2" xfId="31152"/>
    <cellStyle name="Normal 57 4 2 4 3" xfId="31153"/>
    <cellStyle name="Normal 57 4 2 5" xfId="31154"/>
    <cellStyle name="Normal 57 4 2 5 2" xfId="31155"/>
    <cellStyle name="Normal 57 4 2 6" xfId="31156"/>
    <cellStyle name="Normal 57 4 2 7" xfId="50453"/>
    <cellStyle name="Normal 57 4 2 8" xfId="50454"/>
    <cellStyle name="Normal 57 4 2_Lcc_inputs" xfId="50455"/>
    <cellStyle name="Normal 57 4 3" xfId="31157"/>
    <cellStyle name="Normal 57 4 3 2" xfId="31158"/>
    <cellStyle name="Normal 57 4 3 2 2" xfId="31159"/>
    <cellStyle name="Normal 57 4 3 2 2 2" xfId="31160"/>
    <cellStyle name="Normal 57 4 3 2 3" xfId="31161"/>
    <cellStyle name="Normal 57 4 3 3" xfId="31162"/>
    <cellStyle name="Normal 57 4 3 3 2" xfId="31163"/>
    <cellStyle name="Normal 57 4 3 3 2 2" xfId="31164"/>
    <cellStyle name="Normal 57 4 3 3 3" xfId="31165"/>
    <cellStyle name="Normal 57 4 3 4" xfId="31166"/>
    <cellStyle name="Normal 57 4 3 4 2" xfId="31167"/>
    <cellStyle name="Normal 57 4 3 5" xfId="31168"/>
    <cellStyle name="Normal 57 4 3_Lcc_inputs" xfId="50456"/>
    <cellStyle name="Normal 57 4 4" xfId="31169"/>
    <cellStyle name="Normal 57 4 4 2" xfId="31170"/>
    <cellStyle name="Normal 57 4 4 2 2" xfId="31171"/>
    <cellStyle name="Normal 57 4 4 2 3" xfId="50457"/>
    <cellStyle name="Normal 57 4 4 3" xfId="31172"/>
    <cellStyle name="Normal 57 4 4 4" xfId="50458"/>
    <cellStyle name="Normal 57 4 4_Lcc_inputs" xfId="50459"/>
    <cellStyle name="Normal 57 4 5" xfId="31173"/>
    <cellStyle name="Normal 57 4 5 2" xfId="31174"/>
    <cellStyle name="Normal 57 4 5 2 2" xfId="31175"/>
    <cellStyle name="Normal 57 4 5 3" xfId="31176"/>
    <cellStyle name="Normal 57 4 6" xfId="31177"/>
    <cellStyle name="Normal 57 4 6 2" xfId="31178"/>
    <cellStyle name="Normal 57 4 7" xfId="31179"/>
    <cellStyle name="Normal 57 4 8" xfId="50460"/>
    <cellStyle name="Normal 57 4 9" xfId="50461"/>
    <cellStyle name="Normal 57 4_Lcc_inputs" xfId="50462"/>
    <cellStyle name="Normal 57 5" xfId="10228"/>
    <cellStyle name="Normal 57 5 2" xfId="10229"/>
    <cellStyle name="Normal 57 5 2 2" xfId="31180"/>
    <cellStyle name="Normal 57 5 2 2 2" xfId="31181"/>
    <cellStyle name="Normal 57 5 2 2 2 2" xfId="31182"/>
    <cellStyle name="Normal 57 5 2 2 2 2 2" xfId="31183"/>
    <cellStyle name="Normal 57 5 2 2 2 3" xfId="31184"/>
    <cellStyle name="Normal 57 5 2 2 3" xfId="31185"/>
    <cellStyle name="Normal 57 5 2 2 3 2" xfId="31186"/>
    <cellStyle name="Normal 57 5 2 2 3 2 2" xfId="31187"/>
    <cellStyle name="Normal 57 5 2 2 3 3" xfId="31188"/>
    <cellStyle name="Normal 57 5 2 2 4" xfId="31189"/>
    <cellStyle name="Normal 57 5 2 2 4 2" xfId="31190"/>
    <cellStyle name="Normal 57 5 2 2 5" xfId="31191"/>
    <cellStyle name="Normal 57 5 2 2_Lcc_inputs" xfId="50463"/>
    <cellStyle name="Normal 57 5 2 3" xfId="31192"/>
    <cellStyle name="Normal 57 5 2 3 2" xfId="31193"/>
    <cellStyle name="Normal 57 5 2 3 2 2" xfId="31194"/>
    <cellStyle name="Normal 57 5 2 3 2 3" xfId="50464"/>
    <cellStyle name="Normal 57 5 2 3 3" xfId="31195"/>
    <cellStyle name="Normal 57 5 2 3 4" xfId="50465"/>
    <cellStyle name="Normal 57 5 2 3_Lcc_inputs" xfId="50466"/>
    <cellStyle name="Normal 57 5 2 4" xfId="31196"/>
    <cellStyle name="Normal 57 5 2 4 2" xfId="31197"/>
    <cellStyle name="Normal 57 5 2 4 2 2" xfId="31198"/>
    <cellStyle name="Normal 57 5 2 4 3" xfId="31199"/>
    <cellStyle name="Normal 57 5 2 5" xfId="31200"/>
    <cellStyle name="Normal 57 5 2 5 2" xfId="31201"/>
    <cellStyle name="Normal 57 5 2 6" xfId="31202"/>
    <cellStyle name="Normal 57 5 2 7" xfId="50467"/>
    <cellStyle name="Normal 57 5 2 8" xfId="50468"/>
    <cellStyle name="Normal 57 5 2_Lcc_inputs" xfId="50469"/>
    <cellStyle name="Normal 57 5 3" xfId="31203"/>
    <cellStyle name="Normal 57 5 3 2" xfId="31204"/>
    <cellStyle name="Normal 57 5 3 2 2" xfId="31205"/>
    <cellStyle name="Normal 57 5 3 2 2 2" xfId="31206"/>
    <cellStyle name="Normal 57 5 3 2 3" xfId="31207"/>
    <cellStyle name="Normal 57 5 3 3" xfId="31208"/>
    <cellStyle name="Normal 57 5 3 3 2" xfId="31209"/>
    <cellStyle name="Normal 57 5 3 3 2 2" xfId="31210"/>
    <cellStyle name="Normal 57 5 3 3 3" xfId="31211"/>
    <cellStyle name="Normal 57 5 3 4" xfId="31212"/>
    <cellStyle name="Normal 57 5 3 4 2" xfId="31213"/>
    <cellStyle name="Normal 57 5 3 5" xfId="31214"/>
    <cellStyle name="Normal 57 5 3_Lcc_inputs" xfId="50470"/>
    <cellStyle name="Normal 57 5 4" xfId="31215"/>
    <cellStyle name="Normal 57 5 4 2" xfId="31216"/>
    <cellStyle name="Normal 57 5 4 2 2" xfId="31217"/>
    <cellStyle name="Normal 57 5 4 2 3" xfId="50471"/>
    <cellStyle name="Normal 57 5 4 3" xfId="31218"/>
    <cellStyle name="Normal 57 5 4 4" xfId="50472"/>
    <cellStyle name="Normal 57 5 4_Lcc_inputs" xfId="50473"/>
    <cellStyle name="Normal 57 5 5" xfId="31219"/>
    <cellStyle name="Normal 57 5 5 2" xfId="31220"/>
    <cellStyle name="Normal 57 5 5 2 2" xfId="31221"/>
    <cellStyle name="Normal 57 5 5 3" xfId="31222"/>
    <cellStyle name="Normal 57 5 6" xfId="31223"/>
    <cellStyle name="Normal 57 5 6 2" xfId="31224"/>
    <cellStyle name="Normal 57 5 7" xfId="31225"/>
    <cellStyle name="Normal 57 5 8" xfId="50474"/>
    <cellStyle name="Normal 57 5 9" xfId="50475"/>
    <cellStyle name="Normal 57 5_Lcc_inputs" xfId="50476"/>
    <cellStyle name="Normal 57 6" xfId="10230"/>
    <cellStyle name="Normal 57 6 2" xfId="10231"/>
    <cellStyle name="Normal 57 6 2 2" xfId="31226"/>
    <cellStyle name="Normal 57 6 2 2 2" xfId="31227"/>
    <cellStyle name="Normal 57 6 2 2 2 2" xfId="31228"/>
    <cellStyle name="Normal 57 6 2 2 2 2 2" xfId="31229"/>
    <cellStyle name="Normal 57 6 2 2 2 3" xfId="31230"/>
    <cellStyle name="Normal 57 6 2 2 3" xfId="31231"/>
    <cellStyle name="Normal 57 6 2 2 3 2" xfId="31232"/>
    <cellStyle name="Normal 57 6 2 2 3 2 2" xfId="31233"/>
    <cellStyle name="Normal 57 6 2 2 3 3" xfId="31234"/>
    <cellStyle name="Normal 57 6 2 2 4" xfId="31235"/>
    <cellStyle name="Normal 57 6 2 2 4 2" xfId="31236"/>
    <cellStyle name="Normal 57 6 2 2 5" xfId="31237"/>
    <cellStyle name="Normal 57 6 2 2_Lcc_inputs" xfId="50477"/>
    <cellStyle name="Normal 57 6 2 3" xfId="31238"/>
    <cellStyle name="Normal 57 6 2 3 2" xfId="31239"/>
    <cellStyle name="Normal 57 6 2 3 2 2" xfId="31240"/>
    <cellStyle name="Normal 57 6 2 3 2 3" xfId="50478"/>
    <cellStyle name="Normal 57 6 2 3 3" xfId="31241"/>
    <cellStyle name="Normal 57 6 2 3 4" xfId="50479"/>
    <cellStyle name="Normal 57 6 2 3_Lcc_inputs" xfId="50480"/>
    <cellStyle name="Normal 57 6 2 4" xfId="31242"/>
    <cellStyle name="Normal 57 6 2 4 2" xfId="31243"/>
    <cellStyle name="Normal 57 6 2 4 2 2" xfId="31244"/>
    <cellStyle name="Normal 57 6 2 4 3" xfId="31245"/>
    <cellStyle name="Normal 57 6 2 5" xfId="31246"/>
    <cellStyle name="Normal 57 6 2 5 2" xfId="31247"/>
    <cellStyle name="Normal 57 6 2 6" xfId="31248"/>
    <cellStyle name="Normal 57 6 2 7" xfId="50481"/>
    <cellStyle name="Normal 57 6 2 8" xfId="50482"/>
    <cellStyle name="Normal 57 6 2_Lcc_inputs" xfId="50483"/>
    <cellStyle name="Normal 57 6 3" xfId="31249"/>
    <cellStyle name="Normal 57 6 3 2" xfId="31250"/>
    <cellStyle name="Normal 57 6 3 2 2" xfId="31251"/>
    <cellStyle name="Normal 57 6 3 2 2 2" xfId="31252"/>
    <cellStyle name="Normal 57 6 3 2 3" xfId="31253"/>
    <cellStyle name="Normal 57 6 3 3" xfId="31254"/>
    <cellStyle name="Normal 57 6 3 3 2" xfId="31255"/>
    <cellStyle name="Normal 57 6 3 3 2 2" xfId="31256"/>
    <cellStyle name="Normal 57 6 3 3 3" xfId="31257"/>
    <cellStyle name="Normal 57 6 3 4" xfId="31258"/>
    <cellStyle name="Normal 57 6 3 4 2" xfId="31259"/>
    <cellStyle name="Normal 57 6 3 5" xfId="31260"/>
    <cellStyle name="Normal 57 6 3_Lcc_inputs" xfId="50484"/>
    <cellStyle name="Normal 57 6 4" xfId="31261"/>
    <cellStyle name="Normal 57 6 4 2" xfId="31262"/>
    <cellStyle name="Normal 57 6 4 2 2" xfId="31263"/>
    <cellStyle name="Normal 57 6 4 2 3" xfId="50485"/>
    <cellStyle name="Normal 57 6 4 3" xfId="31264"/>
    <cellStyle name="Normal 57 6 4 4" xfId="50486"/>
    <cellStyle name="Normal 57 6 4_Lcc_inputs" xfId="50487"/>
    <cellStyle name="Normal 57 6 5" xfId="31265"/>
    <cellStyle name="Normal 57 6 5 2" xfId="31266"/>
    <cellStyle name="Normal 57 6 5 2 2" xfId="31267"/>
    <cellStyle name="Normal 57 6 5 3" xfId="31268"/>
    <cellStyle name="Normal 57 6 6" xfId="31269"/>
    <cellStyle name="Normal 57 6 6 2" xfId="31270"/>
    <cellStyle name="Normal 57 6 7" xfId="31271"/>
    <cellStyle name="Normal 57 6 8" xfId="50488"/>
    <cellStyle name="Normal 57 6 9" xfId="50489"/>
    <cellStyle name="Normal 57 6_Lcc_inputs" xfId="50490"/>
    <cellStyle name="Normal 57 7" xfId="10232"/>
    <cellStyle name="Normal 57 7 2" xfId="10233"/>
    <cellStyle name="Normal 57 7 2 2" xfId="31272"/>
    <cellStyle name="Normal 57 7 2 2 2" xfId="31273"/>
    <cellStyle name="Normal 57 7 2 2 2 2" xfId="31274"/>
    <cellStyle name="Normal 57 7 2 2 2 2 2" xfId="31275"/>
    <cellStyle name="Normal 57 7 2 2 2 3" xfId="31276"/>
    <cellStyle name="Normal 57 7 2 2 3" xfId="31277"/>
    <cellStyle name="Normal 57 7 2 2 3 2" xfId="31278"/>
    <cellStyle name="Normal 57 7 2 2 3 2 2" xfId="31279"/>
    <cellStyle name="Normal 57 7 2 2 3 3" xfId="31280"/>
    <cellStyle name="Normal 57 7 2 2 4" xfId="31281"/>
    <cellStyle name="Normal 57 7 2 2 4 2" xfId="31282"/>
    <cellStyle name="Normal 57 7 2 2 5" xfId="31283"/>
    <cellStyle name="Normal 57 7 2 2_Lcc_inputs" xfId="50491"/>
    <cellStyle name="Normal 57 7 2 3" xfId="31284"/>
    <cellStyle name="Normal 57 7 2 3 2" xfId="31285"/>
    <cellStyle name="Normal 57 7 2 3 2 2" xfId="31286"/>
    <cellStyle name="Normal 57 7 2 3 2 3" xfId="50492"/>
    <cellStyle name="Normal 57 7 2 3 3" xfId="31287"/>
    <cellStyle name="Normal 57 7 2 3 4" xfId="50493"/>
    <cellStyle name="Normal 57 7 2 3_Lcc_inputs" xfId="50494"/>
    <cellStyle name="Normal 57 7 2 4" xfId="31288"/>
    <cellStyle name="Normal 57 7 2 4 2" xfId="31289"/>
    <cellStyle name="Normal 57 7 2 4 2 2" xfId="31290"/>
    <cellStyle name="Normal 57 7 2 4 3" xfId="31291"/>
    <cellStyle name="Normal 57 7 2 5" xfId="31292"/>
    <cellStyle name="Normal 57 7 2 5 2" xfId="31293"/>
    <cellStyle name="Normal 57 7 2 6" xfId="31294"/>
    <cellStyle name="Normal 57 7 2 7" xfId="50495"/>
    <cellStyle name="Normal 57 7 2 8" xfId="50496"/>
    <cellStyle name="Normal 57 7 2_Lcc_inputs" xfId="50497"/>
    <cellStyle name="Normal 57 7 3" xfId="31295"/>
    <cellStyle name="Normal 57 7 3 2" xfId="31296"/>
    <cellStyle name="Normal 57 7 3 2 2" xfId="31297"/>
    <cellStyle name="Normal 57 7 3 2 2 2" xfId="31298"/>
    <cellStyle name="Normal 57 7 3 2 3" xfId="31299"/>
    <cellStyle name="Normal 57 7 3 3" xfId="31300"/>
    <cellStyle name="Normal 57 7 3 3 2" xfId="31301"/>
    <cellStyle name="Normal 57 7 3 3 2 2" xfId="31302"/>
    <cellStyle name="Normal 57 7 3 3 3" xfId="31303"/>
    <cellStyle name="Normal 57 7 3 4" xfId="31304"/>
    <cellStyle name="Normal 57 7 3 4 2" xfId="31305"/>
    <cellStyle name="Normal 57 7 3 5" xfId="31306"/>
    <cellStyle name="Normal 57 7 3_Lcc_inputs" xfId="50498"/>
    <cellStyle name="Normal 57 7 4" xfId="31307"/>
    <cellStyle name="Normal 57 7 4 2" xfId="31308"/>
    <cellStyle name="Normal 57 7 4 2 2" xfId="31309"/>
    <cellStyle name="Normal 57 7 4 2 3" xfId="50499"/>
    <cellStyle name="Normal 57 7 4 3" xfId="31310"/>
    <cellStyle name="Normal 57 7 4 4" xfId="50500"/>
    <cellStyle name="Normal 57 7 4_Lcc_inputs" xfId="50501"/>
    <cellStyle name="Normal 57 7 5" xfId="31311"/>
    <cellStyle name="Normal 57 7 5 2" xfId="31312"/>
    <cellStyle name="Normal 57 7 5 2 2" xfId="31313"/>
    <cellStyle name="Normal 57 7 5 3" xfId="31314"/>
    <cellStyle name="Normal 57 7 6" xfId="31315"/>
    <cellStyle name="Normal 57 7 6 2" xfId="31316"/>
    <cellStyle name="Normal 57 7 7" xfId="31317"/>
    <cellStyle name="Normal 57 7 8" xfId="50502"/>
    <cellStyle name="Normal 57 7 9" xfId="50503"/>
    <cellStyle name="Normal 57 7_Lcc_inputs" xfId="50504"/>
    <cellStyle name="Normal 57 8" xfId="10234"/>
    <cellStyle name="Normal 57 8 2" xfId="31318"/>
    <cellStyle name="Normal 57 8 2 2" xfId="31319"/>
    <cellStyle name="Normal 57 8 2 2 2" xfId="31320"/>
    <cellStyle name="Normal 57 8 2 2 2 2" xfId="31321"/>
    <cellStyle name="Normal 57 8 2 2 3" xfId="31322"/>
    <cellStyle name="Normal 57 8 2 3" xfId="31323"/>
    <cellStyle name="Normal 57 8 2 3 2" xfId="31324"/>
    <cellStyle name="Normal 57 8 2 3 2 2" xfId="31325"/>
    <cellStyle name="Normal 57 8 2 3 3" xfId="31326"/>
    <cellStyle name="Normal 57 8 2 4" xfId="31327"/>
    <cellStyle name="Normal 57 8 2 4 2" xfId="31328"/>
    <cellStyle name="Normal 57 8 2 5" xfId="31329"/>
    <cellStyle name="Normal 57 8 2_Lcc_inputs" xfId="50505"/>
    <cellStyle name="Normal 57 8 3" xfId="31330"/>
    <cellStyle name="Normal 57 8 3 2" xfId="31331"/>
    <cellStyle name="Normal 57 8 3 2 2" xfId="31332"/>
    <cellStyle name="Normal 57 8 3 2 3" xfId="50506"/>
    <cellStyle name="Normal 57 8 3 3" xfId="31333"/>
    <cellStyle name="Normal 57 8 3 4" xfId="50507"/>
    <cellStyle name="Normal 57 8 3_Lcc_inputs" xfId="50508"/>
    <cellStyle name="Normal 57 8 4" xfId="31334"/>
    <cellStyle name="Normal 57 8 4 2" xfId="31335"/>
    <cellStyle name="Normal 57 8 4 2 2" xfId="31336"/>
    <cellStyle name="Normal 57 8 4 3" xfId="31337"/>
    <cellStyle name="Normal 57 8 5" xfId="31338"/>
    <cellStyle name="Normal 57 8 5 2" xfId="31339"/>
    <cellStyle name="Normal 57 8 6" xfId="31340"/>
    <cellStyle name="Normal 57 8 7" xfId="50509"/>
    <cellStyle name="Normal 57 8 8" xfId="50510"/>
    <cellStyle name="Normal 57 8_Lcc_inputs" xfId="50511"/>
    <cellStyle name="Normal 57 9" xfId="10765"/>
    <cellStyle name="Normal 57 9 2" xfId="31341"/>
    <cellStyle name="Normal 57 9 2 2" xfId="31342"/>
    <cellStyle name="Normal 57 9 2 2 2" xfId="31343"/>
    <cellStyle name="Normal 57 9 2 2 2 2" xfId="31344"/>
    <cellStyle name="Normal 57 9 2 2 3" xfId="31345"/>
    <cellStyle name="Normal 57 9 2 3" xfId="31346"/>
    <cellStyle name="Normal 57 9 2 3 2" xfId="31347"/>
    <cellStyle name="Normal 57 9 2 3 2 2" xfId="31348"/>
    <cellStyle name="Normal 57 9 2 3 3" xfId="31349"/>
    <cellStyle name="Normal 57 9 2 4" xfId="31350"/>
    <cellStyle name="Normal 57 9 2 4 2" xfId="31351"/>
    <cellStyle name="Normal 57 9 2 5" xfId="31352"/>
    <cellStyle name="Normal 57 9 2_Lcc_inputs" xfId="50512"/>
    <cellStyle name="Normal 57 9 3" xfId="31353"/>
    <cellStyle name="Normal 57 9 3 2" xfId="31354"/>
    <cellStyle name="Normal 57 9 3 2 2" xfId="31355"/>
    <cellStyle name="Normal 57 9 3 2 3" xfId="50513"/>
    <cellStyle name="Normal 57 9 3 3" xfId="31356"/>
    <cellStyle name="Normal 57 9 3 4" xfId="50514"/>
    <cellStyle name="Normal 57 9 3_Lcc_inputs" xfId="50515"/>
    <cellStyle name="Normal 57 9 4" xfId="31357"/>
    <cellStyle name="Normal 57 9 4 2" xfId="31358"/>
    <cellStyle name="Normal 57 9 4 2 2" xfId="31359"/>
    <cellStyle name="Normal 57 9 4 3" xfId="31360"/>
    <cellStyle name="Normal 57 9 5" xfId="31361"/>
    <cellStyle name="Normal 57 9 5 2" xfId="31362"/>
    <cellStyle name="Normal 57 9 6" xfId="31363"/>
    <cellStyle name="Normal 57 9 7" xfId="50516"/>
    <cellStyle name="Normal 57 9 8" xfId="50517"/>
    <cellStyle name="Normal 57 9_Lcc_inputs" xfId="50518"/>
    <cellStyle name="Normal 57_Lcc_inputs" xfId="50519"/>
    <cellStyle name="Normal 58" xfId="10235"/>
    <cellStyle name="Normal 58 10" xfId="10835"/>
    <cellStyle name="Normal 58 10 2" xfId="31364"/>
    <cellStyle name="Normal 58 10 2 2" xfId="31365"/>
    <cellStyle name="Normal 58 10 2 2 2" xfId="31366"/>
    <cellStyle name="Normal 58 10 2 2 3" xfId="50520"/>
    <cellStyle name="Normal 58 10 2 3" xfId="31367"/>
    <cellStyle name="Normal 58 10 2 4" xfId="50521"/>
    <cellStyle name="Normal 58 10 2_Lcc_inputs" xfId="50522"/>
    <cellStyle name="Normal 58 10 3" xfId="31368"/>
    <cellStyle name="Normal 58 10 3 2" xfId="31369"/>
    <cellStyle name="Normal 58 10 3 2 2" xfId="31370"/>
    <cellStyle name="Normal 58 10 3 3" xfId="31371"/>
    <cellStyle name="Normal 58 10 4" xfId="31372"/>
    <cellStyle name="Normal 58 10 4 2" xfId="31373"/>
    <cellStyle name="Normal 58 10 5" xfId="31374"/>
    <cellStyle name="Normal 58 10 6" xfId="50523"/>
    <cellStyle name="Normal 58 10 7" xfId="50524"/>
    <cellStyle name="Normal 58 10_Lcc_inputs" xfId="50525"/>
    <cellStyle name="Normal 58 11" xfId="31375"/>
    <cellStyle name="Normal 58 11 2" xfId="31376"/>
    <cellStyle name="Normal 58 11 2 2" xfId="31377"/>
    <cellStyle name="Normal 58 11 2 3" xfId="50526"/>
    <cellStyle name="Normal 58 11 3" xfId="31378"/>
    <cellStyle name="Normal 58 11 3 2" xfId="50527"/>
    <cellStyle name="Normal 58 11 4" xfId="50528"/>
    <cellStyle name="Normal 58 11 5" xfId="50529"/>
    <cellStyle name="Normal 58 11_Lcc_inputs" xfId="50530"/>
    <cellStyle name="Normal 58 12" xfId="31379"/>
    <cellStyle name="Normal 58 12 2" xfId="31380"/>
    <cellStyle name="Normal 58 12 2 2" xfId="31381"/>
    <cellStyle name="Normal 58 12 2 3" xfId="50531"/>
    <cellStyle name="Normal 58 12 3" xfId="31382"/>
    <cellStyle name="Normal 58 12 4" xfId="50532"/>
    <cellStyle name="Normal 58 12_Lcc_inputs" xfId="50533"/>
    <cellStyle name="Normal 58 13" xfId="31383"/>
    <cellStyle name="Normal 58 13 2" xfId="31384"/>
    <cellStyle name="Normal 58 13 3" xfId="50534"/>
    <cellStyle name="Normal 58 14" xfId="31385"/>
    <cellStyle name="Normal 58 14 2" xfId="50535"/>
    <cellStyle name="Normal 58 15" xfId="50536"/>
    <cellStyle name="Normal 58 16" xfId="50537"/>
    <cellStyle name="Normal 58 2" xfId="10236"/>
    <cellStyle name="Normal 58 2 10" xfId="50538"/>
    <cellStyle name="Normal 58 2 2" xfId="10237"/>
    <cellStyle name="Normal 58 2 2 2" xfId="31386"/>
    <cellStyle name="Normal 58 2 2 2 2" xfId="31387"/>
    <cellStyle name="Normal 58 2 2 2 2 2" xfId="31388"/>
    <cellStyle name="Normal 58 2 2 2 2 2 2" xfId="31389"/>
    <cellStyle name="Normal 58 2 2 2 2 3" xfId="31390"/>
    <cellStyle name="Normal 58 2 2 2 3" xfId="31391"/>
    <cellStyle name="Normal 58 2 2 2 3 2" xfId="31392"/>
    <cellStyle name="Normal 58 2 2 2 3 2 2" xfId="31393"/>
    <cellStyle name="Normal 58 2 2 2 3 3" xfId="31394"/>
    <cellStyle name="Normal 58 2 2 2 4" xfId="31395"/>
    <cellStyle name="Normal 58 2 2 2 4 2" xfId="31396"/>
    <cellStyle name="Normal 58 2 2 2 5" xfId="31397"/>
    <cellStyle name="Normal 58 2 2 2_Lcc_inputs" xfId="50539"/>
    <cellStyle name="Normal 58 2 2 3" xfId="31398"/>
    <cellStyle name="Normal 58 2 2 3 2" xfId="31399"/>
    <cellStyle name="Normal 58 2 2 3 2 2" xfId="31400"/>
    <cellStyle name="Normal 58 2 2 3 2 3" xfId="50540"/>
    <cellStyle name="Normal 58 2 2 3 3" xfId="31401"/>
    <cellStyle name="Normal 58 2 2 3 4" xfId="50541"/>
    <cellStyle name="Normal 58 2 2 3_Lcc_inputs" xfId="50542"/>
    <cellStyle name="Normal 58 2 2 4" xfId="31402"/>
    <cellStyle name="Normal 58 2 2 4 2" xfId="31403"/>
    <cellStyle name="Normal 58 2 2 4 2 2" xfId="31404"/>
    <cellStyle name="Normal 58 2 2 4 3" xfId="31405"/>
    <cellStyle name="Normal 58 2 2 5" xfId="31406"/>
    <cellStyle name="Normal 58 2 2 5 2" xfId="31407"/>
    <cellStyle name="Normal 58 2 2 6" xfId="31408"/>
    <cellStyle name="Normal 58 2 2 7" xfId="50543"/>
    <cellStyle name="Normal 58 2 2 8" xfId="50544"/>
    <cellStyle name="Normal 58 2 2_Lcc_inputs" xfId="50545"/>
    <cellStyle name="Normal 58 2 3" xfId="10897"/>
    <cellStyle name="Normal 58 2 3 2" xfId="31409"/>
    <cellStyle name="Normal 58 2 3 2 2" xfId="31410"/>
    <cellStyle name="Normal 58 2 3 2 2 2" xfId="31411"/>
    <cellStyle name="Normal 58 2 3 2 2 3" xfId="50546"/>
    <cellStyle name="Normal 58 2 3 2 3" xfId="31412"/>
    <cellStyle name="Normal 58 2 3 2 4" xfId="50547"/>
    <cellStyle name="Normal 58 2 3 2_Lcc_inputs" xfId="50548"/>
    <cellStyle name="Normal 58 2 3 3" xfId="31413"/>
    <cellStyle name="Normal 58 2 3 3 2" xfId="31414"/>
    <cellStyle name="Normal 58 2 3 3 2 2" xfId="31415"/>
    <cellStyle name="Normal 58 2 3 3 3" xfId="31416"/>
    <cellStyle name="Normal 58 2 3 4" xfId="31417"/>
    <cellStyle name="Normal 58 2 3 4 2" xfId="31418"/>
    <cellStyle name="Normal 58 2 3 5" xfId="31419"/>
    <cellStyle name="Normal 58 2 3 6" xfId="50549"/>
    <cellStyle name="Normal 58 2 3 7" xfId="50550"/>
    <cellStyle name="Normal 58 2 3_Lcc_inputs" xfId="50551"/>
    <cellStyle name="Normal 58 2 4" xfId="11170"/>
    <cellStyle name="Normal 58 2 4 2" xfId="31420"/>
    <cellStyle name="Normal 58 2 4 2 2" xfId="31421"/>
    <cellStyle name="Normal 58 2 4 2 3" xfId="50552"/>
    <cellStyle name="Normal 58 2 4 3" xfId="31422"/>
    <cellStyle name="Normal 58 2 4 3 2" xfId="50553"/>
    <cellStyle name="Normal 58 2 4 4" xfId="50554"/>
    <cellStyle name="Normal 58 2 4 5" xfId="50555"/>
    <cellStyle name="Normal 58 2 4_Lcc_inputs" xfId="50556"/>
    <cellStyle name="Normal 58 2 5" xfId="31423"/>
    <cellStyle name="Normal 58 2 5 2" xfId="31424"/>
    <cellStyle name="Normal 58 2 5 2 2" xfId="31425"/>
    <cellStyle name="Normal 58 2 5 2 3" xfId="50557"/>
    <cellStyle name="Normal 58 2 5 3" xfId="31426"/>
    <cellStyle name="Normal 58 2 5 3 2" xfId="50558"/>
    <cellStyle name="Normal 58 2 5 4" xfId="50559"/>
    <cellStyle name="Normal 58 2 5 5" xfId="50560"/>
    <cellStyle name="Normal 58 2 5_Lcc_inputs" xfId="50561"/>
    <cellStyle name="Normal 58 2 6" xfId="31427"/>
    <cellStyle name="Normal 58 2 6 2" xfId="31428"/>
    <cellStyle name="Normal 58 2 6 2 2" xfId="50562"/>
    <cellStyle name="Normal 58 2 6 3" xfId="50563"/>
    <cellStyle name="Normal 58 2 6 4" xfId="50564"/>
    <cellStyle name="Normal 58 2 6_Lcc_inputs" xfId="50565"/>
    <cellStyle name="Normal 58 2 7" xfId="31429"/>
    <cellStyle name="Normal 58 2 7 2" xfId="50566"/>
    <cellStyle name="Normal 58 2 7 3" xfId="50567"/>
    <cellStyle name="Normal 58 2 8" xfId="50568"/>
    <cellStyle name="Normal 58 2 8 2" xfId="50569"/>
    <cellStyle name="Normal 58 2 9" xfId="50570"/>
    <cellStyle name="Normal 58 2_Lcc_inputs" xfId="50571"/>
    <cellStyle name="Normal 58 3" xfId="10238"/>
    <cellStyle name="Normal 58 3 2" xfId="10239"/>
    <cellStyle name="Normal 58 3 2 2" xfId="31430"/>
    <cellStyle name="Normal 58 3 2 2 2" xfId="31431"/>
    <cellStyle name="Normal 58 3 2 2 2 2" xfId="31432"/>
    <cellStyle name="Normal 58 3 2 2 2 2 2" xfId="31433"/>
    <cellStyle name="Normal 58 3 2 2 2 3" xfId="31434"/>
    <cellStyle name="Normal 58 3 2 2 3" xfId="31435"/>
    <cellStyle name="Normal 58 3 2 2 3 2" xfId="31436"/>
    <cellStyle name="Normal 58 3 2 2 3 2 2" xfId="31437"/>
    <cellStyle name="Normal 58 3 2 2 3 3" xfId="31438"/>
    <cellStyle name="Normal 58 3 2 2 4" xfId="31439"/>
    <cellStyle name="Normal 58 3 2 2 4 2" xfId="31440"/>
    <cellStyle name="Normal 58 3 2 2 5" xfId="31441"/>
    <cellStyle name="Normal 58 3 2 2_Lcc_inputs" xfId="50572"/>
    <cellStyle name="Normal 58 3 2 3" xfId="31442"/>
    <cellStyle name="Normal 58 3 2 3 2" xfId="31443"/>
    <cellStyle name="Normal 58 3 2 3 2 2" xfId="31444"/>
    <cellStyle name="Normal 58 3 2 3 2 3" xfId="50573"/>
    <cellStyle name="Normal 58 3 2 3 3" xfId="31445"/>
    <cellStyle name="Normal 58 3 2 3 4" xfId="50574"/>
    <cellStyle name="Normal 58 3 2 3_Lcc_inputs" xfId="50575"/>
    <cellStyle name="Normal 58 3 2 4" xfId="31446"/>
    <cellStyle name="Normal 58 3 2 4 2" xfId="31447"/>
    <cellStyle name="Normal 58 3 2 4 2 2" xfId="31448"/>
    <cellStyle name="Normal 58 3 2 4 3" xfId="31449"/>
    <cellStyle name="Normal 58 3 2 5" xfId="31450"/>
    <cellStyle name="Normal 58 3 2 5 2" xfId="31451"/>
    <cellStyle name="Normal 58 3 2 6" xfId="31452"/>
    <cellStyle name="Normal 58 3 2 7" xfId="50576"/>
    <cellStyle name="Normal 58 3 2 8" xfId="50577"/>
    <cellStyle name="Normal 58 3 2_Lcc_inputs" xfId="50578"/>
    <cellStyle name="Normal 58 3 3" xfId="10961"/>
    <cellStyle name="Normal 58 3 3 2" xfId="31453"/>
    <cellStyle name="Normal 58 3 3 2 2" xfId="31454"/>
    <cellStyle name="Normal 58 3 3 2 2 2" xfId="31455"/>
    <cellStyle name="Normal 58 3 3 2 2 3" xfId="50579"/>
    <cellStyle name="Normal 58 3 3 2 3" xfId="31456"/>
    <cellStyle name="Normal 58 3 3 2 4" xfId="50580"/>
    <cellStyle name="Normal 58 3 3 2_Lcc_inputs" xfId="50581"/>
    <cellStyle name="Normal 58 3 3 3" xfId="31457"/>
    <cellStyle name="Normal 58 3 3 3 2" xfId="31458"/>
    <cellStyle name="Normal 58 3 3 3 2 2" xfId="31459"/>
    <cellStyle name="Normal 58 3 3 3 3" xfId="31460"/>
    <cellStyle name="Normal 58 3 3 4" xfId="31461"/>
    <cellStyle name="Normal 58 3 3 4 2" xfId="31462"/>
    <cellStyle name="Normal 58 3 3 5" xfId="31463"/>
    <cellStyle name="Normal 58 3 3 6" xfId="50582"/>
    <cellStyle name="Normal 58 3 3 7" xfId="50583"/>
    <cellStyle name="Normal 58 3 3_Lcc_inputs" xfId="50584"/>
    <cellStyle name="Normal 58 3 4" xfId="11171"/>
    <cellStyle name="Normal 58 3 4 2" xfId="31464"/>
    <cellStyle name="Normal 58 3 4 2 2" xfId="31465"/>
    <cellStyle name="Normal 58 3 4 2 3" xfId="50585"/>
    <cellStyle name="Normal 58 3 4 3" xfId="31466"/>
    <cellStyle name="Normal 58 3 4 3 2" xfId="50586"/>
    <cellStyle name="Normal 58 3 4 4" xfId="50587"/>
    <cellStyle name="Normal 58 3 4 5" xfId="50588"/>
    <cellStyle name="Normal 58 3 4_Lcc_inputs" xfId="50589"/>
    <cellStyle name="Normal 58 3 5" xfId="31467"/>
    <cellStyle name="Normal 58 3 5 2" xfId="31468"/>
    <cellStyle name="Normal 58 3 5 2 2" xfId="31469"/>
    <cellStyle name="Normal 58 3 5 2 3" xfId="50590"/>
    <cellStyle name="Normal 58 3 5 3" xfId="31470"/>
    <cellStyle name="Normal 58 3 5 4" xfId="50591"/>
    <cellStyle name="Normal 58 3 5_Lcc_inputs" xfId="50592"/>
    <cellStyle name="Normal 58 3 6" xfId="31471"/>
    <cellStyle name="Normal 58 3 6 2" xfId="31472"/>
    <cellStyle name="Normal 58 3 6 3" xfId="50593"/>
    <cellStyle name="Normal 58 3 7" xfId="31473"/>
    <cellStyle name="Normal 58 3 7 2" xfId="50594"/>
    <cellStyle name="Normal 58 3 8" xfId="50595"/>
    <cellStyle name="Normal 58 3 9" xfId="50596"/>
    <cellStyle name="Normal 58 3_Lcc_inputs" xfId="50597"/>
    <cellStyle name="Normal 58 4" xfId="10240"/>
    <cellStyle name="Normal 58 4 2" xfId="10241"/>
    <cellStyle name="Normal 58 4 2 2" xfId="31474"/>
    <cellStyle name="Normal 58 4 2 2 2" xfId="31475"/>
    <cellStyle name="Normal 58 4 2 2 2 2" xfId="31476"/>
    <cellStyle name="Normal 58 4 2 2 2 2 2" xfId="31477"/>
    <cellStyle name="Normal 58 4 2 2 2 3" xfId="31478"/>
    <cellStyle name="Normal 58 4 2 2 3" xfId="31479"/>
    <cellStyle name="Normal 58 4 2 2 3 2" xfId="31480"/>
    <cellStyle name="Normal 58 4 2 2 3 2 2" xfId="31481"/>
    <cellStyle name="Normal 58 4 2 2 3 3" xfId="31482"/>
    <cellStyle name="Normal 58 4 2 2 4" xfId="31483"/>
    <cellStyle name="Normal 58 4 2 2 4 2" xfId="31484"/>
    <cellStyle name="Normal 58 4 2 2 5" xfId="31485"/>
    <cellStyle name="Normal 58 4 2 2_Lcc_inputs" xfId="50598"/>
    <cellStyle name="Normal 58 4 2 3" xfId="31486"/>
    <cellStyle name="Normal 58 4 2 3 2" xfId="31487"/>
    <cellStyle name="Normal 58 4 2 3 2 2" xfId="31488"/>
    <cellStyle name="Normal 58 4 2 3 2 3" xfId="50599"/>
    <cellStyle name="Normal 58 4 2 3 3" xfId="31489"/>
    <cellStyle name="Normal 58 4 2 3 4" xfId="50600"/>
    <cellStyle name="Normal 58 4 2 3_Lcc_inputs" xfId="50601"/>
    <cellStyle name="Normal 58 4 2 4" xfId="31490"/>
    <cellStyle name="Normal 58 4 2 4 2" xfId="31491"/>
    <cellStyle name="Normal 58 4 2 4 2 2" xfId="31492"/>
    <cellStyle name="Normal 58 4 2 4 3" xfId="31493"/>
    <cellStyle name="Normal 58 4 2 5" xfId="31494"/>
    <cellStyle name="Normal 58 4 2 5 2" xfId="31495"/>
    <cellStyle name="Normal 58 4 2 6" xfId="31496"/>
    <cellStyle name="Normal 58 4 2 7" xfId="50602"/>
    <cellStyle name="Normal 58 4 2 8" xfId="50603"/>
    <cellStyle name="Normal 58 4 2_Lcc_inputs" xfId="50604"/>
    <cellStyle name="Normal 58 4 3" xfId="31497"/>
    <cellStyle name="Normal 58 4 3 2" xfId="31498"/>
    <cellStyle name="Normal 58 4 3 2 2" xfId="31499"/>
    <cellStyle name="Normal 58 4 3 2 2 2" xfId="31500"/>
    <cellStyle name="Normal 58 4 3 2 3" xfId="31501"/>
    <cellStyle name="Normal 58 4 3 3" xfId="31502"/>
    <cellStyle name="Normal 58 4 3 3 2" xfId="31503"/>
    <cellStyle name="Normal 58 4 3 3 2 2" xfId="31504"/>
    <cellStyle name="Normal 58 4 3 3 3" xfId="31505"/>
    <cellStyle name="Normal 58 4 3 4" xfId="31506"/>
    <cellStyle name="Normal 58 4 3 4 2" xfId="31507"/>
    <cellStyle name="Normal 58 4 3 5" xfId="31508"/>
    <cellStyle name="Normal 58 4 3_Lcc_inputs" xfId="50605"/>
    <cellStyle name="Normal 58 4 4" xfId="31509"/>
    <cellStyle name="Normal 58 4 4 2" xfId="31510"/>
    <cellStyle name="Normal 58 4 4 2 2" xfId="31511"/>
    <cellStyle name="Normal 58 4 4 2 3" xfId="50606"/>
    <cellStyle name="Normal 58 4 4 3" xfId="31512"/>
    <cellStyle name="Normal 58 4 4 4" xfId="50607"/>
    <cellStyle name="Normal 58 4 4_Lcc_inputs" xfId="50608"/>
    <cellStyle name="Normal 58 4 5" xfId="31513"/>
    <cellStyle name="Normal 58 4 5 2" xfId="31514"/>
    <cellStyle name="Normal 58 4 5 2 2" xfId="31515"/>
    <cellStyle name="Normal 58 4 5 3" xfId="31516"/>
    <cellStyle name="Normal 58 4 6" xfId="31517"/>
    <cellStyle name="Normal 58 4 6 2" xfId="31518"/>
    <cellStyle name="Normal 58 4 7" xfId="31519"/>
    <cellStyle name="Normal 58 4 8" xfId="50609"/>
    <cellStyle name="Normal 58 4 9" xfId="50610"/>
    <cellStyle name="Normal 58 4_Lcc_inputs" xfId="50611"/>
    <cellStyle name="Normal 58 5" xfId="10242"/>
    <cellStyle name="Normal 58 5 2" xfId="10243"/>
    <cellStyle name="Normal 58 5 2 2" xfId="31520"/>
    <cellStyle name="Normal 58 5 2 2 2" xfId="31521"/>
    <cellStyle name="Normal 58 5 2 2 2 2" xfId="31522"/>
    <cellStyle name="Normal 58 5 2 2 2 2 2" xfId="31523"/>
    <cellStyle name="Normal 58 5 2 2 2 3" xfId="31524"/>
    <cellStyle name="Normal 58 5 2 2 3" xfId="31525"/>
    <cellStyle name="Normal 58 5 2 2 3 2" xfId="31526"/>
    <cellStyle name="Normal 58 5 2 2 3 2 2" xfId="31527"/>
    <cellStyle name="Normal 58 5 2 2 3 3" xfId="31528"/>
    <cellStyle name="Normal 58 5 2 2 4" xfId="31529"/>
    <cellStyle name="Normal 58 5 2 2 4 2" xfId="31530"/>
    <cellStyle name="Normal 58 5 2 2 5" xfId="31531"/>
    <cellStyle name="Normal 58 5 2 2_Lcc_inputs" xfId="50612"/>
    <cellStyle name="Normal 58 5 2 3" xfId="31532"/>
    <cellStyle name="Normal 58 5 2 3 2" xfId="31533"/>
    <cellStyle name="Normal 58 5 2 3 2 2" xfId="31534"/>
    <cellStyle name="Normal 58 5 2 3 2 3" xfId="50613"/>
    <cellStyle name="Normal 58 5 2 3 3" xfId="31535"/>
    <cellStyle name="Normal 58 5 2 3 4" xfId="50614"/>
    <cellStyle name="Normal 58 5 2 3_Lcc_inputs" xfId="50615"/>
    <cellStyle name="Normal 58 5 2 4" xfId="31536"/>
    <cellStyle name="Normal 58 5 2 4 2" xfId="31537"/>
    <cellStyle name="Normal 58 5 2 4 2 2" xfId="31538"/>
    <cellStyle name="Normal 58 5 2 4 3" xfId="31539"/>
    <cellStyle name="Normal 58 5 2 5" xfId="31540"/>
    <cellStyle name="Normal 58 5 2 5 2" xfId="31541"/>
    <cellStyle name="Normal 58 5 2 6" xfId="31542"/>
    <cellStyle name="Normal 58 5 2 7" xfId="50616"/>
    <cellStyle name="Normal 58 5 2 8" xfId="50617"/>
    <cellStyle name="Normal 58 5 2_Lcc_inputs" xfId="50618"/>
    <cellStyle name="Normal 58 5 3" xfId="31543"/>
    <cellStyle name="Normal 58 5 3 2" xfId="31544"/>
    <cellStyle name="Normal 58 5 3 2 2" xfId="31545"/>
    <cellStyle name="Normal 58 5 3 2 2 2" xfId="31546"/>
    <cellStyle name="Normal 58 5 3 2 3" xfId="31547"/>
    <cellStyle name="Normal 58 5 3 3" xfId="31548"/>
    <cellStyle name="Normal 58 5 3 3 2" xfId="31549"/>
    <cellStyle name="Normal 58 5 3 3 2 2" xfId="31550"/>
    <cellStyle name="Normal 58 5 3 3 3" xfId="31551"/>
    <cellStyle name="Normal 58 5 3 4" xfId="31552"/>
    <cellStyle name="Normal 58 5 3 4 2" xfId="31553"/>
    <cellStyle name="Normal 58 5 3 5" xfId="31554"/>
    <cellStyle name="Normal 58 5 3_Lcc_inputs" xfId="50619"/>
    <cellStyle name="Normal 58 5 4" xfId="31555"/>
    <cellStyle name="Normal 58 5 4 2" xfId="31556"/>
    <cellStyle name="Normal 58 5 4 2 2" xfId="31557"/>
    <cellStyle name="Normal 58 5 4 2 3" xfId="50620"/>
    <cellStyle name="Normal 58 5 4 3" xfId="31558"/>
    <cellStyle name="Normal 58 5 4 4" xfId="50621"/>
    <cellStyle name="Normal 58 5 4_Lcc_inputs" xfId="50622"/>
    <cellStyle name="Normal 58 5 5" xfId="31559"/>
    <cellStyle name="Normal 58 5 5 2" xfId="31560"/>
    <cellStyle name="Normal 58 5 5 2 2" xfId="31561"/>
    <cellStyle name="Normal 58 5 5 3" xfId="31562"/>
    <cellStyle name="Normal 58 5 6" xfId="31563"/>
    <cellStyle name="Normal 58 5 6 2" xfId="31564"/>
    <cellStyle name="Normal 58 5 7" xfId="31565"/>
    <cellStyle name="Normal 58 5 8" xfId="50623"/>
    <cellStyle name="Normal 58 5 9" xfId="50624"/>
    <cellStyle name="Normal 58 5_Lcc_inputs" xfId="50625"/>
    <cellStyle name="Normal 58 6" xfId="10244"/>
    <cellStyle name="Normal 58 6 2" xfId="10245"/>
    <cellStyle name="Normal 58 6 2 2" xfId="31566"/>
    <cellStyle name="Normal 58 6 2 2 2" xfId="31567"/>
    <cellStyle name="Normal 58 6 2 2 2 2" xfId="31568"/>
    <cellStyle name="Normal 58 6 2 2 2 2 2" xfId="31569"/>
    <cellStyle name="Normal 58 6 2 2 2 3" xfId="31570"/>
    <cellStyle name="Normal 58 6 2 2 3" xfId="31571"/>
    <cellStyle name="Normal 58 6 2 2 3 2" xfId="31572"/>
    <cellStyle name="Normal 58 6 2 2 3 2 2" xfId="31573"/>
    <cellStyle name="Normal 58 6 2 2 3 3" xfId="31574"/>
    <cellStyle name="Normal 58 6 2 2 4" xfId="31575"/>
    <cellStyle name="Normal 58 6 2 2 4 2" xfId="31576"/>
    <cellStyle name="Normal 58 6 2 2 5" xfId="31577"/>
    <cellStyle name="Normal 58 6 2 2_Lcc_inputs" xfId="50626"/>
    <cellStyle name="Normal 58 6 2 3" xfId="31578"/>
    <cellStyle name="Normal 58 6 2 3 2" xfId="31579"/>
    <cellStyle name="Normal 58 6 2 3 2 2" xfId="31580"/>
    <cellStyle name="Normal 58 6 2 3 2 3" xfId="50627"/>
    <cellStyle name="Normal 58 6 2 3 3" xfId="31581"/>
    <cellStyle name="Normal 58 6 2 3 4" xfId="50628"/>
    <cellStyle name="Normal 58 6 2 3_Lcc_inputs" xfId="50629"/>
    <cellStyle name="Normal 58 6 2 4" xfId="31582"/>
    <cellStyle name="Normal 58 6 2 4 2" xfId="31583"/>
    <cellStyle name="Normal 58 6 2 4 2 2" xfId="31584"/>
    <cellStyle name="Normal 58 6 2 4 3" xfId="31585"/>
    <cellStyle name="Normal 58 6 2 5" xfId="31586"/>
    <cellStyle name="Normal 58 6 2 5 2" xfId="31587"/>
    <cellStyle name="Normal 58 6 2 6" xfId="31588"/>
    <cellStyle name="Normal 58 6 2 7" xfId="50630"/>
    <cellStyle name="Normal 58 6 2 8" xfId="50631"/>
    <cellStyle name="Normal 58 6 2_Lcc_inputs" xfId="50632"/>
    <cellStyle name="Normal 58 6 3" xfId="31589"/>
    <cellStyle name="Normal 58 6 3 2" xfId="31590"/>
    <cellStyle name="Normal 58 6 3 2 2" xfId="31591"/>
    <cellStyle name="Normal 58 6 3 2 2 2" xfId="31592"/>
    <cellStyle name="Normal 58 6 3 2 3" xfId="31593"/>
    <cellStyle name="Normal 58 6 3 3" xfId="31594"/>
    <cellStyle name="Normal 58 6 3 3 2" xfId="31595"/>
    <cellStyle name="Normal 58 6 3 3 2 2" xfId="31596"/>
    <cellStyle name="Normal 58 6 3 3 3" xfId="31597"/>
    <cellStyle name="Normal 58 6 3 4" xfId="31598"/>
    <cellStyle name="Normal 58 6 3 4 2" xfId="31599"/>
    <cellStyle name="Normal 58 6 3 5" xfId="31600"/>
    <cellStyle name="Normal 58 6 3_Lcc_inputs" xfId="50633"/>
    <cellStyle name="Normal 58 6 4" xfId="31601"/>
    <cellStyle name="Normal 58 6 4 2" xfId="31602"/>
    <cellStyle name="Normal 58 6 4 2 2" xfId="31603"/>
    <cellStyle name="Normal 58 6 4 2 3" xfId="50634"/>
    <cellStyle name="Normal 58 6 4 3" xfId="31604"/>
    <cellStyle name="Normal 58 6 4 4" xfId="50635"/>
    <cellStyle name="Normal 58 6 4_Lcc_inputs" xfId="50636"/>
    <cellStyle name="Normal 58 6 5" xfId="31605"/>
    <cellStyle name="Normal 58 6 5 2" xfId="31606"/>
    <cellStyle name="Normal 58 6 5 2 2" xfId="31607"/>
    <cellStyle name="Normal 58 6 5 3" xfId="31608"/>
    <cellStyle name="Normal 58 6 6" xfId="31609"/>
    <cellStyle name="Normal 58 6 6 2" xfId="31610"/>
    <cellStyle name="Normal 58 6 7" xfId="31611"/>
    <cellStyle name="Normal 58 6 8" xfId="50637"/>
    <cellStyle name="Normal 58 6 9" xfId="50638"/>
    <cellStyle name="Normal 58 6_Lcc_inputs" xfId="50639"/>
    <cellStyle name="Normal 58 7" xfId="10246"/>
    <cellStyle name="Normal 58 7 2" xfId="10247"/>
    <cellStyle name="Normal 58 7 2 2" xfId="31612"/>
    <cellStyle name="Normal 58 7 2 2 2" xfId="31613"/>
    <cellStyle name="Normal 58 7 2 2 2 2" xfId="31614"/>
    <cellStyle name="Normal 58 7 2 2 2 2 2" xfId="31615"/>
    <cellStyle name="Normal 58 7 2 2 2 3" xfId="31616"/>
    <cellStyle name="Normal 58 7 2 2 3" xfId="31617"/>
    <cellStyle name="Normal 58 7 2 2 3 2" xfId="31618"/>
    <cellStyle name="Normal 58 7 2 2 3 2 2" xfId="31619"/>
    <cellStyle name="Normal 58 7 2 2 3 3" xfId="31620"/>
    <cellStyle name="Normal 58 7 2 2 4" xfId="31621"/>
    <cellStyle name="Normal 58 7 2 2 4 2" xfId="31622"/>
    <cellStyle name="Normal 58 7 2 2 5" xfId="31623"/>
    <cellStyle name="Normal 58 7 2 2_Lcc_inputs" xfId="50640"/>
    <cellStyle name="Normal 58 7 2 3" xfId="31624"/>
    <cellStyle name="Normal 58 7 2 3 2" xfId="31625"/>
    <cellStyle name="Normal 58 7 2 3 2 2" xfId="31626"/>
    <cellStyle name="Normal 58 7 2 3 2 3" xfId="50641"/>
    <cellStyle name="Normal 58 7 2 3 3" xfId="31627"/>
    <cellStyle name="Normal 58 7 2 3 4" xfId="50642"/>
    <cellStyle name="Normal 58 7 2 3_Lcc_inputs" xfId="50643"/>
    <cellStyle name="Normal 58 7 2 4" xfId="31628"/>
    <cellStyle name="Normal 58 7 2 4 2" xfId="31629"/>
    <cellStyle name="Normal 58 7 2 4 2 2" xfId="31630"/>
    <cellStyle name="Normal 58 7 2 4 3" xfId="31631"/>
    <cellStyle name="Normal 58 7 2 5" xfId="31632"/>
    <cellStyle name="Normal 58 7 2 5 2" xfId="31633"/>
    <cellStyle name="Normal 58 7 2 6" xfId="31634"/>
    <cellStyle name="Normal 58 7 2 7" xfId="50644"/>
    <cellStyle name="Normal 58 7 2 8" xfId="50645"/>
    <cellStyle name="Normal 58 7 2_Lcc_inputs" xfId="50646"/>
    <cellStyle name="Normal 58 7 3" xfId="31635"/>
    <cellStyle name="Normal 58 7 3 2" xfId="31636"/>
    <cellStyle name="Normal 58 7 3 2 2" xfId="31637"/>
    <cellStyle name="Normal 58 7 3 2 2 2" xfId="31638"/>
    <cellStyle name="Normal 58 7 3 2 3" xfId="31639"/>
    <cellStyle name="Normal 58 7 3 3" xfId="31640"/>
    <cellStyle name="Normal 58 7 3 3 2" xfId="31641"/>
    <cellStyle name="Normal 58 7 3 3 2 2" xfId="31642"/>
    <cellStyle name="Normal 58 7 3 3 3" xfId="31643"/>
    <cellStyle name="Normal 58 7 3 4" xfId="31644"/>
    <cellStyle name="Normal 58 7 3 4 2" xfId="31645"/>
    <cellStyle name="Normal 58 7 3 5" xfId="31646"/>
    <cellStyle name="Normal 58 7 3_Lcc_inputs" xfId="50647"/>
    <cellStyle name="Normal 58 7 4" xfId="31647"/>
    <cellStyle name="Normal 58 7 4 2" xfId="31648"/>
    <cellStyle name="Normal 58 7 4 2 2" xfId="31649"/>
    <cellStyle name="Normal 58 7 4 2 3" xfId="50648"/>
    <cellStyle name="Normal 58 7 4 3" xfId="31650"/>
    <cellStyle name="Normal 58 7 4 4" xfId="50649"/>
    <cellStyle name="Normal 58 7 4_Lcc_inputs" xfId="50650"/>
    <cellStyle name="Normal 58 7 5" xfId="31651"/>
    <cellStyle name="Normal 58 7 5 2" xfId="31652"/>
    <cellStyle name="Normal 58 7 5 2 2" xfId="31653"/>
    <cellStyle name="Normal 58 7 5 3" xfId="31654"/>
    <cellStyle name="Normal 58 7 6" xfId="31655"/>
    <cellStyle name="Normal 58 7 6 2" xfId="31656"/>
    <cellStyle name="Normal 58 7 7" xfId="31657"/>
    <cellStyle name="Normal 58 7 8" xfId="50651"/>
    <cellStyle name="Normal 58 7 9" xfId="50652"/>
    <cellStyle name="Normal 58 7_Lcc_inputs" xfId="50653"/>
    <cellStyle name="Normal 58 8" xfId="10248"/>
    <cellStyle name="Normal 58 8 2" xfId="31658"/>
    <cellStyle name="Normal 58 8 2 2" xfId="31659"/>
    <cellStyle name="Normal 58 8 2 2 2" xfId="31660"/>
    <cellStyle name="Normal 58 8 2 2 2 2" xfId="31661"/>
    <cellStyle name="Normal 58 8 2 2 3" xfId="31662"/>
    <cellStyle name="Normal 58 8 2 3" xfId="31663"/>
    <cellStyle name="Normal 58 8 2 3 2" xfId="31664"/>
    <cellStyle name="Normal 58 8 2 3 2 2" xfId="31665"/>
    <cellStyle name="Normal 58 8 2 3 3" xfId="31666"/>
    <cellStyle name="Normal 58 8 2 4" xfId="31667"/>
    <cellStyle name="Normal 58 8 2 4 2" xfId="31668"/>
    <cellStyle name="Normal 58 8 2 5" xfId="31669"/>
    <cellStyle name="Normal 58 8 2_Lcc_inputs" xfId="50654"/>
    <cellStyle name="Normal 58 8 3" xfId="31670"/>
    <cellStyle name="Normal 58 8 3 2" xfId="31671"/>
    <cellStyle name="Normal 58 8 3 2 2" xfId="31672"/>
    <cellStyle name="Normal 58 8 3 2 3" xfId="50655"/>
    <cellStyle name="Normal 58 8 3 3" xfId="31673"/>
    <cellStyle name="Normal 58 8 3 4" xfId="50656"/>
    <cellStyle name="Normal 58 8 3_Lcc_inputs" xfId="50657"/>
    <cellStyle name="Normal 58 8 4" xfId="31674"/>
    <cellStyle name="Normal 58 8 4 2" xfId="31675"/>
    <cellStyle name="Normal 58 8 4 2 2" xfId="31676"/>
    <cellStyle name="Normal 58 8 4 3" xfId="31677"/>
    <cellStyle name="Normal 58 8 5" xfId="31678"/>
    <cellStyle name="Normal 58 8 5 2" xfId="31679"/>
    <cellStyle name="Normal 58 8 6" xfId="31680"/>
    <cellStyle name="Normal 58 8 7" xfId="50658"/>
    <cellStyle name="Normal 58 8 8" xfId="50659"/>
    <cellStyle name="Normal 58 8_Lcc_inputs" xfId="50660"/>
    <cellStyle name="Normal 58 9" xfId="10766"/>
    <cellStyle name="Normal 58 9 2" xfId="31681"/>
    <cellStyle name="Normal 58 9 2 2" xfId="31682"/>
    <cellStyle name="Normal 58 9 2 2 2" xfId="31683"/>
    <cellStyle name="Normal 58 9 2 2 2 2" xfId="31684"/>
    <cellStyle name="Normal 58 9 2 2 3" xfId="31685"/>
    <cellStyle name="Normal 58 9 2 3" xfId="31686"/>
    <cellStyle name="Normal 58 9 2 3 2" xfId="31687"/>
    <cellStyle name="Normal 58 9 2 3 2 2" xfId="31688"/>
    <cellStyle name="Normal 58 9 2 3 3" xfId="31689"/>
    <cellStyle name="Normal 58 9 2 4" xfId="31690"/>
    <cellStyle name="Normal 58 9 2 4 2" xfId="31691"/>
    <cellStyle name="Normal 58 9 2 5" xfId="31692"/>
    <cellStyle name="Normal 58 9 2_Lcc_inputs" xfId="50661"/>
    <cellStyle name="Normal 58 9 3" xfId="31693"/>
    <cellStyle name="Normal 58 9 3 2" xfId="31694"/>
    <cellStyle name="Normal 58 9 3 2 2" xfId="31695"/>
    <cellStyle name="Normal 58 9 3 2 3" xfId="50662"/>
    <cellStyle name="Normal 58 9 3 3" xfId="31696"/>
    <cellStyle name="Normal 58 9 3 4" xfId="50663"/>
    <cellStyle name="Normal 58 9 3_Lcc_inputs" xfId="50664"/>
    <cellStyle name="Normal 58 9 4" xfId="31697"/>
    <cellStyle name="Normal 58 9 4 2" xfId="31698"/>
    <cellStyle name="Normal 58 9 4 2 2" xfId="31699"/>
    <cellStyle name="Normal 58 9 4 3" xfId="31700"/>
    <cellStyle name="Normal 58 9 5" xfId="31701"/>
    <cellStyle name="Normal 58 9 5 2" xfId="31702"/>
    <cellStyle name="Normal 58 9 6" xfId="31703"/>
    <cellStyle name="Normal 58 9 7" xfId="50665"/>
    <cellStyle name="Normal 58 9 8" xfId="50666"/>
    <cellStyle name="Normal 58 9_Lcc_inputs" xfId="50667"/>
    <cellStyle name="Normal 58_Lcc_inputs" xfId="50668"/>
    <cellStyle name="Normal 59" xfId="10249"/>
    <cellStyle name="Normal 59 10" xfId="10836"/>
    <cellStyle name="Normal 59 10 2" xfId="31704"/>
    <cellStyle name="Normal 59 10 2 2" xfId="31705"/>
    <cellStyle name="Normal 59 10 2 2 2" xfId="31706"/>
    <cellStyle name="Normal 59 10 2 2 3" xfId="50669"/>
    <cellStyle name="Normal 59 10 2 3" xfId="31707"/>
    <cellStyle name="Normal 59 10 2 4" xfId="50670"/>
    <cellStyle name="Normal 59 10 2_Lcc_inputs" xfId="50671"/>
    <cellStyle name="Normal 59 10 3" xfId="31708"/>
    <cellStyle name="Normal 59 10 3 2" xfId="31709"/>
    <cellStyle name="Normal 59 10 3 2 2" xfId="31710"/>
    <cellStyle name="Normal 59 10 3 3" xfId="31711"/>
    <cellStyle name="Normal 59 10 4" xfId="31712"/>
    <cellStyle name="Normal 59 10 4 2" xfId="31713"/>
    <cellStyle name="Normal 59 10 5" xfId="31714"/>
    <cellStyle name="Normal 59 10 6" xfId="50672"/>
    <cellStyle name="Normal 59 10 7" xfId="50673"/>
    <cellStyle name="Normal 59 10_Lcc_inputs" xfId="50674"/>
    <cellStyle name="Normal 59 11" xfId="31715"/>
    <cellStyle name="Normal 59 11 2" xfId="31716"/>
    <cellStyle name="Normal 59 11 2 2" xfId="31717"/>
    <cellStyle name="Normal 59 11 2 3" xfId="50675"/>
    <cellStyle name="Normal 59 11 3" xfId="31718"/>
    <cellStyle name="Normal 59 11 3 2" xfId="50676"/>
    <cellStyle name="Normal 59 11 4" xfId="50677"/>
    <cellStyle name="Normal 59 11 5" xfId="50678"/>
    <cellStyle name="Normal 59 11_Lcc_inputs" xfId="50679"/>
    <cellStyle name="Normal 59 12" xfId="31719"/>
    <cellStyle name="Normal 59 12 2" xfId="31720"/>
    <cellStyle name="Normal 59 12 2 2" xfId="31721"/>
    <cellStyle name="Normal 59 12 2 3" xfId="50680"/>
    <cellStyle name="Normal 59 12 3" xfId="31722"/>
    <cellStyle name="Normal 59 12 4" xfId="50681"/>
    <cellStyle name="Normal 59 12_Lcc_inputs" xfId="50682"/>
    <cellStyle name="Normal 59 13" xfId="31723"/>
    <cellStyle name="Normal 59 13 2" xfId="31724"/>
    <cellStyle name="Normal 59 13 3" xfId="50683"/>
    <cellStyle name="Normal 59 14" xfId="31725"/>
    <cellStyle name="Normal 59 14 2" xfId="50684"/>
    <cellStyle name="Normal 59 15" xfId="50685"/>
    <cellStyle name="Normal 59 16" xfId="50686"/>
    <cellStyle name="Normal 59 2" xfId="10250"/>
    <cellStyle name="Normal 59 2 10" xfId="50687"/>
    <cellStyle name="Normal 59 2 2" xfId="10251"/>
    <cellStyle name="Normal 59 2 2 2" xfId="31726"/>
    <cellStyle name="Normal 59 2 2 2 2" xfId="31727"/>
    <cellStyle name="Normal 59 2 2 2 2 2" xfId="31728"/>
    <cellStyle name="Normal 59 2 2 2 2 2 2" xfId="31729"/>
    <cellStyle name="Normal 59 2 2 2 2 3" xfId="31730"/>
    <cellStyle name="Normal 59 2 2 2 3" xfId="31731"/>
    <cellStyle name="Normal 59 2 2 2 3 2" xfId="31732"/>
    <cellStyle name="Normal 59 2 2 2 3 2 2" xfId="31733"/>
    <cellStyle name="Normal 59 2 2 2 3 3" xfId="31734"/>
    <cellStyle name="Normal 59 2 2 2 4" xfId="31735"/>
    <cellStyle name="Normal 59 2 2 2 4 2" xfId="31736"/>
    <cellStyle name="Normal 59 2 2 2 5" xfId="31737"/>
    <cellStyle name="Normal 59 2 2 2_Lcc_inputs" xfId="50688"/>
    <cellStyle name="Normal 59 2 2 3" xfId="31738"/>
    <cellStyle name="Normal 59 2 2 3 2" xfId="31739"/>
    <cellStyle name="Normal 59 2 2 3 2 2" xfId="31740"/>
    <cellStyle name="Normal 59 2 2 3 2 3" xfId="50689"/>
    <cellStyle name="Normal 59 2 2 3 3" xfId="31741"/>
    <cellStyle name="Normal 59 2 2 3 4" xfId="50690"/>
    <cellStyle name="Normal 59 2 2 3_Lcc_inputs" xfId="50691"/>
    <cellStyle name="Normal 59 2 2 4" xfId="31742"/>
    <cellStyle name="Normal 59 2 2 4 2" xfId="31743"/>
    <cellStyle name="Normal 59 2 2 4 2 2" xfId="31744"/>
    <cellStyle name="Normal 59 2 2 4 3" xfId="31745"/>
    <cellStyle name="Normal 59 2 2 5" xfId="31746"/>
    <cellStyle name="Normal 59 2 2 5 2" xfId="31747"/>
    <cellStyle name="Normal 59 2 2 6" xfId="31748"/>
    <cellStyle name="Normal 59 2 2 7" xfId="50692"/>
    <cellStyle name="Normal 59 2 2 8" xfId="50693"/>
    <cellStyle name="Normal 59 2 2_Lcc_inputs" xfId="50694"/>
    <cellStyle name="Normal 59 2 3" xfId="10898"/>
    <cellStyle name="Normal 59 2 3 2" xfId="31749"/>
    <cellStyle name="Normal 59 2 3 2 2" xfId="31750"/>
    <cellStyle name="Normal 59 2 3 2 2 2" xfId="31751"/>
    <cellStyle name="Normal 59 2 3 2 2 3" xfId="50695"/>
    <cellStyle name="Normal 59 2 3 2 3" xfId="31752"/>
    <cellStyle name="Normal 59 2 3 2 4" xfId="50696"/>
    <cellStyle name="Normal 59 2 3 2_Lcc_inputs" xfId="50697"/>
    <cellStyle name="Normal 59 2 3 3" xfId="31753"/>
    <cellStyle name="Normal 59 2 3 3 2" xfId="31754"/>
    <cellStyle name="Normal 59 2 3 3 2 2" xfId="31755"/>
    <cellStyle name="Normal 59 2 3 3 3" xfId="31756"/>
    <cellStyle name="Normal 59 2 3 4" xfId="31757"/>
    <cellStyle name="Normal 59 2 3 4 2" xfId="31758"/>
    <cellStyle name="Normal 59 2 3 5" xfId="31759"/>
    <cellStyle name="Normal 59 2 3 6" xfId="50698"/>
    <cellStyle name="Normal 59 2 3 7" xfId="50699"/>
    <cellStyle name="Normal 59 2 3_Lcc_inputs" xfId="50700"/>
    <cellStyle name="Normal 59 2 4" xfId="11172"/>
    <cellStyle name="Normal 59 2 4 2" xfId="31760"/>
    <cellStyle name="Normal 59 2 4 2 2" xfId="31761"/>
    <cellStyle name="Normal 59 2 4 2 3" xfId="50701"/>
    <cellStyle name="Normal 59 2 4 3" xfId="31762"/>
    <cellStyle name="Normal 59 2 4 3 2" xfId="50702"/>
    <cellStyle name="Normal 59 2 4 4" xfId="50703"/>
    <cellStyle name="Normal 59 2 4 5" xfId="50704"/>
    <cellStyle name="Normal 59 2 4_Lcc_inputs" xfId="50705"/>
    <cellStyle name="Normal 59 2 5" xfId="31763"/>
    <cellStyle name="Normal 59 2 5 2" xfId="31764"/>
    <cellStyle name="Normal 59 2 5 2 2" xfId="31765"/>
    <cellStyle name="Normal 59 2 5 2 3" xfId="50706"/>
    <cellStyle name="Normal 59 2 5 3" xfId="31766"/>
    <cellStyle name="Normal 59 2 5 3 2" xfId="50707"/>
    <cellStyle name="Normal 59 2 5 4" xfId="50708"/>
    <cellStyle name="Normal 59 2 5 5" xfId="50709"/>
    <cellStyle name="Normal 59 2 5_Lcc_inputs" xfId="50710"/>
    <cellStyle name="Normal 59 2 6" xfId="31767"/>
    <cellStyle name="Normal 59 2 6 2" xfId="31768"/>
    <cellStyle name="Normal 59 2 6 2 2" xfId="50711"/>
    <cellStyle name="Normal 59 2 6 3" xfId="50712"/>
    <cellStyle name="Normal 59 2 6 4" xfId="50713"/>
    <cellStyle name="Normal 59 2 6_Lcc_inputs" xfId="50714"/>
    <cellStyle name="Normal 59 2 7" xfId="31769"/>
    <cellStyle name="Normal 59 2 7 2" xfId="50715"/>
    <cellStyle name="Normal 59 2 7 3" xfId="50716"/>
    <cellStyle name="Normal 59 2 8" xfId="50717"/>
    <cellStyle name="Normal 59 2 8 2" xfId="50718"/>
    <cellStyle name="Normal 59 2 9" xfId="50719"/>
    <cellStyle name="Normal 59 2_Lcc_inputs" xfId="50720"/>
    <cellStyle name="Normal 59 3" xfId="10252"/>
    <cellStyle name="Normal 59 3 2" xfId="10253"/>
    <cellStyle name="Normal 59 3 2 2" xfId="31770"/>
    <cellStyle name="Normal 59 3 2 2 2" xfId="31771"/>
    <cellStyle name="Normal 59 3 2 2 2 2" xfId="31772"/>
    <cellStyle name="Normal 59 3 2 2 2 2 2" xfId="31773"/>
    <cellStyle name="Normal 59 3 2 2 2 3" xfId="31774"/>
    <cellStyle name="Normal 59 3 2 2 3" xfId="31775"/>
    <cellStyle name="Normal 59 3 2 2 3 2" xfId="31776"/>
    <cellStyle name="Normal 59 3 2 2 3 2 2" xfId="31777"/>
    <cellStyle name="Normal 59 3 2 2 3 3" xfId="31778"/>
    <cellStyle name="Normal 59 3 2 2 4" xfId="31779"/>
    <cellStyle name="Normal 59 3 2 2 4 2" xfId="31780"/>
    <cellStyle name="Normal 59 3 2 2 5" xfId="31781"/>
    <cellStyle name="Normal 59 3 2 2_Lcc_inputs" xfId="50721"/>
    <cellStyle name="Normal 59 3 2 3" xfId="31782"/>
    <cellStyle name="Normal 59 3 2 3 2" xfId="31783"/>
    <cellStyle name="Normal 59 3 2 3 2 2" xfId="31784"/>
    <cellStyle name="Normal 59 3 2 3 2 3" xfId="50722"/>
    <cellStyle name="Normal 59 3 2 3 3" xfId="31785"/>
    <cellStyle name="Normal 59 3 2 3 4" xfId="50723"/>
    <cellStyle name="Normal 59 3 2 3_Lcc_inputs" xfId="50724"/>
    <cellStyle name="Normal 59 3 2 4" xfId="31786"/>
    <cellStyle name="Normal 59 3 2 4 2" xfId="31787"/>
    <cellStyle name="Normal 59 3 2 4 2 2" xfId="31788"/>
    <cellStyle name="Normal 59 3 2 4 3" xfId="31789"/>
    <cellStyle name="Normal 59 3 2 5" xfId="31790"/>
    <cellStyle name="Normal 59 3 2 5 2" xfId="31791"/>
    <cellStyle name="Normal 59 3 2 6" xfId="31792"/>
    <cellStyle name="Normal 59 3 2 7" xfId="50725"/>
    <cellStyle name="Normal 59 3 2 8" xfId="50726"/>
    <cellStyle name="Normal 59 3 2_Lcc_inputs" xfId="50727"/>
    <cellStyle name="Normal 59 3 3" xfId="10962"/>
    <cellStyle name="Normal 59 3 3 2" xfId="31793"/>
    <cellStyle name="Normal 59 3 3 2 2" xfId="31794"/>
    <cellStyle name="Normal 59 3 3 2 2 2" xfId="31795"/>
    <cellStyle name="Normal 59 3 3 2 2 3" xfId="50728"/>
    <cellStyle name="Normal 59 3 3 2 3" xfId="31796"/>
    <cellStyle name="Normal 59 3 3 2 4" xfId="50729"/>
    <cellStyle name="Normal 59 3 3 2_Lcc_inputs" xfId="50730"/>
    <cellStyle name="Normal 59 3 3 3" xfId="31797"/>
    <cellStyle name="Normal 59 3 3 3 2" xfId="31798"/>
    <cellStyle name="Normal 59 3 3 3 2 2" xfId="31799"/>
    <cellStyle name="Normal 59 3 3 3 3" xfId="31800"/>
    <cellStyle name="Normal 59 3 3 4" xfId="31801"/>
    <cellStyle name="Normal 59 3 3 4 2" xfId="31802"/>
    <cellStyle name="Normal 59 3 3 5" xfId="31803"/>
    <cellStyle name="Normal 59 3 3 6" xfId="50731"/>
    <cellStyle name="Normal 59 3 3 7" xfId="50732"/>
    <cellStyle name="Normal 59 3 3_Lcc_inputs" xfId="50733"/>
    <cellStyle name="Normal 59 3 4" xfId="11173"/>
    <cellStyle name="Normal 59 3 4 2" xfId="31804"/>
    <cellStyle name="Normal 59 3 4 2 2" xfId="31805"/>
    <cellStyle name="Normal 59 3 4 2 3" xfId="50734"/>
    <cellStyle name="Normal 59 3 4 3" xfId="31806"/>
    <cellStyle name="Normal 59 3 4 3 2" xfId="50735"/>
    <cellStyle name="Normal 59 3 4 4" xfId="50736"/>
    <cellStyle name="Normal 59 3 4 5" xfId="50737"/>
    <cellStyle name="Normal 59 3 4_Lcc_inputs" xfId="50738"/>
    <cellStyle name="Normal 59 3 5" xfId="31807"/>
    <cellStyle name="Normal 59 3 5 2" xfId="31808"/>
    <cellStyle name="Normal 59 3 5 2 2" xfId="31809"/>
    <cellStyle name="Normal 59 3 5 2 3" xfId="50739"/>
    <cellStyle name="Normal 59 3 5 3" xfId="31810"/>
    <cellStyle name="Normal 59 3 5 4" xfId="50740"/>
    <cellStyle name="Normal 59 3 5_Lcc_inputs" xfId="50741"/>
    <cellStyle name="Normal 59 3 6" xfId="31811"/>
    <cellStyle name="Normal 59 3 6 2" xfId="31812"/>
    <cellStyle name="Normal 59 3 6 3" xfId="50742"/>
    <cellStyle name="Normal 59 3 7" xfId="31813"/>
    <cellStyle name="Normal 59 3 7 2" xfId="50743"/>
    <cellStyle name="Normal 59 3 8" xfId="50744"/>
    <cellStyle name="Normal 59 3 9" xfId="50745"/>
    <cellStyle name="Normal 59 3_Lcc_inputs" xfId="50746"/>
    <cellStyle name="Normal 59 4" xfId="10254"/>
    <cellStyle name="Normal 59 4 2" xfId="10255"/>
    <cellStyle name="Normal 59 4 2 2" xfId="31814"/>
    <cellStyle name="Normal 59 4 2 2 2" xfId="31815"/>
    <cellStyle name="Normal 59 4 2 2 2 2" xfId="31816"/>
    <cellStyle name="Normal 59 4 2 2 2 2 2" xfId="31817"/>
    <cellStyle name="Normal 59 4 2 2 2 3" xfId="31818"/>
    <cellStyle name="Normal 59 4 2 2 3" xfId="31819"/>
    <cellStyle name="Normal 59 4 2 2 3 2" xfId="31820"/>
    <cellStyle name="Normal 59 4 2 2 3 2 2" xfId="31821"/>
    <cellStyle name="Normal 59 4 2 2 3 3" xfId="31822"/>
    <cellStyle name="Normal 59 4 2 2 4" xfId="31823"/>
    <cellStyle name="Normal 59 4 2 2 4 2" xfId="31824"/>
    <cellStyle name="Normal 59 4 2 2 5" xfId="31825"/>
    <cellStyle name="Normal 59 4 2 2_Lcc_inputs" xfId="50747"/>
    <cellStyle name="Normal 59 4 2 3" xfId="31826"/>
    <cellStyle name="Normal 59 4 2 3 2" xfId="31827"/>
    <cellStyle name="Normal 59 4 2 3 2 2" xfId="31828"/>
    <cellStyle name="Normal 59 4 2 3 2 3" xfId="50748"/>
    <cellStyle name="Normal 59 4 2 3 3" xfId="31829"/>
    <cellStyle name="Normal 59 4 2 3 4" xfId="50749"/>
    <cellStyle name="Normal 59 4 2 3_Lcc_inputs" xfId="50750"/>
    <cellStyle name="Normal 59 4 2 4" xfId="31830"/>
    <cellStyle name="Normal 59 4 2 4 2" xfId="31831"/>
    <cellStyle name="Normal 59 4 2 4 2 2" xfId="31832"/>
    <cellStyle name="Normal 59 4 2 4 3" xfId="31833"/>
    <cellStyle name="Normal 59 4 2 5" xfId="31834"/>
    <cellStyle name="Normal 59 4 2 5 2" xfId="31835"/>
    <cellStyle name="Normal 59 4 2 6" xfId="31836"/>
    <cellStyle name="Normal 59 4 2 7" xfId="50751"/>
    <cellStyle name="Normal 59 4 2 8" xfId="50752"/>
    <cellStyle name="Normal 59 4 2_Lcc_inputs" xfId="50753"/>
    <cellStyle name="Normal 59 4 3" xfId="31837"/>
    <cellStyle name="Normal 59 4 3 2" xfId="31838"/>
    <cellStyle name="Normal 59 4 3 2 2" xfId="31839"/>
    <cellStyle name="Normal 59 4 3 2 2 2" xfId="31840"/>
    <cellStyle name="Normal 59 4 3 2 3" xfId="31841"/>
    <cellStyle name="Normal 59 4 3 3" xfId="31842"/>
    <cellStyle name="Normal 59 4 3 3 2" xfId="31843"/>
    <cellStyle name="Normal 59 4 3 3 2 2" xfId="31844"/>
    <cellStyle name="Normal 59 4 3 3 3" xfId="31845"/>
    <cellStyle name="Normal 59 4 3 4" xfId="31846"/>
    <cellStyle name="Normal 59 4 3 4 2" xfId="31847"/>
    <cellStyle name="Normal 59 4 3 5" xfId="31848"/>
    <cellStyle name="Normal 59 4 3_Lcc_inputs" xfId="50754"/>
    <cellStyle name="Normal 59 4 4" xfId="31849"/>
    <cellStyle name="Normal 59 4 4 2" xfId="31850"/>
    <cellStyle name="Normal 59 4 4 2 2" xfId="31851"/>
    <cellStyle name="Normal 59 4 4 2 3" xfId="50755"/>
    <cellStyle name="Normal 59 4 4 3" xfId="31852"/>
    <cellStyle name="Normal 59 4 4 4" xfId="50756"/>
    <cellStyle name="Normal 59 4 4_Lcc_inputs" xfId="50757"/>
    <cellStyle name="Normal 59 4 5" xfId="31853"/>
    <cellStyle name="Normal 59 4 5 2" xfId="31854"/>
    <cellStyle name="Normal 59 4 5 2 2" xfId="31855"/>
    <cellStyle name="Normal 59 4 5 3" xfId="31856"/>
    <cellStyle name="Normal 59 4 6" xfId="31857"/>
    <cellStyle name="Normal 59 4 6 2" xfId="31858"/>
    <cellStyle name="Normal 59 4 7" xfId="31859"/>
    <cellStyle name="Normal 59 4 8" xfId="50758"/>
    <cellStyle name="Normal 59 4 9" xfId="50759"/>
    <cellStyle name="Normal 59 4_Lcc_inputs" xfId="50760"/>
    <cellStyle name="Normal 59 5" xfId="10256"/>
    <cellStyle name="Normal 59 5 2" xfId="10257"/>
    <cellStyle name="Normal 59 5 2 2" xfId="31860"/>
    <cellStyle name="Normal 59 5 2 2 2" xfId="31861"/>
    <cellStyle name="Normal 59 5 2 2 2 2" xfId="31862"/>
    <cellStyle name="Normal 59 5 2 2 2 2 2" xfId="31863"/>
    <cellStyle name="Normal 59 5 2 2 2 3" xfId="31864"/>
    <cellStyle name="Normal 59 5 2 2 3" xfId="31865"/>
    <cellStyle name="Normal 59 5 2 2 3 2" xfId="31866"/>
    <cellStyle name="Normal 59 5 2 2 3 2 2" xfId="31867"/>
    <cellStyle name="Normal 59 5 2 2 3 3" xfId="31868"/>
    <cellStyle name="Normal 59 5 2 2 4" xfId="31869"/>
    <cellStyle name="Normal 59 5 2 2 4 2" xfId="31870"/>
    <cellStyle name="Normal 59 5 2 2 5" xfId="31871"/>
    <cellStyle name="Normal 59 5 2 2_Lcc_inputs" xfId="50761"/>
    <cellStyle name="Normal 59 5 2 3" xfId="31872"/>
    <cellStyle name="Normal 59 5 2 3 2" xfId="31873"/>
    <cellStyle name="Normal 59 5 2 3 2 2" xfId="31874"/>
    <cellStyle name="Normal 59 5 2 3 2 3" xfId="50762"/>
    <cellStyle name="Normal 59 5 2 3 3" xfId="31875"/>
    <cellStyle name="Normal 59 5 2 3 4" xfId="50763"/>
    <cellStyle name="Normal 59 5 2 3_Lcc_inputs" xfId="50764"/>
    <cellStyle name="Normal 59 5 2 4" xfId="31876"/>
    <cellStyle name="Normal 59 5 2 4 2" xfId="31877"/>
    <cellStyle name="Normal 59 5 2 4 2 2" xfId="31878"/>
    <cellStyle name="Normal 59 5 2 4 3" xfId="31879"/>
    <cellStyle name="Normal 59 5 2 5" xfId="31880"/>
    <cellStyle name="Normal 59 5 2 5 2" xfId="31881"/>
    <cellStyle name="Normal 59 5 2 6" xfId="31882"/>
    <cellStyle name="Normal 59 5 2 7" xfId="50765"/>
    <cellStyle name="Normal 59 5 2 8" xfId="50766"/>
    <cellStyle name="Normal 59 5 2_Lcc_inputs" xfId="50767"/>
    <cellStyle name="Normal 59 5 3" xfId="31883"/>
    <cellStyle name="Normal 59 5 3 2" xfId="31884"/>
    <cellStyle name="Normal 59 5 3 2 2" xfId="31885"/>
    <cellStyle name="Normal 59 5 3 2 2 2" xfId="31886"/>
    <cellStyle name="Normal 59 5 3 2 3" xfId="31887"/>
    <cellStyle name="Normal 59 5 3 3" xfId="31888"/>
    <cellStyle name="Normal 59 5 3 3 2" xfId="31889"/>
    <cellStyle name="Normal 59 5 3 3 2 2" xfId="31890"/>
    <cellStyle name="Normal 59 5 3 3 3" xfId="31891"/>
    <cellStyle name="Normal 59 5 3 4" xfId="31892"/>
    <cellStyle name="Normal 59 5 3 4 2" xfId="31893"/>
    <cellStyle name="Normal 59 5 3 5" xfId="31894"/>
    <cellStyle name="Normal 59 5 3_Lcc_inputs" xfId="50768"/>
    <cellStyle name="Normal 59 5 4" xfId="31895"/>
    <cellStyle name="Normal 59 5 4 2" xfId="31896"/>
    <cellStyle name="Normal 59 5 4 2 2" xfId="31897"/>
    <cellStyle name="Normal 59 5 4 2 3" xfId="50769"/>
    <cellStyle name="Normal 59 5 4 3" xfId="31898"/>
    <cellStyle name="Normal 59 5 4 4" xfId="50770"/>
    <cellStyle name="Normal 59 5 4_Lcc_inputs" xfId="50771"/>
    <cellStyle name="Normal 59 5 5" xfId="31899"/>
    <cellStyle name="Normal 59 5 5 2" xfId="31900"/>
    <cellStyle name="Normal 59 5 5 2 2" xfId="31901"/>
    <cellStyle name="Normal 59 5 5 3" xfId="31902"/>
    <cellStyle name="Normal 59 5 6" xfId="31903"/>
    <cellStyle name="Normal 59 5 6 2" xfId="31904"/>
    <cellStyle name="Normal 59 5 7" xfId="31905"/>
    <cellStyle name="Normal 59 5 8" xfId="50772"/>
    <cellStyle name="Normal 59 5 9" xfId="50773"/>
    <cellStyle name="Normal 59 5_Lcc_inputs" xfId="50774"/>
    <cellStyle name="Normal 59 6" xfId="10258"/>
    <cellStyle name="Normal 59 6 2" xfId="10259"/>
    <cellStyle name="Normal 59 6 2 2" xfId="31906"/>
    <cellStyle name="Normal 59 6 2 2 2" xfId="31907"/>
    <cellStyle name="Normal 59 6 2 2 2 2" xfId="31908"/>
    <cellStyle name="Normal 59 6 2 2 2 2 2" xfId="31909"/>
    <cellStyle name="Normal 59 6 2 2 2 3" xfId="31910"/>
    <cellStyle name="Normal 59 6 2 2 3" xfId="31911"/>
    <cellStyle name="Normal 59 6 2 2 3 2" xfId="31912"/>
    <cellStyle name="Normal 59 6 2 2 3 2 2" xfId="31913"/>
    <cellStyle name="Normal 59 6 2 2 3 3" xfId="31914"/>
    <cellStyle name="Normal 59 6 2 2 4" xfId="31915"/>
    <cellStyle name="Normal 59 6 2 2 4 2" xfId="31916"/>
    <cellStyle name="Normal 59 6 2 2 5" xfId="31917"/>
    <cellStyle name="Normal 59 6 2 2_Lcc_inputs" xfId="50775"/>
    <cellStyle name="Normal 59 6 2 3" xfId="31918"/>
    <cellStyle name="Normal 59 6 2 3 2" xfId="31919"/>
    <cellStyle name="Normal 59 6 2 3 2 2" xfId="31920"/>
    <cellStyle name="Normal 59 6 2 3 2 3" xfId="50776"/>
    <cellStyle name="Normal 59 6 2 3 3" xfId="31921"/>
    <cellStyle name="Normal 59 6 2 3 4" xfId="50777"/>
    <cellStyle name="Normal 59 6 2 3_Lcc_inputs" xfId="50778"/>
    <cellStyle name="Normal 59 6 2 4" xfId="31922"/>
    <cellStyle name="Normal 59 6 2 4 2" xfId="31923"/>
    <cellStyle name="Normal 59 6 2 4 2 2" xfId="31924"/>
    <cellStyle name="Normal 59 6 2 4 3" xfId="31925"/>
    <cellStyle name="Normal 59 6 2 5" xfId="31926"/>
    <cellStyle name="Normal 59 6 2 5 2" xfId="31927"/>
    <cellStyle name="Normal 59 6 2 6" xfId="31928"/>
    <cellStyle name="Normal 59 6 2 7" xfId="50779"/>
    <cellStyle name="Normal 59 6 2 8" xfId="50780"/>
    <cellStyle name="Normal 59 6 2_Lcc_inputs" xfId="50781"/>
    <cellStyle name="Normal 59 6 3" xfId="31929"/>
    <cellStyle name="Normal 59 6 3 2" xfId="31930"/>
    <cellStyle name="Normal 59 6 3 2 2" xfId="31931"/>
    <cellStyle name="Normal 59 6 3 2 2 2" xfId="31932"/>
    <cellStyle name="Normal 59 6 3 2 3" xfId="31933"/>
    <cellStyle name="Normal 59 6 3 3" xfId="31934"/>
    <cellStyle name="Normal 59 6 3 3 2" xfId="31935"/>
    <cellStyle name="Normal 59 6 3 3 2 2" xfId="31936"/>
    <cellStyle name="Normal 59 6 3 3 3" xfId="31937"/>
    <cellStyle name="Normal 59 6 3 4" xfId="31938"/>
    <cellStyle name="Normal 59 6 3 4 2" xfId="31939"/>
    <cellStyle name="Normal 59 6 3 5" xfId="31940"/>
    <cellStyle name="Normal 59 6 3_Lcc_inputs" xfId="50782"/>
    <cellStyle name="Normal 59 6 4" xfId="31941"/>
    <cellStyle name="Normal 59 6 4 2" xfId="31942"/>
    <cellStyle name="Normal 59 6 4 2 2" xfId="31943"/>
    <cellStyle name="Normal 59 6 4 2 3" xfId="50783"/>
    <cellStyle name="Normal 59 6 4 3" xfId="31944"/>
    <cellStyle name="Normal 59 6 4 4" xfId="50784"/>
    <cellStyle name="Normal 59 6 4_Lcc_inputs" xfId="50785"/>
    <cellStyle name="Normal 59 6 5" xfId="31945"/>
    <cellStyle name="Normal 59 6 5 2" xfId="31946"/>
    <cellStyle name="Normal 59 6 5 2 2" xfId="31947"/>
    <cellStyle name="Normal 59 6 5 3" xfId="31948"/>
    <cellStyle name="Normal 59 6 6" xfId="31949"/>
    <cellStyle name="Normal 59 6 6 2" xfId="31950"/>
    <cellStyle name="Normal 59 6 7" xfId="31951"/>
    <cellStyle name="Normal 59 6 8" xfId="50786"/>
    <cellStyle name="Normal 59 6 9" xfId="50787"/>
    <cellStyle name="Normal 59 6_Lcc_inputs" xfId="50788"/>
    <cellStyle name="Normal 59 7" xfId="10260"/>
    <cellStyle name="Normal 59 7 2" xfId="10261"/>
    <cellStyle name="Normal 59 7 2 2" xfId="31952"/>
    <cellStyle name="Normal 59 7 2 2 2" xfId="31953"/>
    <cellStyle name="Normal 59 7 2 2 2 2" xfId="31954"/>
    <cellStyle name="Normal 59 7 2 2 2 2 2" xfId="31955"/>
    <cellStyle name="Normal 59 7 2 2 2 3" xfId="31956"/>
    <cellStyle name="Normal 59 7 2 2 3" xfId="31957"/>
    <cellStyle name="Normal 59 7 2 2 3 2" xfId="31958"/>
    <cellStyle name="Normal 59 7 2 2 3 2 2" xfId="31959"/>
    <cellStyle name="Normal 59 7 2 2 3 3" xfId="31960"/>
    <cellStyle name="Normal 59 7 2 2 4" xfId="31961"/>
    <cellStyle name="Normal 59 7 2 2 4 2" xfId="31962"/>
    <cellStyle name="Normal 59 7 2 2 5" xfId="31963"/>
    <cellStyle name="Normal 59 7 2 2_Lcc_inputs" xfId="50789"/>
    <cellStyle name="Normal 59 7 2 3" xfId="31964"/>
    <cellStyle name="Normal 59 7 2 3 2" xfId="31965"/>
    <cellStyle name="Normal 59 7 2 3 2 2" xfId="31966"/>
    <cellStyle name="Normal 59 7 2 3 2 3" xfId="50790"/>
    <cellStyle name="Normal 59 7 2 3 3" xfId="31967"/>
    <cellStyle name="Normal 59 7 2 3 4" xfId="50791"/>
    <cellStyle name="Normal 59 7 2 3_Lcc_inputs" xfId="50792"/>
    <cellStyle name="Normal 59 7 2 4" xfId="31968"/>
    <cellStyle name="Normal 59 7 2 4 2" xfId="31969"/>
    <cellStyle name="Normal 59 7 2 4 2 2" xfId="31970"/>
    <cellStyle name="Normal 59 7 2 4 3" xfId="31971"/>
    <cellStyle name="Normal 59 7 2 5" xfId="31972"/>
    <cellStyle name="Normal 59 7 2 5 2" xfId="31973"/>
    <cellStyle name="Normal 59 7 2 6" xfId="31974"/>
    <cellStyle name="Normal 59 7 2 7" xfId="50793"/>
    <cellStyle name="Normal 59 7 2 8" xfId="50794"/>
    <cellStyle name="Normal 59 7 2_Lcc_inputs" xfId="50795"/>
    <cellStyle name="Normal 59 7 3" xfId="31975"/>
    <cellStyle name="Normal 59 7 3 2" xfId="31976"/>
    <cellStyle name="Normal 59 7 3 2 2" xfId="31977"/>
    <cellStyle name="Normal 59 7 3 2 2 2" xfId="31978"/>
    <cellStyle name="Normal 59 7 3 2 3" xfId="31979"/>
    <cellStyle name="Normal 59 7 3 3" xfId="31980"/>
    <cellStyle name="Normal 59 7 3 3 2" xfId="31981"/>
    <cellStyle name="Normal 59 7 3 3 2 2" xfId="31982"/>
    <cellStyle name="Normal 59 7 3 3 3" xfId="31983"/>
    <cellStyle name="Normal 59 7 3 4" xfId="31984"/>
    <cellStyle name="Normal 59 7 3 4 2" xfId="31985"/>
    <cellStyle name="Normal 59 7 3 5" xfId="31986"/>
    <cellStyle name="Normal 59 7 3_Lcc_inputs" xfId="50796"/>
    <cellStyle name="Normal 59 7 4" xfId="31987"/>
    <cellStyle name="Normal 59 7 4 2" xfId="31988"/>
    <cellStyle name="Normal 59 7 4 2 2" xfId="31989"/>
    <cellStyle name="Normal 59 7 4 2 3" xfId="50797"/>
    <cellStyle name="Normal 59 7 4 3" xfId="31990"/>
    <cellStyle name="Normal 59 7 4 4" xfId="50798"/>
    <cellStyle name="Normal 59 7 4_Lcc_inputs" xfId="50799"/>
    <cellStyle name="Normal 59 7 5" xfId="31991"/>
    <cellStyle name="Normal 59 7 5 2" xfId="31992"/>
    <cellStyle name="Normal 59 7 5 2 2" xfId="31993"/>
    <cellStyle name="Normal 59 7 5 3" xfId="31994"/>
    <cellStyle name="Normal 59 7 6" xfId="31995"/>
    <cellStyle name="Normal 59 7 6 2" xfId="31996"/>
    <cellStyle name="Normal 59 7 7" xfId="31997"/>
    <cellStyle name="Normal 59 7 8" xfId="50800"/>
    <cellStyle name="Normal 59 7 9" xfId="50801"/>
    <cellStyle name="Normal 59 7_Lcc_inputs" xfId="50802"/>
    <cellStyle name="Normal 59 8" xfId="10262"/>
    <cellStyle name="Normal 59 8 2" xfId="31998"/>
    <cellStyle name="Normal 59 8 2 2" xfId="31999"/>
    <cellStyle name="Normal 59 8 2 2 2" xfId="32000"/>
    <cellStyle name="Normal 59 8 2 2 2 2" xfId="32001"/>
    <cellStyle name="Normal 59 8 2 2 3" xfId="32002"/>
    <cellStyle name="Normal 59 8 2 3" xfId="32003"/>
    <cellStyle name="Normal 59 8 2 3 2" xfId="32004"/>
    <cellStyle name="Normal 59 8 2 3 2 2" xfId="32005"/>
    <cellStyle name="Normal 59 8 2 3 3" xfId="32006"/>
    <cellStyle name="Normal 59 8 2 4" xfId="32007"/>
    <cellStyle name="Normal 59 8 2 4 2" xfId="32008"/>
    <cellStyle name="Normal 59 8 2 5" xfId="32009"/>
    <cellStyle name="Normal 59 8 2_Lcc_inputs" xfId="50803"/>
    <cellStyle name="Normal 59 8 3" xfId="32010"/>
    <cellStyle name="Normal 59 8 3 2" xfId="32011"/>
    <cellStyle name="Normal 59 8 3 2 2" xfId="32012"/>
    <cellStyle name="Normal 59 8 3 2 3" xfId="50804"/>
    <cellStyle name="Normal 59 8 3 3" xfId="32013"/>
    <cellStyle name="Normal 59 8 3 4" xfId="50805"/>
    <cellStyle name="Normal 59 8 3_Lcc_inputs" xfId="50806"/>
    <cellStyle name="Normal 59 8 4" xfId="32014"/>
    <cellStyle name="Normal 59 8 4 2" xfId="32015"/>
    <cellStyle name="Normal 59 8 4 2 2" xfId="32016"/>
    <cellStyle name="Normal 59 8 4 3" xfId="32017"/>
    <cellStyle name="Normal 59 8 5" xfId="32018"/>
    <cellStyle name="Normal 59 8 5 2" xfId="32019"/>
    <cellStyle name="Normal 59 8 6" xfId="32020"/>
    <cellStyle name="Normal 59 8 7" xfId="50807"/>
    <cellStyle name="Normal 59 8 8" xfId="50808"/>
    <cellStyle name="Normal 59 8_Lcc_inputs" xfId="50809"/>
    <cellStyle name="Normal 59 9" xfId="10767"/>
    <cellStyle name="Normal 59 9 2" xfId="32021"/>
    <cellStyle name="Normal 59 9 2 2" xfId="32022"/>
    <cellStyle name="Normal 59 9 2 2 2" xfId="32023"/>
    <cellStyle name="Normal 59 9 2 2 2 2" xfId="32024"/>
    <cellStyle name="Normal 59 9 2 2 3" xfId="32025"/>
    <cellStyle name="Normal 59 9 2 3" xfId="32026"/>
    <cellStyle name="Normal 59 9 2 3 2" xfId="32027"/>
    <cellStyle name="Normal 59 9 2 3 2 2" xfId="32028"/>
    <cellStyle name="Normal 59 9 2 3 3" xfId="32029"/>
    <cellStyle name="Normal 59 9 2 4" xfId="32030"/>
    <cellStyle name="Normal 59 9 2 4 2" xfId="32031"/>
    <cellStyle name="Normal 59 9 2 5" xfId="32032"/>
    <cellStyle name="Normal 59 9 2_Lcc_inputs" xfId="50810"/>
    <cellStyle name="Normal 59 9 3" xfId="32033"/>
    <cellStyle name="Normal 59 9 3 2" xfId="32034"/>
    <cellStyle name="Normal 59 9 3 2 2" xfId="32035"/>
    <cellStyle name="Normal 59 9 3 2 3" xfId="50811"/>
    <cellStyle name="Normal 59 9 3 3" xfId="32036"/>
    <cellStyle name="Normal 59 9 3 4" xfId="50812"/>
    <cellStyle name="Normal 59 9 3_Lcc_inputs" xfId="50813"/>
    <cellStyle name="Normal 59 9 4" xfId="32037"/>
    <cellStyle name="Normal 59 9 4 2" xfId="32038"/>
    <cellStyle name="Normal 59 9 4 2 2" xfId="32039"/>
    <cellStyle name="Normal 59 9 4 3" xfId="32040"/>
    <cellStyle name="Normal 59 9 5" xfId="32041"/>
    <cellStyle name="Normal 59 9 5 2" xfId="32042"/>
    <cellStyle name="Normal 59 9 6" xfId="32043"/>
    <cellStyle name="Normal 59 9 7" xfId="50814"/>
    <cellStyle name="Normal 59 9 8" xfId="50815"/>
    <cellStyle name="Normal 59 9_Lcc_inputs" xfId="50816"/>
    <cellStyle name="Normal 59_Lcc_inputs" xfId="50817"/>
    <cellStyle name="Normal 6" xfId="26"/>
    <cellStyle name="Normal 6 10" xfId="10263"/>
    <cellStyle name="Normal 6 10 2" xfId="32044"/>
    <cellStyle name="Normal 6 10 2 2" xfId="32045"/>
    <cellStyle name="Normal 6 10 2 2 2" xfId="32046"/>
    <cellStyle name="Normal 6 10 2 2 2 2" xfId="32047"/>
    <cellStyle name="Normal 6 10 2 2 3" xfId="32048"/>
    <cellStyle name="Normal 6 10 2 3" xfId="32049"/>
    <cellStyle name="Normal 6 10 2 3 2" xfId="32050"/>
    <cellStyle name="Normal 6 10 2 3 2 2" xfId="32051"/>
    <cellStyle name="Normal 6 10 2 3 3" xfId="32052"/>
    <cellStyle name="Normal 6 10 2 4" xfId="32053"/>
    <cellStyle name="Normal 6 10 2 4 2" xfId="32054"/>
    <cellStyle name="Normal 6 10 2 5" xfId="32055"/>
    <cellStyle name="Normal 6 10 2_Lcc_inputs" xfId="50818"/>
    <cellStyle name="Normal 6 10 3" xfId="32056"/>
    <cellStyle name="Normal 6 10 3 2" xfId="32057"/>
    <cellStyle name="Normal 6 10 3 2 2" xfId="32058"/>
    <cellStyle name="Normal 6 10 3 2 3" xfId="50819"/>
    <cellStyle name="Normal 6 10 3 3" xfId="32059"/>
    <cellStyle name="Normal 6 10 3 4" xfId="50820"/>
    <cellStyle name="Normal 6 10 3_Lcc_inputs" xfId="50821"/>
    <cellStyle name="Normal 6 10 4" xfId="32060"/>
    <cellStyle name="Normal 6 10 4 2" xfId="32061"/>
    <cellStyle name="Normal 6 10 4 2 2" xfId="32062"/>
    <cellStyle name="Normal 6 10 4 3" xfId="32063"/>
    <cellStyle name="Normal 6 10 5" xfId="32064"/>
    <cellStyle name="Normal 6 10 5 2" xfId="32065"/>
    <cellStyle name="Normal 6 10 6" xfId="32066"/>
    <cellStyle name="Normal 6 10 7" xfId="50822"/>
    <cellStyle name="Normal 6 10 8" xfId="50823"/>
    <cellStyle name="Normal 6 10_Lcc_inputs" xfId="50824"/>
    <cellStyle name="Normal 6 11" xfId="10837"/>
    <cellStyle name="Normal 6 11 2" xfId="32067"/>
    <cellStyle name="Normal 6 11 2 2" xfId="32068"/>
    <cellStyle name="Normal 6 11 2 2 2" xfId="32069"/>
    <cellStyle name="Normal 6 11 2 2 3" xfId="50825"/>
    <cellStyle name="Normal 6 11 2 3" xfId="32070"/>
    <cellStyle name="Normal 6 11 2 4" xfId="50826"/>
    <cellStyle name="Normal 6 11 2_Lcc_inputs" xfId="50827"/>
    <cellStyle name="Normal 6 11 3" xfId="32071"/>
    <cellStyle name="Normal 6 11 3 2" xfId="32072"/>
    <cellStyle name="Normal 6 11 3 2 2" xfId="32073"/>
    <cellStyle name="Normal 6 11 3 3" xfId="32074"/>
    <cellStyle name="Normal 6 11 4" xfId="32075"/>
    <cellStyle name="Normal 6 11 4 2" xfId="32076"/>
    <cellStyle name="Normal 6 11 5" xfId="32077"/>
    <cellStyle name="Normal 6 11 6" xfId="50828"/>
    <cellStyle name="Normal 6 11 7" xfId="50829"/>
    <cellStyle name="Normal 6 11_Lcc_inputs" xfId="50830"/>
    <cellStyle name="Normal 6 12" xfId="32078"/>
    <cellStyle name="Normal 6 12 2" xfId="32079"/>
    <cellStyle name="Normal 6 12 2 2" xfId="32080"/>
    <cellStyle name="Normal 6 12 2 3" xfId="50831"/>
    <cellStyle name="Normal 6 12 3" xfId="32081"/>
    <cellStyle name="Normal 6 12 3 2" xfId="50832"/>
    <cellStyle name="Normal 6 12 4" xfId="50833"/>
    <cellStyle name="Normal 6 12 5" xfId="50834"/>
    <cellStyle name="Normal 6 12_Lcc_inputs" xfId="50835"/>
    <cellStyle name="Normal 6 13" xfId="32082"/>
    <cellStyle name="Normal 6 13 2" xfId="32083"/>
    <cellStyle name="Normal 6 13 2 2" xfId="32084"/>
    <cellStyle name="Normal 6 13 2 3" xfId="50836"/>
    <cellStyle name="Normal 6 13 3" xfId="32085"/>
    <cellStyle name="Normal 6 13 4" xfId="50837"/>
    <cellStyle name="Normal 6 13_Lcc_inputs" xfId="50838"/>
    <cellStyle name="Normal 6 14" xfId="32086"/>
    <cellStyle name="Normal 6 14 2" xfId="32087"/>
    <cellStyle name="Normal 6 14 3" xfId="50839"/>
    <cellStyle name="Normal 6 15" xfId="32088"/>
    <cellStyle name="Normal 6 15 2" xfId="50840"/>
    <cellStyle name="Normal 6 16" xfId="50841"/>
    <cellStyle name="Normal 6 17" xfId="50842"/>
    <cellStyle name="Normal 6 18" xfId="55093"/>
    <cellStyle name="Normal 6 19" xfId="55189"/>
    <cellStyle name="Normal 6 2" xfId="123"/>
    <cellStyle name="Normal 6 2 10" xfId="55233"/>
    <cellStyle name="Normal 6 2 2" xfId="2765"/>
    <cellStyle name="Normal 6 2 2 10" xfId="55481"/>
    <cellStyle name="Normal 6 2 2 2" xfId="11175"/>
    <cellStyle name="Normal 6 2 2 2 2" xfId="32089"/>
    <cellStyle name="Normal 6 2 2 2 2 2" xfId="32090"/>
    <cellStyle name="Normal 6 2 2 2 2 3" xfId="50843"/>
    <cellStyle name="Normal 6 2 2 2 3" xfId="32091"/>
    <cellStyle name="Normal 6 2 2 2 3 2" xfId="50844"/>
    <cellStyle name="Normal 6 2 2 2 4" xfId="50845"/>
    <cellStyle name="Normal 6 2 2 2 5" xfId="50846"/>
    <cellStyle name="Normal 6 2 2 2_Lcc_inputs" xfId="50847"/>
    <cellStyle name="Normal 6 2 2 3" xfId="11174"/>
    <cellStyle name="Normal 6 2 2 3 2" xfId="32092"/>
    <cellStyle name="Normal 6 2 2 3 2 2" xfId="50848"/>
    <cellStyle name="Normal 6 2 2 3 3" xfId="50849"/>
    <cellStyle name="Normal 6 2 2 3 4" xfId="50850"/>
    <cellStyle name="Normal 6 2 2 3_Lcc_inputs" xfId="50851"/>
    <cellStyle name="Normal 6 2 2 4" xfId="32093"/>
    <cellStyle name="Normal 6 2 2 4 2" xfId="50852"/>
    <cellStyle name="Normal 6 2 2 4 3" xfId="50853"/>
    <cellStyle name="Normal 6 2 2 5" xfId="50854"/>
    <cellStyle name="Normal 6 2 2 5 2" xfId="50855"/>
    <cellStyle name="Normal 6 2 2 6" xfId="50856"/>
    <cellStyle name="Normal 6 2 2 7" xfId="8997"/>
    <cellStyle name="Normal 6 2 2 8" xfId="55339"/>
    <cellStyle name="Normal 6 2 2 9" xfId="55429"/>
    <cellStyle name="Normal 6 2 2_Lcc_inputs" xfId="50857"/>
    <cellStyle name="Normal 6 2 3" xfId="10264"/>
    <cellStyle name="Normal 6 2 3 2" xfId="11176"/>
    <cellStyle name="Normal 6 2 3 2 2" xfId="50858"/>
    <cellStyle name="Normal 6 2 3 2 3" xfId="50859"/>
    <cellStyle name="Normal 6 2 3 3" xfId="50860"/>
    <cellStyle name="Normal 6 2 3 3 2" xfId="50861"/>
    <cellStyle name="Normal 6 2 3 4" xfId="50862"/>
    <cellStyle name="Normal 6 2 3_Lcc_inputs" xfId="50863"/>
    <cellStyle name="Normal 6 2 4" xfId="11006"/>
    <cellStyle name="Normal 6 2 4 2" xfId="50864"/>
    <cellStyle name="Normal 6 2 4 2 2" xfId="50865"/>
    <cellStyle name="Normal 6 2 4 2 3" xfId="50866"/>
    <cellStyle name="Normal 6 2 4 3" xfId="50867"/>
    <cellStyle name="Normal 6 2 4 3 2" xfId="50868"/>
    <cellStyle name="Normal 6 2 4 4" xfId="50869"/>
    <cellStyle name="Normal 6 2 4_Lcc_inputs" xfId="50870"/>
    <cellStyle name="Normal 6 2 5" xfId="50871"/>
    <cellStyle name="Normal 6 2 6" xfId="50872"/>
    <cellStyle name="Normal 6 2 7" xfId="55101"/>
    <cellStyle name="Normal 6 2 8" xfId="55104"/>
    <cellStyle name="Normal 6 2 9" xfId="283"/>
    <cellStyle name="Normal 6 2_Lcc_inputs" xfId="50873"/>
    <cellStyle name="Normal 6 20" xfId="55126"/>
    <cellStyle name="Normal 6 21" xfId="55191"/>
    <cellStyle name="Normal 6 22" xfId="55146"/>
    <cellStyle name="Normal 6 23" xfId="55193"/>
    <cellStyle name="Normal 6 24" xfId="55128"/>
    <cellStyle name="Normal 6 25" xfId="141"/>
    <cellStyle name="Normal 6 26" xfId="55208"/>
    <cellStyle name="Normal 6 27" xfId="55213"/>
    <cellStyle name="Normal 6 28" xfId="55210"/>
    <cellStyle name="Normal 6 29" xfId="55219"/>
    <cellStyle name="Normal 6 3" xfId="193"/>
    <cellStyle name="Normal 6 3 10" xfId="32094"/>
    <cellStyle name="Normal 6 3 11" xfId="50874"/>
    <cellStyle name="Normal 6 3 12" xfId="50875"/>
    <cellStyle name="Normal 6 3 2" xfId="2766"/>
    <cellStyle name="Normal 6 3 2 2" xfId="10267"/>
    <cellStyle name="Normal 6 3 2 2 2" xfId="32095"/>
    <cellStyle name="Normal 6 3 2 2 2 2" xfId="32096"/>
    <cellStyle name="Normal 6 3 2 2 2 2 2" xfId="32097"/>
    <cellStyle name="Normal 6 3 2 2 2 2 2 2" xfId="32098"/>
    <cellStyle name="Normal 6 3 2 2 2 2 3" xfId="32099"/>
    <cellStyle name="Normal 6 3 2 2 2 3" xfId="32100"/>
    <cellStyle name="Normal 6 3 2 2 2 3 2" xfId="32101"/>
    <cellStyle name="Normal 6 3 2 2 2 3 2 2" xfId="32102"/>
    <cellStyle name="Normal 6 3 2 2 2 3 3" xfId="32103"/>
    <cellStyle name="Normal 6 3 2 2 2 4" xfId="32104"/>
    <cellStyle name="Normal 6 3 2 2 2 4 2" xfId="32105"/>
    <cellStyle name="Normal 6 3 2 2 2 5" xfId="32106"/>
    <cellStyle name="Normal 6 3 2 2 2_Lcc_inputs" xfId="50876"/>
    <cellStyle name="Normal 6 3 2 2 3" xfId="32107"/>
    <cellStyle name="Normal 6 3 2 2 3 2" xfId="32108"/>
    <cellStyle name="Normal 6 3 2 2 3 2 2" xfId="32109"/>
    <cellStyle name="Normal 6 3 2 2 3 2 3" xfId="50877"/>
    <cellStyle name="Normal 6 3 2 2 3 3" xfId="32110"/>
    <cellStyle name="Normal 6 3 2 2 3 4" xfId="50878"/>
    <cellStyle name="Normal 6 3 2 2 3_Lcc_inputs" xfId="50879"/>
    <cellStyle name="Normal 6 3 2 2 4" xfId="32111"/>
    <cellStyle name="Normal 6 3 2 2 4 2" xfId="32112"/>
    <cellStyle name="Normal 6 3 2 2 4 2 2" xfId="32113"/>
    <cellStyle name="Normal 6 3 2 2 4 3" xfId="32114"/>
    <cellStyle name="Normal 6 3 2 2 5" xfId="32115"/>
    <cellStyle name="Normal 6 3 2 2 5 2" xfId="32116"/>
    <cellStyle name="Normal 6 3 2 2 6" xfId="32117"/>
    <cellStyle name="Normal 6 3 2 2 7" xfId="50880"/>
    <cellStyle name="Normal 6 3 2 2 8" xfId="50881"/>
    <cellStyle name="Normal 6 3 2 2_Lcc_inputs" xfId="50882"/>
    <cellStyle name="Normal 6 3 2 3" xfId="10266"/>
    <cellStyle name="Normal 6 3 2_Lcc_inputs" xfId="50883"/>
    <cellStyle name="Normal 6 3 3" xfId="10268"/>
    <cellStyle name="Normal 6 3 3 2" xfId="32118"/>
    <cellStyle name="Normal 6 3 3 2 2" xfId="32119"/>
    <cellStyle name="Normal 6 3 3 2 2 2" xfId="32120"/>
    <cellStyle name="Normal 6 3 3 2 2 2 2" xfId="32121"/>
    <cellStyle name="Normal 6 3 3 2 2 3" xfId="32122"/>
    <cellStyle name="Normal 6 3 3 2 3" xfId="32123"/>
    <cellStyle name="Normal 6 3 3 2 3 2" xfId="32124"/>
    <cellStyle name="Normal 6 3 3 2 3 2 2" xfId="32125"/>
    <cellStyle name="Normal 6 3 3 2 3 3" xfId="32126"/>
    <cellStyle name="Normal 6 3 3 2 4" xfId="32127"/>
    <cellStyle name="Normal 6 3 3 2 4 2" xfId="32128"/>
    <cellStyle name="Normal 6 3 3 2 5" xfId="32129"/>
    <cellStyle name="Normal 6 3 3 2_Lcc_inputs" xfId="50884"/>
    <cellStyle name="Normal 6 3 3 3" xfId="32130"/>
    <cellStyle name="Normal 6 3 3 3 2" xfId="32131"/>
    <cellStyle name="Normal 6 3 3 3 2 2" xfId="32132"/>
    <cellStyle name="Normal 6 3 3 3 2 3" xfId="50885"/>
    <cellStyle name="Normal 6 3 3 3 3" xfId="32133"/>
    <cellStyle name="Normal 6 3 3 3 4" xfId="50886"/>
    <cellStyle name="Normal 6 3 3 3_Lcc_inputs" xfId="50887"/>
    <cellStyle name="Normal 6 3 3 4" xfId="32134"/>
    <cellStyle name="Normal 6 3 3 4 2" xfId="32135"/>
    <cellStyle name="Normal 6 3 3 4 2 2" xfId="32136"/>
    <cellStyle name="Normal 6 3 3 4 3" xfId="32137"/>
    <cellStyle name="Normal 6 3 3 5" xfId="32138"/>
    <cellStyle name="Normal 6 3 3 5 2" xfId="32139"/>
    <cellStyle name="Normal 6 3 3 6" xfId="32140"/>
    <cellStyle name="Normal 6 3 3 7" xfId="50888"/>
    <cellStyle name="Normal 6 3 3 8" xfId="50889"/>
    <cellStyle name="Normal 6 3 3_Lcc_inputs" xfId="50890"/>
    <cellStyle name="Normal 6 3 4" xfId="10269"/>
    <cellStyle name="Normal 6 3 4 2" xfId="32141"/>
    <cellStyle name="Normal 6 3 4 2 2" xfId="32142"/>
    <cellStyle name="Normal 6 3 4 2 2 2" xfId="32143"/>
    <cellStyle name="Normal 6 3 4 2 2 2 2" xfId="32144"/>
    <cellStyle name="Normal 6 3 4 2 2 3" xfId="32145"/>
    <cellStyle name="Normal 6 3 4 2 3" xfId="32146"/>
    <cellStyle name="Normal 6 3 4 2 3 2" xfId="32147"/>
    <cellStyle name="Normal 6 3 4 2 3 2 2" xfId="32148"/>
    <cellStyle name="Normal 6 3 4 2 3 3" xfId="32149"/>
    <cellStyle name="Normal 6 3 4 2 4" xfId="32150"/>
    <cellStyle name="Normal 6 3 4 2 4 2" xfId="32151"/>
    <cellStyle name="Normal 6 3 4 2 5" xfId="32152"/>
    <cellStyle name="Normal 6 3 4 2_Lcc_inputs" xfId="50891"/>
    <cellStyle name="Normal 6 3 4 3" xfId="32153"/>
    <cellStyle name="Normal 6 3 4 3 2" xfId="32154"/>
    <cellStyle name="Normal 6 3 4 3 2 2" xfId="32155"/>
    <cellStyle name="Normal 6 3 4 3 2 3" xfId="50892"/>
    <cellStyle name="Normal 6 3 4 3 3" xfId="32156"/>
    <cellStyle name="Normal 6 3 4 3 4" xfId="50893"/>
    <cellStyle name="Normal 6 3 4 3_Lcc_inputs" xfId="50894"/>
    <cellStyle name="Normal 6 3 4 4" xfId="32157"/>
    <cellStyle name="Normal 6 3 4 4 2" xfId="32158"/>
    <cellStyle name="Normal 6 3 4 4 2 2" xfId="32159"/>
    <cellStyle name="Normal 6 3 4 4 3" xfId="32160"/>
    <cellStyle name="Normal 6 3 4 5" xfId="32161"/>
    <cellStyle name="Normal 6 3 4 5 2" xfId="32162"/>
    <cellStyle name="Normal 6 3 4 6" xfId="32163"/>
    <cellStyle name="Normal 6 3 4 7" xfId="50895"/>
    <cellStyle name="Normal 6 3 4 8" xfId="50896"/>
    <cellStyle name="Normal 6 3 4_Lcc_inputs" xfId="50897"/>
    <cellStyle name="Normal 6 3 5" xfId="10265"/>
    <cellStyle name="Normal 6 3 5 2" xfId="32164"/>
    <cellStyle name="Normal 6 3 5 2 2" xfId="32165"/>
    <cellStyle name="Normal 6 3 5 2 2 2" xfId="32166"/>
    <cellStyle name="Normal 6 3 5 2 2 2 2" xfId="32167"/>
    <cellStyle name="Normal 6 3 5 2 2 3" xfId="32168"/>
    <cellStyle name="Normal 6 3 5 2 3" xfId="32169"/>
    <cellStyle name="Normal 6 3 5 2 3 2" xfId="32170"/>
    <cellStyle name="Normal 6 3 5 2 3 2 2" xfId="32171"/>
    <cellStyle name="Normal 6 3 5 2 3 3" xfId="32172"/>
    <cellStyle name="Normal 6 3 5 2 4" xfId="32173"/>
    <cellStyle name="Normal 6 3 5 2 4 2" xfId="32174"/>
    <cellStyle name="Normal 6 3 5 2 5" xfId="32175"/>
    <cellStyle name="Normal 6 3 5 2_Lcc_inputs" xfId="50898"/>
    <cellStyle name="Normal 6 3 5 3" xfId="32176"/>
    <cellStyle name="Normal 6 3 5 3 2" xfId="32177"/>
    <cellStyle name="Normal 6 3 5 3 2 2" xfId="32178"/>
    <cellStyle name="Normal 6 3 5 3 2 3" xfId="50899"/>
    <cellStyle name="Normal 6 3 5 3 3" xfId="32179"/>
    <cellStyle name="Normal 6 3 5 3 4" xfId="50900"/>
    <cellStyle name="Normal 6 3 5 3_Lcc_inputs" xfId="50901"/>
    <cellStyle name="Normal 6 3 5 4" xfId="32180"/>
    <cellStyle name="Normal 6 3 5 4 2" xfId="32181"/>
    <cellStyle name="Normal 6 3 5 4 2 2" xfId="32182"/>
    <cellStyle name="Normal 6 3 5 4 3" xfId="32183"/>
    <cellStyle name="Normal 6 3 5 5" xfId="32184"/>
    <cellStyle name="Normal 6 3 5 5 2" xfId="32185"/>
    <cellStyle name="Normal 6 3 5 6" xfId="32186"/>
    <cellStyle name="Normal 6 3 5 7" xfId="50902"/>
    <cellStyle name="Normal 6 3 5 8" xfId="50903"/>
    <cellStyle name="Normal 6 3 5_Lcc_inputs" xfId="50904"/>
    <cellStyle name="Normal 6 3 6" xfId="10934"/>
    <cellStyle name="Normal 6 3 6 2" xfId="32187"/>
    <cellStyle name="Normal 6 3 6 2 2" xfId="32188"/>
    <cellStyle name="Normal 6 3 6 2 2 2" xfId="32189"/>
    <cellStyle name="Normal 6 3 6 2 2 3" xfId="50905"/>
    <cellStyle name="Normal 6 3 6 2 3" xfId="32190"/>
    <cellStyle name="Normal 6 3 6 2 4" xfId="50906"/>
    <cellStyle name="Normal 6 3 6 2_Lcc_inputs" xfId="50907"/>
    <cellStyle name="Normal 6 3 6 3" xfId="32191"/>
    <cellStyle name="Normal 6 3 6 3 2" xfId="32192"/>
    <cellStyle name="Normal 6 3 6 3 2 2" xfId="32193"/>
    <cellStyle name="Normal 6 3 6 3 3" xfId="32194"/>
    <cellStyle name="Normal 6 3 6 4" xfId="32195"/>
    <cellStyle name="Normal 6 3 6 4 2" xfId="32196"/>
    <cellStyle name="Normal 6 3 6 5" xfId="32197"/>
    <cellStyle name="Normal 6 3 6 6" xfId="50908"/>
    <cellStyle name="Normal 6 3 6 7" xfId="50909"/>
    <cellStyle name="Normal 6 3 6_Lcc_inputs" xfId="50910"/>
    <cellStyle name="Normal 6 3 7" xfId="32198"/>
    <cellStyle name="Normal 6 3 7 2" xfId="32199"/>
    <cellStyle name="Normal 6 3 7 2 2" xfId="32200"/>
    <cellStyle name="Normal 6 3 7 2 3" xfId="50911"/>
    <cellStyle name="Normal 6 3 7 3" xfId="32201"/>
    <cellStyle name="Normal 6 3 7 4" xfId="50912"/>
    <cellStyle name="Normal 6 3 7_Lcc_inputs" xfId="50913"/>
    <cellStyle name="Normal 6 3 8" xfId="32202"/>
    <cellStyle name="Normal 6 3 8 2" xfId="32203"/>
    <cellStyle name="Normal 6 3 8 2 2" xfId="32204"/>
    <cellStyle name="Normal 6 3 8 3" xfId="32205"/>
    <cellStyle name="Normal 6 3 9" xfId="32206"/>
    <cellStyle name="Normal 6 3 9 2" xfId="32207"/>
    <cellStyle name="Normal 6 3_Lcc_inputs" xfId="50914"/>
    <cellStyle name="Normal 6 30" xfId="55216"/>
    <cellStyle name="Normal 6 31" xfId="55225"/>
    <cellStyle name="Normal 6 32" xfId="55269"/>
    <cellStyle name="Normal 6 33" xfId="55247"/>
    <cellStyle name="Normal 6 4" xfId="516"/>
    <cellStyle name="Normal 6 4 10" xfId="55230"/>
    <cellStyle name="Normal 6 4 2" xfId="10271"/>
    <cellStyle name="Normal 6 4 2 2" xfId="10272"/>
    <cellStyle name="Normal 6 4 2 3" xfId="32208"/>
    <cellStyle name="Normal 6 4 2 3 2" xfId="32209"/>
    <cellStyle name="Normal 6 4 2 3 2 2" xfId="32210"/>
    <cellStyle name="Normal 6 4 2 3 2 2 2" xfId="32211"/>
    <cellStyle name="Normal 6 4 2 3 2 3" xfId="32212"/>
    <cellStyle name="Normal 6 4 2 3 3" xfId="32213"/>
    <cellStyle name="Normal 6 4 2 3 3 2" xfId="32214"/>
    <cellStyle name="Normal 6 4 2 3 3 2 2" xfId="32215"/>
    <cellStyle name="Normal 6 4 2 3 3 3" xfId="32216"/>
    <cellStyle name="Normal 6 4 2 3 4" xfId="32217"/>
    <cellStyle name="Normal 6 4 2 3 4 2" xfId="32218"/>
    <cellStyle name="Normal 6 4 2 3 5" xfId="32219"/>
    <cellStyle name="Normal 6 4 2 3_Lcc_inputs" xfId="50915"/>
    <cellStyle name="Normal 6 4 2 4" xfId="32220"/>
    <cellStyle name="Normal 6 4 2 4 2" xfId="32221"/>
    <cellStyle name="Normal 6 4 2 4 2 2" xfId="32222"/>
    <cellStyle name="Normal 6 4 2 4 2 3" xfId="50916"/>
    <cellStyle name="Normal 6 4 2 4 3" xfId="32223"/>
    <cellStyle name="Normal 6 4 2 4 4" xfId="50917"/>
    <cellStyle name="Normal 6 4 2 4_Lcc_inputs" xfId="50918"/>
    <cellStyle name="Normal 6 4 2 5" xfId="32224"/>
    <cellStyle name="Normal 6 4 2 5 2" xfId="32225"/>
    <cellStyle name="Normal 6 4 2 5 2 2" xfId="32226"/>
    <cellStyle name="Normal 6 4 2 5 3" xfId="32227"/>
    <cellStyle name="Normal 6 4 2 6" xfId="32228"/>
    <cellStyle name="Normal 6 4 2 6 2" xfId="32229"/>
    <cellStyle name="Normal 6 4 2 7" xfId="32230"/>
    <cellStyle name="Normal 6 4 2 8" xfId="50919"/>
    <cellStyle name="Normal 6 4 2 9" xfId="50920"/>
    <cellStyle name="Normal 6 4 2_Lcc_inputs" xfId="50921"/>
    <cellStyle name="Normal 6 4 3" xfId="10273"/>
    <cellStyle name="Normal 6 4 4" xfId="10274"/>
    <cellStyle name="Normal 6 4 4 2" xfId="32231"/>
    <cellStyle name="Normal 6 4 4 2 2" xfId="32232"/>
    <cellStyle name="Normal 6 4 4 2 2 2" xfId="32233"/>
    <cellStyle name="Normal 6 4 4 2 2 2 2" xfId="32234"/>
    <cellStyle name="Normal 6 4 4 2 2 3" xfId="32235"/>
    <cellStyle name="Normal 6 4 4 2 3" xfId="32236"/>
    <cellStyle name="Normal 6 4 4 2 3 2" xfId="32237"/>
    <cellStyle name="Normal 6 4 4 2 3 2 2" xfId="32238"/>
    <cellStyle name="Normal 6 4 4 2 3 3" xfId="32239"/>
    <cellStyle name="Normal 6 4 4 2 4" xfId="32240"/>
    <cellStyle name="Normal 6 4 4 2 4 2" xfId="32241"/>
    <cellStyle name="Normal 6 4 4 2 5" xfId="32242"/>
    <cellStyle name="Normal 6 4 4 2_Lcc_inputs" xfId="50922"/>
    <cellStyle name="Normal 6 4 4 3" xfId="32243"/>
    <cellStyle name="Normal 6 4 4 3 2" xfId="32244"/>
    <cellStyle name="Normal 6 4 4 3 2 2" xfId="32245"/>
    <cellStyle name="Normal 6 4 4 3 2 3" xfId="50923"/>
    <cellStyle name="Normal 6 4 4 3 3" xfId="32246"/>
    <cellStyle name="Normal 6 4 4 3 4" xfId="50924"/>
    <cellStyle name="Normal 6 4 4 3_Lcc_inputs" xfId="50925"/>
    <cellStyle name="Normal 6 4 4 4" xfId="32247"/>
    <cellStyle name="Normal 6 4 4 4 2" xfId="32248"/>
    <cellStyle name="Normal 6 4 4 4 2 2" xfId="32249"/>
    <cellStyle name="Normal 6 4 4 4 3" xfId="32250"/>
    <cellStyle name="Normal 6 4 4 5" xfId="32251"/>
    <cellStyle name="Normal 6 4 4 5 2" xfId="32252"/>
    <cellStyle name="Normal 6 4 4 6" xfId="32253"/>
    <cellStyle name="Normal 6 4 4 7" xfId="50926"/>
    <cellStyle name="Normal 6 4 4 8" xfId="50927"/>
    <cellStyle name="Normal 6 4 4_Lcc_inputs" xfId="50928"/>
    <cellStyle name="Normal 6 4 5" xfId="32254"/>
    <cellStyle name="Normal 6 4 6" xfId="32255"/>
    <cellStyle name="Normal 6 4 7" xfId="10270"/>
    <cellStyle name="Normal 6 4 8" xfId="8998"/>
    <cellStyle name="Normal 6 4 9" xfId="566"/>
    <cellStyle name="Normal 6 5" xfId="2764"/>
    <cellStyle name="Normal 6 5 10" xfId="8999"/>
    <cellStyle name="Normal 6 5 2" xfId="10276"/>
    <cellStyle name="Normal 6 5 2 2" xfId="32256"/>
    <cellStyle name="Normal 6 5 2 2 2" xfId="32257"/>
    <cellStyle name="Normal 6 5 2 2 2 2" xfId="32258"/>
    <cellStyle name="Normal 6 5 2 2 2 2 2" xfId="32259"/>
    <cellStyle name="Normal 6 5 2 2 2 3" xfId="32260"/>
    <cellStyle name="Normal 6 5 2 2 3" xfId="32261"/>
    <cellStyle name="Normal 6 5 2 2 3 2" xfId="32262"/>
    <cellStyle name="Normal 6 5 2 2 3 2 2" xfId="32263"/>
    <cellStyle name="Normal 6 5 2 2 3 3" xfId="32264"/>
    <cellStyle name="Normal 6 5 2 2 4" xfId="32265"/>
    <cellStyle name="Normal 6 5 2 2 4 2" xfId="32266"/>
    <cellStyle name="Normal 6 5 2 2 5" xfId="32267"/>
    <cellStyle name="Normal 6 5 2 2_Lcc_inputs" xfId="50929"/>
    <cellStyle name="Normal 6 5 2 3" xfId="32268"/>
    <cellStyle name="Normal 6 5 2 3 2" xfId="32269"/>
    <cellStyle name="Normal 6 5 2 3 2 2" xfId="32270"/>
    <cellStyle name="Normal 6 5 2 3 2 3" xfId="50930"/>
    <cellStyle name="Normal 6 5 2 3 3" xfId="32271"/>
    <cellStyle name="Normal 6 5 2 3 4" xfId="50931"/>
    <cellStyle name="Normal 6 5 2 3_Lcc_inputs" xfId="50932"/>
    <cellStyle name="Normal 6 5 2 4" xfId="32272"/>
    <cellStyle name="Normal 6 5 2 4 2" xfId="32273"/>
    <cellStyle name="Normal 6 5 2 4 2 2" xfId="32274"/>
    <cellStyle name="Normal 6 5 2 4 3" xfId="32275"/>
    <cellStyle name="Normal 6 5 2 5" xfId="32276"/>
    <cellStyle name="Normal 6 5 2 5 2" xfId="32277"/>
    <cellStyle name="Normal 6 5 2 6" xfId="32278"/>
    <cellStyle name="Normal 6 5 2 7" xfId="50933"/>
    <cellStyle name="Normal 6 5 2 8" xfId="50934"/>
    <cellStyle name="Normal 6 5 2_Lcc_inputs" xfId="50935"/>
    <cellStyle name="Normal 6 5 3" xfId="10899"/>
    <cellStyle name="Normal 6 5 3 2" xfId="32279"/>
    <cellStyle name="Normal 6 5 3 2 2" xfId="32280"/>
    <cellStyle name="Normal 6 5 3 2 2 2" xfId="32281"/>
    <cellStyle name="Normal 6 5 3 2 2 3" xfId="50936"/>
    <cellStyle name="Normal 6 5 3 2 3" xfId="32282"/>
    <cellStyle name="Normal 6 5 3 2 4" xfId="50937"/>
    <cellStyle name="Normal 6 5 3 2_Lcc_inputs" xfId="50938"/>
    <cellStyle name="Normal 6 5 3 3" xfId="32283"/>
    <cellStyle name="Normal 6 5 3 3 2" xfId="32284"/>
    <cellStyle name="Normal 6 5 3 3 2 2" xfId="32285"/>
    <cellStyle name="Normal 6 5 3 3 3" xfId="32286"/>
    <cellStyle name="Normal 6 5 3 4" xfId="32287"/>
    <cellStyle name="Normal 6 5 3 4 2" xfId="32288"/>
    <cellStyle name="Normal 6 5 3 5" xfId="32289"/>
    <cellStyle name="Normal 6 5 3 6" xfId="50939"/>
    <cellStyle name="Normal 6 5 3 7" xfId="50940"/>
    <cellStyle name="Normal 6 5 3_Lcc_inputs" xfId="50941"/>
    <cellStyle name="Normal 6 5 4" xfId="11177"/>
    <cellStyle name="Normal 6 5 4 2" xfId="32290"/>
    <cellStyle name="Normal 6 5 4 2 2" xfId="32291"/>
    <cellStyle name="Normal 6 5 4 2 3" xfId="50942"/>
    <cellStyle name="Normal 6 5 4 3" xfId="32292"/>
    <cellStyle name="Normal 6 5 4 3 2" xfId="50943"/>
    <cellStyle name="Normal 6 5 4 4" xfId="50944"/>
    <cellStyle name="Normal 6 5 4 5" xfId="50945"/>
    <cellStyle name="Normal 6 5 4_Lcc_inputs" xfId="50946"/>
    <cellStyle name="Normal 6 5 5" xfId="32293"/>
    <cellStyle name="Normal 6 5 5 2" xfId="32294"/>
    <cellStyle name="Normal 6 5 5 2 2" xfId="32295"/>
    <cellStyle name="Normal 6 5 5 2 3" xfId="50947"/>
    <cellStyle name="Normal 6 5 5 3" xfId="32296"/>
    <cellStyle name="Normal 6 5 5 4" xfId="50948"/>
    <cellStyle name="Normal 6 5 5_Lcc_inputs" xfId="50949"/>
    <cellStyle name="Normal 6 5 6" xfId="32297"/>
    <cellStyle name="Normal 6 5 6 2" xfId="32298"/>
    <cellStyle name="Normal 6 5 6 3" xfId="50950"/>
    <cellStyle name="Normal 6 5 7" xfId="32299"/>
    <cellStyle name="Normal 6 5 7 2" xfId="50951"/>
    <cellStyle name="Normal 6 5 8" xfId="10275"/>
    <cellStyle name="Normal 6 5 9" xfId="50952"/>
    <cellStyle name="Normal 6 5_Lcc_inputs" xfId="50953"/>
    <cellStyle name="Normal 6 6" xfId="10277"/>
    <cellStyle name="Normal 6 6 2" xfId="10278"/>
    <cellStyle name="Normal 6 6 2 2" xfId="32300"/>
    <cellStyle name="Normal 6 6 2 2 2" xfId="32301"/>
    <cellStyle name="Normal 6 6 2 2 2 2" xfId="32302"/>
    <cellStyle name="Normal 6 6 2 2 2 2 2" xfId="32303"/>
    <cellStyle name="Normal 6 6 2 2 2 3" xfId="32304"/>
    <cellStyle name="Normal 6 6 2 2 3" xfId="32305"/>
    <cellStyle name="Normal 6 6 2 2 3 2" xfId="32306"/>
    <cellStyle name="Normal 6 6 2 2 3 2 2" xfId="32307"/>
    <cellStyle name="Normal 6 6 2 2 3 3" xfId="32308"/>
    <cellStyle name="Normal 6 6 2 2 4" xfId="32309"/>
    <cellStyle name="Normal 6 6 2 2 4 2" xfId="32310"/>
    <cellStyle name="Normal 6 6 2 2 5" xfId="32311"/>
    <cellStyle name="Normal 6 6 2 2_Lcc_inputs" xfId="50954"/>
    <cellStyle name="Normal 6 6 2 3" xfId="32312"/>
    <cellStyle name="Normal 6 6 2 3 2" xfId="32313"/>
    <cellStyle name="Normal 6 6 2 3 2 2" xfId="32314"/>
    <cellStyle name="Normal 6 6 2 3 2 3" xfId="50955"/>
    <cellStyle name="Normal 6 6 2 3 3" xfId="32315"/>
    <cellStyle name="Normal 6 6 2 3 4" xfId="50956"/>
    <cellStyle name="Normal 6 6 2 3_Lcc_inputs" xfId="50957"/>
    <cellStyle name="Normal 6 6 2 4" xfId="32316"/>
    <cellStyle name="Normal 6 6 2 4 2" xfId="32317"/>
    <cellStyle name="Normal 6 6 2 4 2 2" xfId="32318"/>
    <cellStyle name="Normal 6 6 2 4 3" xfId="32319"/>
    <cellStyle name="Normal 6 6 2 5" xfId="32320"/>
    <cellStyle name="Normal 6 6 2 5 2" xfId="32321"/>
    <cellStyle name="Normal 6 6 2 6" xfId="32322"/>
    <cellStyle name="Normal 6 6 2 7" xfId="50958"/>
    <cellStyle name="Normal 6 6 2 8" xfId="50959"/>
    <cellStyle name="Normal 6 6 2_Lcc_inputs" xfId="50960"/>
    <cellStyle name="Normal 6 6 3" xfId="10963"/>
    <cellStyle name="Normal 6 6 3 2" xfId="32323"/>
    <cellStyle name="Normal 6 6 3 2 2" xfId="32324"/>
    <cellStyle name="Normal 6 6 3 2 2 2" xfId="32325"/>
    <cellStyle name="Normal 6 6 3 2 2 3" xfId="50961"/>
    <cellStyle name="Normal 6 6 3 2 3" xfId="32326"/>
    <cellStyle name="Normal 6 6 3 2 4" xfId="50962"/>
    <cellStyle name="Normal 6 6 3 2_Lcc_inputs" xfId="50963"/>
    <cellStyle name="Normal 6 6 3 3" xfId="32327"/>
    <cellStyle name="Normal 6 6 3 3 2" xfId="32328"/>
    <cellStyle name="Normal 6 6 3 3 2 2" xfId="32329"/>
    <cellStyle name="Normal 6 6 3 3 3" xfId="32330"/>
    <cellStyle name="Normal 6 6 3 4" xfId="32331"/>
    <cellStyle name="Normal 6 6 3 4 2" xfId="32332"/>
    <cellStyle name="Normal 6 6 3 5" xfId="32333"/>
    <cellStyle name="Normal 6 6 3 6" xfId="50964"/>
    <cellStyle name="Normal 6 6 3 7" xfId="50965"/>
    <cellStyle name="Normal 6 6 3_Lcc_inputs" xfId="50966"/>
    <cellStyle name="Normal 6 6 4" xfId="11178"/>
    <cellStyle name="Normal 6 6 4 2" xfId="32334"/>
    <cellStyle name="Normal 6 6 4 2 2" xfId="32335"/>
    <cellStyle name="Normal 6 6 4 2 3" xfId="50967"/>
    <cellStyle name="Normal 6 6 4 3" xfId="32336"/>
    <cellStyle name="Normal 6 6 4 3 2" xfId="50968"/>
    <cellStyle name="Normal 6 6 4 4" xfId="50969"/>
    <cellStyle name="Normal 6 6 4 5" xfId="50970"/>
    <cellStyle name="Normal 6 6 4_Lcc_inputs" xfId="50971"/>
    <cellStyle name="Normal 6 6 5" xfId="32337"/>
    <cellStyle name="Normal 6 6 5 2" xfId="32338"/>
    <cellStyle name="Normal 6 6 5 2 2" xfId="32339"/>
    <cellStyle name="Normal 6 6 5 2 3" xfId="50972"/>
    <cellStyle name="Normal 6 6 5 3" xfId="32340"/>
    <cellStyle name="Normal 6 6 5 4" xfId="50973"/>
    <cellStyle name="Normal 6 6 5_Lcc_inputs" xfId="50974"/>
    <cellStyle name="Normal 6 6 6" xfId="32341"/>
    <cellStyle name="Normal 6 6 6 2" xfId="32342"/>
    <cellStyle name="Normal 6 6 6 3" xfId="50975"/>
    <cellStyle name="Normal 6 6 7" xfId="32343"/>
    <cellStyle name="Normal 6 6 7 2" xfId="50976"/>
    <cellStyle name="Normal 6 6 8" xfId="50977"/>
    <cellStyle name="Normal 6 6 9" xfId="50978"/>
    <cellStyle name="Normal 6 6_Lcc_inputs" xfId="50979"/>
    <cellStyle name="Normal 6 7" xfId="10279"/>
    <cellStyle name="Normal 6 7 2" xfId="10280"/>
    <cellStyle name="Normal 6 7 2 2" xfId="32344"/>
    <cellStyle name="Normal 6 7 2 2 2" xfId="32345"/>
    <cellStyle name="Normal 6 7 2 2 2 2" xfId="32346"/>
    <cellStyle name="Normal 6 7 2 2 2 2 2" xfId="32347"/>
    <cellStyle name="Normal 6 7 2 2 2 3" xfId="32348"/>
    <cellStyle name="Normal 6 7 2 2 3" xfId="32349"/>
    <cellStyle name="Normal 6 7 2 2 3 2" xfId="32350"/>
    <cellStyle name="Normal 6 7 2 2 3 2 2" xfId="32351"/>
    <cellStyle name="Normal 6 7 2 2 3 3" xfId="32352"/>
    <cellStyle name="Normal 6 7 2 2 4" xfId="32353"/>
    <cellStyle name="Normal 6 7 2 2 4 2" xfId="32354"/>
    <cellStyle name="Normal 6 7 2 2 5" xfId="32355"/>
    <cellStyle name="Normal 6 7 2 2_Lcc_inputs" xfId="50980"/>
    <cellStyle name="Normal 6 7 2 3" xfId="32356"/>
    <cellStyle name="Normal 6 7 2 3 2" xfId="32357"/>
    <cellStyle name="Normal 6 7 2 3 2 2" xfId="32358"/>
    <cellStyle name="Normal 6 7 2 3 2 3" xfId="50981"/>
    <cellStyle name="Normal 6 7 2 3 3" xfId="32359"/>
    <cellStyle name="Normal 6 7 2 3 4" xfId="50982"/>
    <cellStyle name="Normal 6 7 2 3_Lcc_inputs" xfId="50983"/>
    <cellStyle name="Normal 6 7 2 4" xfId="32360"/>
    <cellStyle name="Normal 6 7 2 4 2" xfId="32361"/>
    <cellStyle name="Normal 6 7 2 4 2 2" xfId="32362"/>
    <cellStyle name="Normal 6 7 2 4 3" xfId="32363"/>
    <cellStyle name="Normal 6 7 2 5" xfId="32364"/>
    <cellStyle name="Normal 6 7 2 5 2" xfId="32365"/>
    <cellStyle name="Normal 6 7 2 6" xfId="32366"/>
    <cellStyle name="Normal 6 7 2 7" xfId="50984"/>
    <cellStyle name="Normal 6 7 2 8" xfId="50985"/>
    <cellStyle name="Normal 6 7 2_Lcc_inputs" xfId="50986"/>
    <cellStyle name="Normal 6 7 3" xfId="32367"/>
    <cellStyle name="Normal 6 7 3 2" xfId="32368"/>
    <cellStyle name="Normal 6 7 3 2 2" xfId="32369"/>
    <cellStyle name="Normal 6 7 3 2 2 2" xfId="32370"/>
    <cellStyle name="Normal 6 7 3 2 3" xfId="32371"/>
    <cellStyle name="Normal 6 7 3 3" xfId="32372"/>
    <cellStyle name="Normal 6 7 3 3 2" xfId="32373"/>
    <cellStyle name="Normal 6 7 3 3 2 2" xfId="32374"/>
    <cellStyle name="Normal 6 7 3 3 3" xfId="32375"/>
    <cellStyle name="Normal 6 7 3 4" xfId="32376"/>
    <cellStyle name="Normal 6 7 3 4 2" xfId="32377"/>
    <cellStyle name="Normal 6 7 3 5" xfId="32378"/>
    <cellStyle name="Normal 6 7 3_Lcc_inputs" xfId="50987"/>
    <cellStyle name="Normal 6 7 4" xfId="32379"/>
    <cellStyle name="Normal 6 7 4 2" xfId="32380"/>
    <cellStyle name="Normal 6 7 4 2 2" xfId="32381"/>
    <cellStyle name="Normal 6 7 4 2 3" xfId="50988"/>
    <cellStyle name="Normal 6 7 4 3" xfId="32382"/>
    <cellStyle name="Normal 6 7 4 4" xfId="50989"/>
    <cellStyle name="Normal 6 7 4_Lcc_inputs" xfId="50990"/>
    <cellStyle name="Normal 6 7 5" xfId="32383"/>
    <cellStyle name="Normal 6 7 5 2" xfId="32384"/>
    <cellStyle name="Normal 6 7 5 2 2" xfId="32385"/>
    <cellStyle name="Normal 6 7 5 3" xfId="32386"/>
    <cellStyle name="Normal 6 7 6" xfId="32387"/>
    <cellStyle name="Normal 6 7 6 2" xfId="32388"/>
    <cellStyle name="Normal 6 7 7" xfId="32389"/>
    <cellStyle name="Normal 6 7 8" xfId="50991"/>
    <cellStyle name="Normal 6 7 9" xfId="50992"/>
    <cellStyle name="Normal 6 7_Lcc_inputs" xfId="50993"/>
    <cellStyle name="Normal 6 8" xfId="10281"/>
    <cellStyle name="Normal 6 8 2" xfId="10282"/>
    <cellStyle name="Normal 6 8 2 2" xfId="32390"/>
    <cellStyle name="Normal 6 8 2 2 2" xfId="32391"/>
    <cellStyle name="Normal 6 8 2 2 2 2" xfId="32392"/>
    <cellStyle name="Normal 6 8 2 2 2 2 2" xfId="32393"/>
    <cellStyle name="Normal 6 8 2 2 2 3" xfId="32394"/>
    <cellStyle name="Normal 6 8 2 2 3" xfId="32395"/>
    <cellStyle name="Normal 6 8 2 2 3 2" xfId="32396"/>
    <cellStyle name="Normal 6 8 2 2 3 2 2" xfId="32397"/>
    <cellStyle name="Normal 6 8 2 2 3 3" xfId="32398"/>
    <cellStyle name="Normal 6 8 2 2 4" xfId="32399"/>
    <cellStyle name="Normal 6 8 2 2 4 2" xfId="32400"/>
    <cellStyle name="Normal 6 8 2 2 5" xfId="32401"/>
    <cellStyle name="Normal 6 8 2 2_Lcc_inputs" xfId="50994"/>
    <cellStyle name="Normal 6 8 2 3" xfId="32402"/>
    <cellStyle name="Normal 6 8 2 3 2" xfId="32403"/>
    <cellStyle name="Normal 6 8 2 3 2 2" xfId="32404"/>
    <cellStyle name="Normal 6 8 2 3 2 3" xfId="50995"/>
    <cellStyle name="Normal 6 8 2 3 3" xfId="32405"/>
    <cellStyle name="Normal 6 8 2 3 4" xfId="50996"/>
    <cellStyle name="Normal 6 8 2 3_Lcc_inputs" xfId="50997"/>
    <cellStyle name="Normal 6 8 2 4" xfId="32406"/>
    <cellStyle name="Normal 6 8 2 4 2" xfId="32407"/>
    <cellStyle name="Normal 6 8 2 4 2 2" xfId="32408"/>
    <cellStyle name="Normal 6 8 2 4 3" xfId="32409"/>
    <cellStyle name="Normal 6 8 2 5" xfId="32410"/>
    <cellStyle name="Normal 6 8 2 5 2" xfId="32411"/>
    <cellStyle name="Normal 6 8 2 6" xfId="32412"/>
    <cellStyle name="Normal 6 8 2 7" xfId="50998"/>
    <cellStyle name="Normal 6 8 2 8" xfId="50999"/>
    <cellStyle name="Normal 6 8 2_Lcc_inputs" xfId="51000"/>
    <cellStyle name="Normal 6 8 3" xfId="32413"/>
    <cellStyle name="Normal 6 8 3 2" xfId="32414"/>
    <cellStyle name="Normal 6 8 3 2 2" xfId="32415"/>
    <cellStyle name="Normal 6 8 3 2 2 2" xfId="32416"/>
    <cellStyle name="Normal 6 8 3 2 3" xfId="32417"/>
    <cellStyle name="Normal 6 8 3 3" xfId="32418"/>
    <cellStyle name="Normal 6 8 3 3 2" xfId="32419"/>
    <cellStyle name="Normal 6 8 3 3 2 2" xfId="32420"/>
    <cellStyle name="Normal 6 8 3 3 3" xfId="32421"/>
    <cellStyle name="Normal 6 8 3 4" xfId="32422"/>
    <cellStyle name="Normal 6 8 3 4 2" xfId="32423"/>
    <cellStyle name="Normal 6 8 3 5" xfId="32424"/>
    <cellStyle name="Normal 6 8 3_Lcc_inputs" xfId="51001"/>
    <cellStyle name="Normal 6 8 4" xfId="32425"/>
    <cellStyle name="Normal 6 8 4 2" xfId="32426"/>
    <cellStyle name="Normal 6 8 4 2 2" xfId="32427"/>
    <cellStyle name="Normal 6 8 4 2 3" xfId="51002"/>
    <cellStyle name="Normal 6 8 4 3" xfId="32428"/>
    <cellStyle name="Normal 6 8 4 4" xfId="51003"/>
    <cellStyle name="Normal 6 8 4_Lcc_inputs" xfId="51004"/>
    <cellStyle name="Normal 6 8 5" xfId="32429"/>
    <cellStyle name="Normal 6 8 5 2" xfId="32430"/>
    <cellStyle name="Normal 6 8 5 2 2" xfId="32431"/>
    <cellStyle name="Normal 6 8 5 3" xfId="32432"/>
    <cellStyle name="Normal 6 8 6" xfId="32433"/>
    <cellStyle name="Normal 6 8 6 2" xfId="32434"/>
    <cellStyle name="Normal 6 8 7" xfId="32435"/>
    <cellStyle name="Normal 6 8 8" xfId="51005"/>
    <cellStyle name="Normal 6 8 9" xfId="51006"/>
    <cellStyle name="Normal 6 8_Lcc_inputs" xfId="51007"/>
    <cellStyle name="Normal 6 9" xfId="10283"/>
    <cellStyle name="Normal 6 9 2" xfId="32436"/>
    <cellStyle name="Normal 6 9 2 2" xfId="32437"/>
    <cellStyle name="Normal 6 9 2 2 2" xfId="32438"/>
    <cellStyle name="Normal 6 9 2 2 2 2" xfId="32439"/>
    <cellStyle name="Normal 6 9 2 2 3" xfId="32440"/>
    <cellStyle name="Normal 6 9 2 3" xfId="32441"/>
    <cellStyle name="Normal 6 9 2 3 2" xfId="32442"/>
    <cellStyle name="Normal 6 9 2 3 2 2" xfId="32443"/>
    <cellStyle name="Normal 6 9 2 3 3" xfId="32444"/>
    <cellStyle name="Normal 6 9 2 4" xfId="32445"/>
    <cellStyle name="Normal 6 9 2 4 2" xfId="32446"/>
    <cellStyle name="Normal 6 9 2 5" xfId="32447"/>
    <cellStyle name="Normal 6 9 2_Lcc_inputs" xfId="51008"/>
    <cellStyle name="Normal 6 9 3" xfId="32448"/>
    <cellStyle name="Normal 6 9 3 2" xfId="32449"/>
    <cellStyle name="Normal 6 9 3 2 2" xfId="32450"/>
    <cellStyle name="Normal 6 9 3 2 3" xfId="51009"/>
    <cellStyle name="Normal 6 9 3 3" xfId="32451"/>
    <cellStyle name="Normal 6 9 3 4" xfId="51010"/>
    <cellStyle name="Normal 6 9 3_Lcc_inputs" xfId="51011"/>
    <cellStyle name="Normal 6 9 4" xfId="32452"/>
    <cellStyle name="Normal 6 9 4 2" xfId="32453"/>
    <cellStyle name="Normal 6 9 4 2 2" xfId="32454"/>
    <cellStyle name="Normal 6 9 4 3" xfId="32455"/>
    <cellStyle name="Normal 6 9 5" xfId="32456"/>
    <cellStyle name="Normal 6 9 5 2" xfId="32457"/>
    <cellStyle name="Normal 6 9 6" xfId="32458"/>
    <cellStyle name="Normal 6 9 7" xfId="51012"/>
    <cellStyle name="Normal 6 9 8" xfId="51013"/>
    <cellStyle name="Normal 6 9_Lcc_inputs" xfId="51014"/>
    <cellStyle name="Normal 6_Lcc_inputs" xfId="51015"/>
    <cellStyle name="Normal 60" xfId="10284"/>
    <cellStyle name="Normal 60 10" xfId="10838"/>
    <cellStyle name="Normal 60 10 2" xfId="32459"/>
    <cellStyle name="Normal 60 10 2 2" xfId="32460"/>
    <cellStyle name="Normal 60 10 2 2 2" xfId="32461"/>
    <cellStyle name="Normal 60 10 2 2 3" xfId="51016"/>
    <cellStyle name="Normal 60 10 2 3" xfId="32462"/>
    <cellStyle name="Normal 60 10 2 4" xfId="51017"/>
    <cellStyle name="Normal 60 10 2_Lcc_inputs" xfId="51018"/>
    <cellStyle name="Normal 60 10 3" xfId="32463"/>
    <cellStyle name="Normal 60 10 3 2" xfId="32464"/>
    <cellStyle name="Normal 60 10 3 2 2" xfId="32465"/>
    <cellStyle name="Normal 60 10 3 3" xfId="32466"/>
    <cellStyle name="Normal 60 10 4" xfId="32467"/>
    <cellStyle name="Normal 60 10 4 2" xfId="32468"/>
    <cellStyle name="Normal 60 10 5" xfId="32469"/>
    <cellStyle name="Normal 60 10 6" xfId="51019"/>
    <cellStyle name="Normal 60 10 7" xfId="51020"/>
    <cellStyle name="Normal 60 10_Lcc_inputs" xfId="51021"/>
    <cellStyle name="Normal 60 11" xfId="32470"/>
    <cellStyle name="Normal 60 11 2" xfId="32471"/>
    <cellStyle name="Normal 60 11 2 2" xfId="32472"/>
    <cellStyle name="Normal 60 11 2 3" xfId="51022"/>
    <cellStyle name="Normal 60 11 3" xfId="32473"/>
    <cellStyle name="Normal 60 11 3 2" xfId="51023"/>
    <cellStyle name="Normal 60 11 4" xfId="51024"/>
    <cellStyle name="Normal 60 11 5" xfId="51025"/>
    <cellStyle name="Normal 60 11_Lcc_inputs" xfId="51026"/>
    <cellStyle name="Normal 60 12" xfId="32474"/>
    <cellStyle name="Normal 60 12 2" xfId="32475"/>
    <cellStyle name="Normal 60 12 2 2" xfId="32476"/>
    <cellStyle name="Normal 60 12 2 3" xfId="51027"/>
    <cellStyle name="Normal 60 12 3" xfId="32477"/>
    <cellStyle name="Normal 60 12 4" xfId="51028"/>
    <cellStyle name="Normal 60 12_Lcc_inputs" xfId="51029"/>
    <cellStyle name="Normal 60 13" xfId="32478"/>
    <cellStyle name="Normal 60 13 2" xfId="32479"/>
    <cellStyle name="Normal 60 13 3" xfId="51030"/>
    <cellStyle name="Normal 60 14" xfId="32480"/>
    <cellStyle name="Normal 60 14 2" xfId="51031"/>
    <cellStyle name="Normal 60 15" xfId="51032"/>
    <cellStyle name="Normal 60 16" xfId="51033"/>
    <cellStyle name="Normal 60 2" xfId="10285"/>
    <cellStyle name="Normal 60 2 10" xfId="51034"/>
    <cellStyle name="Normal 60 2 2" xfId="10286"/>
    <cellStyle name="Normal 60 2 2 2" xfId="32481"/>
    <cellStyle name="Normal 60 2 2 2 2" xfId="32482"/>
    <cellStyle name="Normal 60 2 2 2 2 2" xfId="32483"/>
    <cellStyle name="Normal 60 2 2 2 2 2 2" xfId="32484"/>
    <cellStyle name="Normal 60 2 2 2 2 3" xfId="32485"/>
    <cellStyle name="Normal 60 2 2 2 3" xfId="32486"/>
    <cellStyle name="Normal 60 2 2 2 3 2" xfId="32487"/>
    <cellStyle name="Normal 60 2 2 2 3 2 2" xfId="32488"/>
    <cellStyle name="Normal 60 2 2 2 3 3" xfId="32489"/>
    <cellStyle name="Normal 60 2 2 2 4" xfId="32490"/>
    <cellStyle name="Normal 60 2 2 2 4 2" xfId="32491"/>
    <cellStyle name="Normal 60 2 2 2 5" xfId="32492"/>
    <cellStyle name="Normal 60 2 2 2_Lcc_inputs" xfId="51035"/>
    <cellStyle name="Normal 60 2 2 3" xfId="32493"/>
    <cellStyle name="Normal 60 2 2 3 2" xfId="32494"/>
    <cellStyle name="Normal 60 2 2 3 2 2" xfId="32495"/>
    <cellStyle name="Normal 60 2 2 3 2 3" xfId="51036"/>
    <cellStyle name="Normal 60 2 2 3 3" xfId="32496"/>
    <cellStyle name="Normal 60 2 2 3 4" xfId="51037"/>
    <cellStyle name="Normal 60 2 2 3_Lcc_inputs" xfId="51038"/>
    <cellStyle name="Normal 60 2 2 4" xfId="32497"/>
    <cellStyle name="Normal 60 2 2 4 2" xfId="32498"/>
    <cellStyle name="Normal 60 2 2 4 2 2" xfId="32499"/>
    <cellStyle name="Normal 60 2 2 4 3" xfId="32500"/>
    <cellStyle name="Normal 60 2 2 5" xfId="32501"/>
    <cellStyle name="Normal 60 2 2 5 2" xfId="32502"/>
    <cellStyle name="Normal 60 2 2 6" xfId="32503"/>
    <cellStyle name="Normal 60 2 2 7" xfId="51039"/>
    <cellStyle name="Normal 60 2 2 8" xfId="51040"/>
    <cellStyle name="Normal 60 2 2_Lcc_inputs" xfId="51041"/>
    <cellStyle name="Normal 60 2 3" xfId="10900"/>
    <cellStyle name="Normal 60 2 3 2" xfId="32504"/>
    <cellStyle name="Normal 60 2 3 2 2" xfId="32505"/>
    <cellStyle name="Normal 60 2 3 2 2 2" xfId="32506"/>
    <cellStyle name="Normal 60 2 3 2 2 3" xfId="51042"/>
    <cellStyle name="Normal 60 2 3 2 3" xfId="32507"/>
    <cellStyle name="Normal 60 2 3 2 4" xfId="51043"/>
    <cellStyle name="Normal 60 2 3 2_Lcc_inputs" xfId="51044"/>
    <cellStyle name="Normal 60 2 3 3" xfId="32508"/>
    <cellStyle name="Normal 60 2 3 3 2" xfId="32509"/>
    <cellStyle name="Normal 60 2 3 3 2 2" xfId="32510"/>
    <cellStyle name="Normal 60 2 3 3 3" xfId="32511"/>
    <cellStyle name="Normal 60 2 3 4" xfId="32512"/>
    <cellStyle name="Normal 60 2 3 4 2" xfId="32513"/>
    <cellStyle name="Normal 60 2 3 5" xfId="32514"/>
    <cellStyle name="Normal 60 2 3 6" xfId="51045"/>
    <cellStyle name="Normal 60 2 3 7" xfId="51046"/>
    <cellStyle name="Normal 60 2 3_Lcc_inputs" xfId="51047"/>
    <cellStyle name="Normal 60 2 4" xfId="11179"/>
    <cellStyle name="Normal 60 2 4 2" xfId="32515"/>
    <cellStyle name="Normal 60 2 4 2 2" xfId="32516"/>
    <cellStyle name="Normal 60 2 4 2 3" xfId="51048"/>
    <cellStyle name="Normal 60 2 4 3" xfId="32517"/>
    <cellStyle name="Normal 60 2 4 3 2" xfId="51049"/>
    <cellStyle name="Normal 60 2 4 4" xfId="51050"/>
    <cellStyle name="Normal 60 2 4 5" xfId="51051"/>
    <cellStyle name="Normal 60 2 4_Lcc_inputs" xfId="51052"/>
    <cellStyle name="Normal 60 2 5" xfId="32518"/>
    <cellStyle name="Normal 60 2 5 2" xfId="32519"/>
    <cellStyle name="Normal 60 2 5 2 2" xfId="32520"/>
    <cellStyle name="Normal 60 2 5 2 3" xfId="51053"/>
    <cellStyle name="Normal 60 2 5 3" xfId="32521"/>
    <cellStyle name="Normal 60 2 5 3 2" xfId="51054"/>
    <cellStyle name="Normal 60 2 5 4" xfId="51055"/>
    <cellStyle name="Normal 60 2 5 5" xfId="51056"/>
    <cellStyle name="Normal 60 2 5_Lcc_inputs" xfId="51057"/>
    <cellStyle name="Normal 60 2 6" xfId="32522"/>
    <cellStyle name="Normal 60 2 6 2" xfId="32523"/>
    <cellStyle name="Normal 60 2 6 2 2" xfId="51058"/>
    <cellStyle name="Normal 60 2 6 3" xfId="51059"/>
    <cellStyle name="Normal 60 2 6 4" xfId="51060"/>
    <cellStyle name="Normal 60 2 6_Lcc_inputs" xfId="51061"/>
    <cellStyle name="Normal 60 2 7" xfId="32524"/>
    <cellStyle name="Normal 60 2 7 2" xfId="51062"/>
    <cellStyle name="Normal 60 2 7 3" xfId="51063"/>
    <cellStyle name="Normal 60 2 8" xfId="51064"/>
    <cellStyle name="Normal 60 2 8 2" xfId="51065"/>
    <cellStyle name="Normal 60 2 9" xfId="51066"/>
    <cellStyle name="Normal 60 2_Lcc_inputs" xfId="51067"/>
    <cellStyle name="Normal 60 3" xfId="10287"/>
    <cellStyle name="Normal 60 3 2" xfId="10288"/>
    <cellStyle name="Normal 60 3 2 2" xfId="32525"/>
    <cellStyle name="Normal 60 3 2 2 2" xfId="32526"/>
    <cellStyle name="Normal 60 3 2 2 2 2" xfId="32527"/>
    <cellStyle name="Normal 60 3 2 2 2 2 2" xfId="32528"/>
    <cellStyle name="Normal 60 3 2 2 2 3" xfId="32529"/>
    <cellStyle name="Normal 60 3 2 2 3" xfId="32530"/>
    <cellStyle name="Normal 60 3 2 2 3 2" xfId="32531"/>
    <cellStyle name="Normal 60 3 2 2 3 2 2" xfId="32532"/>
    <cellStyle name="Normal 60 3 2 2 3 3" xfId="32533"/>
    <cellStyle name="Normal 60 3 2 2 4" xfId="32534"/>
    <cellStyle name="Normal 60 3 2 2 4 2" xfId="32535"/>
    <cellStyle name="Normal 60 3 2 2 5" xfId="32536"/>
    <cellStyle name="Normal 60 3 2 2_Lcc_inputs" xfId="51068"/>
    <cellStyle name="Normal 60 3 2 3" xfId="32537"/>
    <cellStyle name="Normal 60 3 2 3 2" xfId="32538"/>
    <cellStyle name="Normal 60 3 2 3 2 2" xfId="32539"/>
    <cellStyle name="Normal 60 3 2 3 2 3" xfId="51069"/>
    <cellStyle name="Normal 60 3 2 3 3" xfId="32540"/>
    <cellStyle name="Normal 60 3 2 3 4" xfId="51070"/>
    <cellStyle name="Normal 60 3 2 3_Lcc_inputs" xfId="51071"/>
    <cellStyle name="Normal 60 3 2 4" xfId="32541"/>
    <cellStyle name="Normal 60 3 2 4 2" xfId="32542"/>
    <cellStyle name="Normal 60 3 2 4 2 2" xfId="32543"/>
    <cellStyle name="Normal 60 3 2 4 3" xfId="32544"/>
    <cellStyle name="Normal 60 3 2 5" xfId="32545"/>
    <cellStyle name="Normal 60 3 2 5 2" xfId="32546"/>
    <cellStyle name="Normal 60 3 2 6" xfId="32547"/>
    <cellStyle name="Normal 60 3 2 7" xfId="51072"/>
    <cellStyle name="Normal 60 3 2 8" xfId="51073"/>
    <cellStyle name="Normal 60 3 2_Lcc_inputs" xfId="51074"/>
    <cellStyle name="Normal 60 3 3" xfId="10964"/>
    <cellStyle name="Normal 60 3 3 2" xfId="32548"/>
    <cellStyle name="Normal 60 3 3 2 2" xfId="32549"/>
    <cellStyle name="Normal 60 3 3 2 2 2" xfId="32550"/>
    <cellStyle name="Normal 60 3 3 2 2 3" xfId="51075"/>
    <cellStyle name="Normal 60 3 3 2 3" xfId="32551"/>
    <cellStyle name="Normal 60 3 3 2 4" xfId="51076"/>
    <cellStyle name="Normal 60 3 3 2_Lcc_inputs" xfId="51077"/>
    <cellStyle name="Normal 60 3 3 3" xfId="32552"/>
    <cellStyle name="Normal 60 3 3 3 2" xfId="32553"/>
    <cellStyle name="Normal 60 3 3 3 2 2" xfId="32554"/>
    <cellStyle name="Normal 60 3 3 3 3" xfId="32555"/>
    <cellStyle name="Normal 60 3 3 4" xfId="32556"/>
    <cellStyle name="Normal 60 3 3 4 2" xfId="32557"/>
    <cellStyle name="Normal 60 3 3 5" xfId="32558"/>
    <cellStyle name="Normal 60 3 3 6" xfId="51078"/>
    <cellStyle name="Normal 60 3 3 7" xfId="51079"/>
    <cellStyle name="Normal 60 3 3_Lcc_inputs" xfId="51080"/>
    <cellStyle name="Normal 60 3 4" xfId="11180"/>
    <cellStyle name="Normal 60 3 4 2" xfId="32559"/>
    <cellStyle name="Normal 60 3 4 2 2" xfId="32560"/>
    <cellStyle name="Normal 60 3 4 2 3" xfId="51081"/>
    <cellStyle name="Normal 60 3 4 3" xfId="32561"/>
    <cellStyle name="Normal 60 3 4 3 2" xfId="51082"/>
    <cellStyle name="Normal 60 3 4 4" xfId="51083"/>
    <cellStyle name="Normal 60 3 4 5" xfId="51084"/>
    <cellStyle name="Normal 60 3 4_Lcc_inputs" xfId="51085"/>
    <cellStyle name="Normal 60 3 5" xfId="32562"/>
    <cellStyle name="Normal 60 3 5 2" xfId="32563"/>
    <cellStyle name="Normal 60 3 5 2 2" xfId="32564"/>
    <cellStyle name="Normal 60 3 5 2 3" xfId="51086"/>
    <cellStyle name="Normal 60 3 5 3" xfId="32565"/>
    <cellStyle name="Normal 60 3 5 4" xfId="51087"/>
    <cellStyle name="Normal 60 3 5_Lcc_inputs" xfId="51088"/>
    <cellStyle name="Normal 60 3 6" xfId="32566"/>
    <cellStyle name="Normal 60 3 6 2" xfId="32567"/>
    <cellStyle name="Normal 60 3 6 3" xfId="51089"/>
    <cellStyle name="Normal 60 3 7" xfId="32568"/>
    <cellStyle name="Normal 60 3 7 2" xfId="51090"/>
    <cellStyle name="Normal 60 3 8" xfId="51091"/>
    <cellStyle name="Normal 60 3 9" xfId="51092"/>
    <cellStyle name="Normal 60 3_Lcc_inputs" xfId="51093"/>
    <cellStyle name="Normal 60 4" xfId="10289"/>
    <cellStyle name="Normal 60 4 2" xfId="10290"/>
    <cellStyle name="Normal 60 4 2 2" xfId="32569"/>
    <cellStyle name="Normal 60 4 2 2 2" xfId="32570"/>
    <cellStyle name="Normal 60 4 2 2 2 2" xfId="32571"/>
    <cellStyle name="Normal 60 4 2 2 2 2 2" xfId="32572"/>
    <cellStyle name="Normal 60 4 2 2 2 3" xfId="32573"/>
    <cellStyle name="Normal 60 4 2 2 3" xfId="32574"/>
    <cellStyle name="Normal 60 4 2 2 3 2" xfId="32575"/>
    <cellStyle name="Normal 60 4 2 2 3 2 2" xfId="32576"/>
    <cellStyle name="Normal 60 4 2 2 3 3" xfId="32577"/>
    <cellStyle name="Normal 60 4 2 2 4" xfId="32578"/>
    <cellStyle name="Normal 60 4 2 2 4 2" xfId="32579"/>
    <cellStyle name="Normal 60 4 2 2 5" xfId="32580"/>
    <cellStyle name="Normal 60 4 2 2_Lcc_inputs" xfId="51094"/>
    <cellStyle name="Normal 60 4 2 3" xfId="32581"/>
    <cellStyle name="Normal 60 4 2 3 2" xfId="32582"/>
    <cellStyle name="Normal 60 4 2 3 2 2" xfId="32583"/>
    <cellStyle name="Normal 60 4 2 3 2 3" xfId="51095"/>
    <cellStyle name="Normal 60 4 2 3 3" xfId="32584"/>
    <cellStyle name="Normal 60 4 2 3 4" xfId="51096"/>
    <cellStyle name="Normal 60 4 2 3_Lcc_inputs" xfId="51097"/>
    <cellStyle name="Normal 60 4 2 4" xfId="32585"/>
    <cellStyle name="Normal 60 4 2 4 2" xfId="32586"/>
    <cellStyle name="Normal 60 4 2 4 2 2" xfId="32587"/>
    <cellStyle name="Normal 60 4 2 4 3" xfId="32588"/>
    <cellStyle name="Normal 60 4 2 5" xfId="32589"/>
    <cellStyle name="Normal 60 4 2 5 2" xfId="32590"/>
    <cellStyle name="Normal 60 4 2 6" xfId="32591"/>
    <cellStyle name="Normal 60 4 2 7" xfId="51098"/>
    <cellStyle name="Normal 60 4 2 8" xfId="51099"/>
    <cellStyle name="Normal 60 4 2_Lcc_inputs" xfId="51100"/>
    <cellStyle name="Normal 60 4 3" xfId="32592"/>
    <cellStyle name="Normal 60 4 3 2" xfId="32593"/>
    <cellStyle name="Normal 60 4 3 2 2" xfId="32594"/>
    <cellStyle name="Normal 60 4 3 2 2 2" xfId="32595"/>
    <cellStyle name="Normal 60 4 3 2 3" xfId="32596"/>
    <cellStyle name="Normal 60 4 3 3" xfId="32597"/>
    <cellStyle name="Normal 60 4 3 3 2" xfId="32598"/>
    <cellStyle name="Normal 60 4 3 3 2 2" xfId="32599"/>
    <cellStyle name="Normal 60 4 3 3 3" xfId="32600"/>
    <cellStyle name="Normal 60 4 3 4" xfId="32601"/>
    <cellStyle name="Normal 60 4 3 4 2" xfId="32602"/>
    <cellStyle name="Normal 60 4 3 5" xfId="32603"/>
    <cellStyle name="Normal 60 4 3_Lcc_inputs" xfId="51101"/>
    <cellStyle name="Normal 60 4 4" xfId="32604"/>
    <cellStyle name="Normal 60 4 4 2" xfId="32605"/>
    <cellStyle name="Normal 60 4 4 2 2" xfId="32606"/>
    <cellStyle name="Normal 60 4 4 2 3" xfId="51102"/>
    <cellStyle name="Normal 60 4 4 3" xfId="32607"/>
    <cellStyle name="Normal 60 4 4 4" xfId="51103"/>
    <cellStyle name="Normal 60 4 4_Lcc_inputs" xfId="51104"/>
    <cellStyle name="Normal 60 4 5" xfId="32608"/>
    <cellStyle name="Normal 60 4 5 2" xfId="32609"/>
    <cellStyle name="Normal 60 4 5 2 2" xfId="32610"/>
    <cellStyle name="Normal 60 4 5 3" xfId="32611"/>
    <cellStyle name="Normal 60 4 6" xfId="32612"/>
    <cellStyle name="Normal 60 4 6 2" xfId="32613"/>
    <cellStyle name="Normal 60 4 7" xfId="32614"/>
    <cellStyle name="Normal 60 4 8" xfId="51105"/>
    <cellStyle name="Normal 60 4 9" xfId="51106"/>
    <cellStyle name="Normal 60 4_Lcc_inputs" xfId="51107"/>
    <cellStyle name="Normal 60 5" xfId="10291"/>
    <cellStyle name="Normal 60 5 2" xfId="10292"/>
    <cellStyle name="Normal 60 5 2 2" xfId="32615"/>
    <cellStyle name="Normal 60 5 2 2 2" xfId="32616"/>
    <cellStyle name="Normal 60 5 2 2 2 2" xfId="32617"/>
    <cellStyle name="Normal 60 5 2 2 2 2 2" xfId="32618"/>
    <cellStyle name="Normal 60 5 2 2 2 3" xfId="32619"/>
    <cellStyle name="Normal 60 5 2 2 3" xfId="32620"/>
    <cellStyle name="Normal 60 5 2 2 3 2" xfId="32621"/>
    <cellStyle name="Normal 60 5 2 2 3 2 2" xfId="32622"/>
    <cellStyle name="Normal 60 5 2 2 3 3" xfId="32623"/>
    <cellStyle name="Normal 60 5 2 2 4" xfId="32624"/>
    <cellStyle name="Normal 60 5 2 2 4 2" xfId="32625"/>
    <cellStyle name="Normal 60 5 2 2 5" xfId="32626"/>
    <cellStyle name="Normal 60 5 2 2_Lcc_inputs" xfId="51108"/>
    <cellStyle name="Normal 60 5 2 3" xfId="32627"/>
    <cellStyle name="Normal 60 5 2 3 2" xfId="32628"/>
    <cellStyle name="Normal 60 5 2 3 2 2" xfId="32629"/>
    <cellStyle name="Normal 60 5 2 3 2 3" xfId="51109"/>
    <cellStyle name="Normal 60 5 2 3 3" xfId="32630"/>
    <cellStyle name="Normal 60 5 2 3 4" xfId="51110"/>
    <cellStyle name="Normal 60 5 2 3_Lcc_inputs" xfId="51111"/>
    <cellStyle name="Normal 60 5 2 4" xfId="32631"/>
    <cellStyle name="Normal 60 5 2 4 2" xfId="32632"/>
    <cellStyle name="Normal 60 5 2 4 2 2" xfId="32633"/>
    <cellStyle name="Normal 60 5 2 4 3" xfId="32634"/>
    <cellStyle name="Normal 60 5 2 5" xfId="32635"/>
    <cellStyle name="Normal 60 5 2 5 2" xfId="32636"/>
    <cellStyle name="Normal 60 5 2 6" xfId="32637"/>
    <cellStyle name="Normal 60 5 2 7" xfId="51112"/>
    <cellStyle name="Normal 60 5 2 8" xfId="51113"/>
    <cellStyle name="Normal 60 5 2_Lcc_inputs" xfId="51114"/>
    <cellStyle name="Normal 60 5 3" xfId="32638"/>
    <cellStyle name="Normal 60 5 3 2" xfId="32639"/>
    <cellStyle name="Normal 60 5 3 2 2" xfId="32640"/>
    <cellStyle name="Normal 60 5 3 2 2 2" xfId="32641"/>
    <cellStyle name="Normal 60 5 3 2 3" xfId="32642"/>
    <cellStyle name="Normal 60 5 3 3" xfId="32643"/>
    <cellStyle name="Normal 60 5 3 3 2" xfId="32644"/>
    <cellStyle name="Normal 60 5 3 3 2 2" xfId="32645"/>
    <cellStyle name="Normal 60 5 3 3 3" xfId="32646"/>
    <cellStyle name="Normal 60 5 3 4" xfId="32647"/>
    <cellStyle name="Normal 60 5 3 4 2" xfId="32648"/>
    <cellStyle name="Normal 60 5 3 5" xfId="32649"/>
    <cellStyle name="Normal 60 5 3_Lcc_inputs" xfId="51115"/>
    <cellStyle name="Normal 60 5 4" xfId="32650"/>
    <cellStyle name="Normal 60 5 4 2" xfId="32651"/>
    <cellStyle name="Normal 60 5 4 2 2" xfId="32652"/>
    <cellStyle name="Normal 60 5 4 2 3" xfId="51116"/>
    <cellStyle name="Normal 60 5 4 3" xfId="32653"/>
    <cellStyle name="Normal 60 5 4 4" xfId="51117"/>
    <cellStyle name="Normal 60 5 4_Lcc_inputs" xfId="51118"/>
    <cellStyle name="Normal 60 5 5" xfId="32654"/>
    <cellStyle name="Normal 60 5 5 2" xfId="32655"/>
    <cellStyle name="Normal 60 5 5 2 2" xfId="32656"/>
    <cellStyle name="Normal 60 5 5 3" xfId="32657"/>
    <cellStyle name="Normal 60 5 6" xfId="32658"/>
    <cellStyle name="Normal 60 5 6 2" xfId="32659"/>
    <cellStyle name="Normal 60 5 7" xfId="32660"/>
    <cellStyle name="Normal 60 5 8" xfId="51119"/>
    <cellStyle name="Normal 60 5 9" xfId="51120"/>
    <cellStyle name="Normal 60 5_Lcc_inputs" xfId="51121"/>
    <cellStyle name="Normal 60 6" xfId="10293"/>
    <cellStyle name="Normal 60 6 2" xfId="10294"/>
    <cellStyle name="Normal 60 6 2 2" xfId="32661"/>
    <cellStyle name="Normal 60 6 2 2 2" xfId="32662"/>
    <cellStyle name="Normal 60 6 2 2 2 2" xfId="32663"/>
    <cellStyle name="Normal 60 6 2 2 2 2 2" xfId="32664"/>
    <cellStyle name="Normal 60 6 2 2 2 3" xfId="32665"/>
    <cellStyle name="Normal 60 6 2 2 3" xfId="32666"/>
    <cellStyle name="Normal 60 6 2 2 3 2" xfId="32667"/>
    <cellStyle name="Normal 60 6 2 2 3 2 2" xfId="32668"/>
    <cellStyle name="Normal 60 6 2 2 3 3" xfId="32669"/>
    <cellStyle name="Normal 60 6 2 2 4" xfId="32670"/>
    <cellStyle name="Normal 60 6 2 2 4 2" xfId="32671"/>
    <cellStyle name="Normal 60 6 2 2 5" xfId="32672"/>
    <cellStyle name="Normal 60 6 2 2_Lcc_inputs" xfId="51122"/>
    <cellStyle name="Normal 60 6 2 3" xfId="32673"/>
    <cellStyle name="Normal 60 6 2 3 2" xfId="32674"/>
    <cellStyle name="Normal 60 6 2 3 2 2" xfId="32675"/>
    <cellStyle name="Normal 60 6 2 3 2 3" xfId="51123"/>
    <cellStyle name="Normal 60 6 2 3 3" xfId="32676"/>
    <cellStyle name="Normal 60 6 2 3 4" xfId="51124"/>
    <cellStyle name="Normal 60 6 2 3_Lcc_inputs" xfId="51125"/>
    <cellStyle name="Normal 60 6 2 4" xfId="32677"/>
    <cellStyle name="Normal 60 6 2 4 2" xfId="32678"/>
    <cellStyle name="Normal 60 6 2 4 2 2" xfId="32679"/>
    <cellStyle name="Normal 60 6 2 4 3" xfId="32680"/>
    <cellStyle name="Normal 60 6 2 5" xfId="32681"/>
    <cellStyle name="Normal 60 6 2 5 2" xfId="32682"/>
    <cellStyle name="Normal 60 6 2 6" xfId="32683"/>
    <cellStyle name="Normal 60 6 2 7" xfId="51126"/>
    <cellStyle name="Normal 60 6 2 8" xfId="51127"/>
    <cellStyle name="Normal 60 6 2_Lcc_inputs" xfId="51128"/>
    <cellStyle name="Normal 60 6 3" xfId="32684"/>
    <cellStyle name="Normal 60 6 3 2" xfId="32685"/>
    <cellStyle name="Normal 60 6 3 2 2" xfId="32686"/>
    <cellStyle name="Normal 60 6 3 2 2 2" xfId="32687"/>
    <cellStyle name="Normal 60 6 3 2 3" xfId="32688"/>
    <cellStyle name="Normal 60 6 3 3" xfId="32689"/>
    <cellStyle name="Normal 60 6 3 3 2" xfId="32690"/>
    <cellStyle name="Normal 60 6 3 3 2 2" xfId="32691"/>
    <cellStyle name="Normal 60 6 3 3 3" xfId="32692"/>
    <cellStyle name="Normal 60 6 3 4" xfId="32693"/>
    <cellStyle name="Normal 60 6 3 4 2" xfId="32694"/>
    <cellStyle name="Normal 60 6 3 5" xfId="32695"/>
    <cellStyle name="Normal 60 6 3_Lcc_inputs" xfId="51129"/>
    <cellStyle name="Normal 60 6 4" xfId="32696"/>
    <cellStyle name="Normal 60 6 4 2" xfId="32697"/>
    <cellStyle name="Normal 60 6 4 2 2" xfId="32698"/>
    <cellStyle name="Normal 60 6 4 2 3" xfId="51130"/>
    <cellStyle name="Normal 60 6 4 3" xfId="32699"/>
    <cellStyle name="Normal 60 6 4 4" xfId="51131"/>
    <cellStyle name="Normal 60 6 4_Lcc_inputs" xfId="51132"/>
    <cellStyle name="Normal 60 6 5" xfId="32700"/>
    <cellStyle name="Normal 60 6 5 2" xfId="32701"/>
    <cellStyle name="Normal 60 6 5 2 2" xfId="32702"/>
    <cellStyle name="Normal 60 6 5 3" xfId="32703"/>
    <cellStyle name="Normal 60 6 6" xfId="32704"/>
    <cellStyle name="Normal 60 6 6 2" xfId="32705"/>
    <cellStyle name="Normal 60 6 7" xfId="32706"/>
    <cellStyle name="Normal 60 6 8" xfId="51133"/>
    <cellStyle name="Normal 60 6 9" xfId="51134"/>
    <cellStyle name="Normal 60 6_Lcc_inputs" xfId="51135"/>
    <cellStyle name="Normal 60 7" xfId="10295"/>
    <cellStyle name="Normal 60 7 2" xfId="10296"/>
    <cellStyle name="Normal 60 7 2 2" xfId="32707"/>
    <cellStyle name="Normal 60 7 2 2 2" xfId="32708"/>
    <cellStyle name="Normal 60 7 2 2 2 2" xfId="32709"/>
    <cellStyle name="Normal 60 7 2 2 2 2 2" xfId="32710"/>
    <cellStyle name="Normal 60 7 2 2 2 3" xfId="32711"/>
    <cellStyle name="Normal 60 7 2 2 3" xfId="32712"/>
    <cellStyle name="Normal 60 7 2 2 3 2" xfId="32713"/>
    <cellStyle name="Normal 60 7 2 2 3 2 2" xfId="32714"/>
    <cellStyle name="Normal 60 7 2 2 3 3" xfId="32715"/>
    <cellStyle name="Normal 60 7 2 2 4" xfId="32716"/>
    <cellStyle name="Normal 60 7 2 2 4 2" xfId="32717"/>
    <cellStyle name="Normal 60 7 2 2 5" xfId="32718"/>
    <cellStyle name="Normal 60 7 2 2_Lcc_inputs" xfId="51136"/>
    <cellStyle name="Normal 60 7 2 3" xfId="32719"/>
    <cellStyle name="Normal 60 7 2 3 2" xfId="32720"/>
    <cellStyle name="Normal 60 7 2 3 2 2" xfId="32721"/>
    <cellStyle name="Normal 60 7 2 3 2 3" xfId="51137"/>
    <cellStyle name="Normal 60 7 2 3 3" xfId="32722"/>
    <cellStyle name="Normal 60 7 2 3 4" xfId="51138"/>
    <cellStyle name="Normal 60 7 2 3_Lcc_inputs" xfId="51139"/>
    <cellStyle name="Normal 60 7 2 4" xfId="32723"/>
    <cellStyle name="Normal 60 7 2 4 2" xfId="32724"/>
    <cellStyle name="Normal 60 7 2 4 2 2" xfId="32725"/>
    <cellStyle name="Normal 60 7 2 4 3" xfId="32726"/>
    <cellStyle name="Normal 60 7 2 5" xfId="32727"/>
    <cellStyle name="Normal 60 7 2 5 2" xfId="32728"/>
    <cellStyle name="Normal 60 7 2 6" xfId="32729"/>
    <cellStyle name="Normal 60 7 2 7" xfId="51140"/>
    <cellStyle name="Normal 60 7 2 8" xfId="51141"/>
    <cellStyle name="Normal 60 7 2_Lcc_inputs" xfId="51142"/>
    <cellStyle name="Normal 60 7 3" xfId="32730"/>
    <cellStyle name="Normal 60 7 3 2" xfId="32731"/>
    <cellStyle name="Normal 60 7 3 2 2" xfId="32732"/>
    <cellStyle name="Normal 60 7 3 2 2 2" xfId="32733"/>
    <cellStyle name="Normal 60 7 3 2 3" xfId="32734"/>
    <cellStyle name="Normal 60 7 3 3" xfId="32735"/>
    <cellStyle name="Normal 60 7 3 3 2" xfId="32736"/>
    <cellStyle name="Normal 60 7 3 3 2 2" xfId="32737"/>
    <cellStyle name="Normal 60 7 3 3 3" xfId="32738"/>
    <cellStyle name="Normal 60 7 3 4" xfId="32739"/>
    <cellStyle name="Normal 60 7 3 4 2" xfId="32740"/>
    <cellStyle name="Normal 60 7 3 5" xfId="32741"/>
    <cellStyle name="Normal 60 7 3_Lcc_inputs" xfId="51143"/>
    <cellStyle name="Normal 60 7 4" xfId="32742"/>
    <cellStyle name="Normal 60 7 4 2" xfId="32743"/>
    <cellStyle name="Normal 60 7 4 2 2" xfId="32744"/>
    <cellStyle name="Normal 60 7 4 2 3" xfId="51144"/>
    <cellStyle name="Normal 60 7 4 3" xfId="32745"/>
    <cellStyle name="Normal 60 7 4 4" xfId="51145"/>
    <cellStyle name="Normal 60 7 4_Lcc_inputs" xfId="51146"/>
    <cellStyle name="Normal 60 7 5" xfId="32746"/>
    <cellStyle name="Normal 60 7 5 2" xfId="32747"/>
    <cellStyle name="Normal 60 7 5 2 2" xfId="32748"/>
    <cellStyle name="Normal 60 7 5 3" xfId="32749"/>
    <cellStyle name="Normal 60 7 6" xfId="32750"/>
    <cellStyle name="Normal 60 7 6 2" xfId="32751"/>
    <cellStyle name="Normal 60 7 7" xfId="32752"/>
    <cellStyle name="Normal 60 7 8" xfId="51147"/>
    <cellStyle name="Normal 60 7 9" xfId="51148"/>
    <cellStyle name="Normal 60 7_Lcc_inputs" xfId="51149"/>
    <cellStyle name="Normal 60 8" xfId="10297"/>
    <cellStyle name="Normal 60 8 2" xfId="32753"/>
    <cellStyle name="Normal 60 8 2 2" xfId="32754"/>
    <cellStyle name="Normal 60 8 2 2 2" xfId="32755"/>
    <cellStyle name="Normal 60 8 2 2 2 2" xfId="32756"/>
    <cellStyle name="Normal 60 8 2 2 3" xfId="32757"/>
    <cellStyle name="Normal 60 8 2 3" xfId="32758"/>
    <cellStyle name="Normal 60 8 2 3 2" xfId="32759"/>
    <cellStyle name="Normal 60 8 2 3 2 2" xfId="32760"/>
    <cellStyle name="Normal 60 8 2 3 3" xfId="32761"/>
    <cellStyle name="Normal 60 8 2 4" xfId="32762"/>
    <cellStyle name="Normal 60 8 2 4 2" xfId="32763"/>
    <cellStyle name="Normal 60 8 2 5" xfId="32764"/>
    <cellStyle name="Normal 60 8 2_Lcc_inputs" xfId="51150"/>
    <cellStyle name="Normal 60 8 3" xfId="32765"/>
    <cellStyle name="Normal 60 8 3 2" xfId="32766"/>
    <cellStyle name="Normal 60 8 3 2 2" xfId="32767"/>
    <cellStyle name="Normal 60 8 3 2 3" xfId="51151"/>
    <cellStyle name="Normal 60 8 3 3" xfId="32768"/>
    <cellStyle name="Normal 60 8 3 4" xfId="51152"/>
    <cellStyle name="Normal 60 8 3_Lcc_inputs" xfId="51153"/>
    <cellStyle name="Normal 60 8 4" xfId="32769"/>
    <cellStyle name="Normal 60 8 4 2" xfId="32770"/>
    <cellStyle name="Normal 60 8 4 2 2" xfId="32771"/>
    <cellStyle name="Normal 60 8 4 3" xfId="32772"/>
    <cellStyle name="Normal 60 8 5" xfId="32773"/>
    <cellStyle name="Normal 60 8 5 2" xfId="32774"/>
    <cellStyle name="Normal 60 8 6" xfId="32775"/>
    <cellStyle name="Normal 60 8 7" xfId="51154"/>
    <cellStyle name="Normal 60 8 8" xfId="51155"/>
    <cellStyle name="Normal 60 8_Lcc_inputs" xfId="51156"/>
    <cellStyle name="Normal 60 9" xfId="10768"/>
    <cellStyle name="Normal 60 9 2" xfId="32776"/>
    <cellStyle name="Normal 60 9 2 2" xfId="32777"/>
    <cellStyle name="Normal 60 9 2 2 2" xfId="32778"/>
    <cellStyle name="Normal 60 9 2 2 2 2" xfId="32779"/>
    <cellStyle name="Normal 60 9 2 2 3" xfId="32780"/>
    <cellStyle name="Normal 60 9 2 3" xfId="32781"/>
    <cellStyle name="Normal 60 9 2 3 2" xfId="32782"/>
    <cellStyle name="Normal 60 9 2 3 2 2" xfId="32783"/>
    <cellStyle name="Normal 60 9 2 3 3" xfId="32784"/>
    <cellStyle name="Normal 60 9 2 4" xfId="32785"/>
    <cellStyle name="Normal 60 9 2 4 2" xfId="32786"/>
    <cellStyle name="Normal 60 9 2 5" xfId="32787"/>
    <cellStyle name="Normal 60 9 2_Lcc_inputs" xfId="51157"/>
    <cellStyle name="Normal 60 9 3" xfId="32788"/>
    <cellStyle name="Normal 60 9 3 2" xfId="32789"/>
    <cellStyle name="Normal 60 9 3 2 2" xfId="32790"/>
    <cellStyle name="Normal 60 9 3 2 3" xfId="51158"/>
    <cellStyle name="Normal 60 9 3 3" xfId="32791"/>
    <cellStyle name="Normal 60 9 3 4" xfId="51159"/>
    <cellStyle name="Normal 60 9 3_Lcc_inputs" xfId="51160"/>
    <cellStyle name="Normal 60 9 4" xfId="32792"/>
    <cellStyle name="Normal 60 9 4 2" xfId="32793"/>
    <cellStyle name="Normal 60 9 4 2 2" xfId="32794"/>
    <cellStyle name="Normal 60 9 4 3" xfId="32795"/>
    <cellStyle name="Normal 60 9 5" xfId="32796"/>
    <cellStyle name="Normal 60 9 5 2" xfId="32797"/>
    <cellStyle name="Normal 60 9 6" xfId="32798"/>
    <cellStyle name="Normal 60 9 7" xfId="51161"/>
    <cellStyle name="Normal 60 9 8" xfId="51162"/>
    <cellStyle name="Normal 60 9_Lcc_inputs" xfId="51163"/>
    <cellStyle name="Normal 60_Lcc_inputs" xfId="51164"/>
    <cellStyle name="Normal 61" xfId="10298"/>
    <cellStyle name="Normal 61 10" xfId="10839"/>
    <cellStyle name="Normal 61 10 2" xfId="32799"/>
    <cellStyle name="Normal 61 10 2 2" xfId="32800"/>
    <cellStyle name="Normal 61 10 2 2 2" xfId="32801"/>
    <cellStyle name="Normal 61 10 2 2 3" xfId="51165"/>
    <cellStyle name="Normal 61 10 2 3" xfId="32802"/>
    <cellStyle name="Normal 61 10 2 4" xfId="51166"/>
    <cellStyle name="Normal 61 10 2_Lcc_inputs" xfId="51167"/>
    <cellStyle name="Normal 61 10 3" xfId="32803"/>
    <cellStyle name="Normal 61 10 3 2" xfId="32804"/>
    <cellStyle name="Normal 61 10 3 2 2" xfId="32805"/>
    <cellStyle name="Normal 61 10 3 3" xfId="32806"/>
    <cellStyle name="Normal 61 10 4" xfId="32807"/>
    <cellStyle name="Normal 61 10 4 2" xfId="32808"/>
    <cellStyle name="Normal 61 10 5" xfId="32809"/>
    <cellStyle name="Normal 61 10 6" xfId="51168"/>
    <cellStyle name="Normal 61 10 7" xfId="51169"/>
    <cellStyle name="Normal 61 10_Lcc_inputs" xfId="51170"/>
    <cellStyle name="Normal 61 11" xfId="32810"/>
    <cellStyle name="Normal 61 11 2" xfId="32811"/>
    <cellStyle name="Normal 61 11 2 2" xfId="32812"/>
    <cellStyle name="Normal 61 11 2 3" xfId="51171"/>
    <cellStyle name="Normal 61 11 3" xfId="32813"/>
    <cellStyle name="Normal 61 11 3 2" xfId="51172"/>
    <cellStyle name="Normal 61 11 4" xfId="51173"/>
    <cellStyle name="Normal 61 11 5" xfId="51174"/>
    <cellStyle name="Normal 61 11_Lcc_inputs" xfId="51175"/>
    <cellStyle name="Normal 61 12" xfId="32814"/>
    <cellStyle name="Normal 61 12 2" xfId="32815"/>
    <cellStyle name="Normal 61 12 2 2" xfId="32816"/>
    <cellStyle name="Normal 61 12 2 3" xfId="51176"/>
    <cellStyle name="Normal 61 12 3" xfId="32817"/>
    <cellStyle name="Normal 61 12 4" xfId="51177"/>
    <cellStyle name="Normal 61 12_Lcc_inputs" xfId="51178"/>
    <cellStyle name="Normal 61 13" xfId="32818"/>
    <cellStyle name="Normal 61 13 2" xfId="32819"/>
    <cellStyle name="Normal 61 13 3" xfId="51179"/>
    <cellStyle name="Normal 61 14" xfId="32820"/>
    <cellStyle name="Normal 61 14 2" xfId="51180"/>
    <cellStyle name="Normal 61 15" xfId="51181"/>
    <cellStyle name="Normal 61 16" xfId="51182"/>
    <cellStyle name="Normal 61 2" xfId="10299"/>
    <cellStyle name="Normal 61 2 10" xfId="51183"/>
    <cellStyle name="Normal 61 2 2" xfId="10300"/>
    <cellStyle name="Normal 61 2 2 2" xfId="32821"/>
    <cellStyle name="Normal 61 2 2 2 2" xfId="32822"/>
    <cellStyle name="Normal 61 2 2 2 2 2" xfId="32823"/>
    <cellStyle name="Normal 61 2 2 2 2 2 2" xfId="32824"/>
    <cellStyle name="Normal 61 2 2 2 2 3" xfId="32825"/>
    <cellStyle name="Normal 61 2 2 2 3" xfId="32826"/>
    <cellStyle name="Normal 61 2 2 2 3 2" xfId="32827"/>
    <cellStyle name="Normal 61 2 2 2 3 2 2" xfId="32828"/>
    <cellStyle name="Normal 61 2 2 2 3 3" xfId="32829"/>
    <cellStyle name="Normal 61 2 2 2 4" xfId="32830"/>
    <cellStyle name="Normal 61 2 2 2 4 2" xfId="32831"/>
    <cellStyle name="Normal 61 2 2 2 5" xfId="32832"/>
    <cellStyle name="Normal 61 2 2 2_Lcc_inputs" xfId="51184"/>
    <cellStyle name="Normal 61 2 2 3" xfId="32833"/>
    <cellStyle name="Normal 61 2 2 3 2" xfId="32834"/>
    <cellStyle name="Normal 61 2 2 3 2 2" xfId="32835"/>
    <cellStyle name="Normal 61 2 2 3 2 3" xfId="51185"/>
    <cellStyle name="Normal 61 2 2 3 3" xfId="32836"/>
    <cellStyle name="Normal 61 2 2 3 4" xfId="51186"/>
    <cellStyle name="Normal 61 2 2 3_Lcc_inputs" xfId="51187"/>
    <cellStyle name="Normal 61 2 2 4" xfId="32837"/>
    <cellStyle name="Normal 61 2 2 4 2" xfId="32838"/>
    <cellStyle name="Normal 61 2 2 4 2 2" xfId="32839"/>
    <cellStyle name="Normal 61 2 2 4 3" xfId="32840"/>
    <cellStyle name="Normal 61 2 2 5" xfId="32841"/>
    <cellStyle name="Normal 61 2 2 5 2" xfId="32842"/>
    <cellStyle name="Normal 61 2 2 6" xfId="32843"/>
    <cellStyle name="Normal 61 2 2 7" xfId="51188"/>
    <cellStyle name="Normal 61 2 2 8" xfId="51189"/>
    <cellStyle name="Normal 61 2 2_Lcc_inputs" xfId="51190"/>
    <cellStyle name="Normal 61 2 3" xfId="10901"/>
    <cellStyle name="Normal 61 2 3 2" xfId="32844"/>
    <cellStyle name="Normal 61 2 3 2 2" xfId="32845"/>
    <cellStyle name="Normal 61 2 3 2 2 2" xfId="32846"/>
    <cellStyle name="Normal 61 2 3 2 2 3" xfId="51191"/>
    <cellStyle name="Normal 61 2 3 2 3" xfId="32847"/>
    <cellStyle name="Normal 61 2 3 2 4" xfId="51192"/>
    <cellStyle name="Normal 61 2 3 2_Lcc_inputs" xfId="51193"/>
    <cellStyle name="Normal 61 2 3 3" xfId="32848"/>
    <cellStyle name="Normal 61 2 3 3 2" xfId="32849"/>
    <cellStyle name="Normal 61 2 3 3 2 2" xfId="32850"/>
    <cellStyle name="Normal 61 2 3 3 3" xfId="32851"/>
    <cellStyle name="Normal 61 2 3 4" xfId="32852"/>
    <cellStyle name="Normal 61 2 3 4 2" xfId="32853"/>
    <cellStyle name="Normal 61 2 3 5" xfId="32854"/>
    <cellStyle name="Normal 61 2 3 6" xfId="51194"/>
    <cellStyle name="Normal 61 2 3 7" xfId="51195"/>
    <cellStyle name="Normal 61 2 3_Lcc_inputs" xfId="51196"/>
    <cellStyle name="Normal 61 2 4" xfId="11181"/>
    <cellStyle name="Normal 61 2 4 2" xfId="32855"/>
    <cellStyle name="Normal 61 2 4 2 2" xfId="32856"/>
    <cellStyle name="Normal 61 2 4 2 3" xfId="51197"/>
    <cellStyle name="Normal 61 2 4 3" xfId="32857"/>
    <cellStyle name="Normal 61 2 4 3 2" xfId="51198"/>
    <cellStyle name="Normal 61 2 4 4" xfId="51199"/>
    <cellStyle name="Normal 61 2 4 5" xfId="51200"/>
    <cellStyle name="Normal 61 2 4_Lcc_inputs" xfId="51201"/>
    <cellStyle name="Normal 61 2 5" xfId="32858"/>
    <cellStyle name="Normal 61 2 5 2" xfId="32859"/>
    <cellStyle name="Normal 61 2 5 2 2" xfId="32860"/>
    <cellStyle name="Normal 61 2 5 2 3" xfId="51202"/>
    <cellStyle name="Normal 61 2 5 3" xfId="32861"/>
    <cellStyle name="Normal 61 2 5 3 2" xfId="51203"/>
    <cellStyle name="Normal 61 2 5 4" xfId="51204"/>
    <cellStyle name="Normal 61 2 5 5" xfId="51205"/>
    <cellStyle name="Normal 61 2 5_Lcc_inputs" xfId="51206"/>
    <cellStyle name="Normal 61 2 6" xfId="32862"/>
    <cellStyle name="Normal 61 2 6 2" xfId="32863"/>
    <cellStyle name="Normal 61 2 6 2 2" xfId="51207"/>
    <cellStyle name="Normal 61 2 6 3" xfId="51208"/>
    <cellStyle name="Normal 61 2 6 4" xfId="51209"/>
    <cellStyle name="Normal 61 2 6_Lcc_inputs" xfId="51210"/>
    <cellStyle name="Normal 61 2 7" xfId="32864"/>
    <cellStyle name="Normal 61 2 7 2" xfId="51211"/>
    <cellStyle name="Normal 61 2 7 3" xfId="51212"/>
    <cellStyle name="Normal 61 2 8" xfId="51213"/>
    <cellStyle name="Normal 61 2 8 2" xfId="51214"/>
    <cellStyle name="Normal 61 2 9" xfId="51215"/>
    <cellStyle name="Normal 61 2_Lcc_inputs" xfId="51216"/>
    <cellStyle name="Normal 61 3" xfId="10301"/>
    <cellStyle name="Normal 61 3 2" xfId="10302"/>
    <cellStyle name="Normal 61 3 2 2" xfId="32865"/>
    <cellStyle name="Normal 61 3 2 2 2" xfId="32866"/>
    <cellStyle name="Normal 61 3 2 2 2 2" xfId="32867"/>
    <cellStyle name="Normal 61 3 2 2 2 2 2" xfId="32868"/>
    <cellStyle name="Normal 61 3 2 2 2 3" xfId="32869"/>
    <cellStyle name="Normal 61 3 2 2 3" xfId="32870"/>
    <cellStyle name="Normal 61 3 2 2 3 2" xfId="32871"/>
    <cellStyle name="Normal 61 3 2 2 3 2 2" xfId="32872"/>
    <cellStyle name="Normal 61 3 2 2 3 3" xfId="32873"/>
    <cellStyle name="Normal 61 3 2 2 4" xfId="32874"/>
    <cellStyle name="Normal 61 3 2 2 4 2" xfId="32875"/>
    <cellStyle name="Normal 61 3 2 2 5" xfId="32876"/>
    <cellStyle name="Normal 61 3 2 2_Lcc_inputs" xfId="51217"/>
    <cellStyle name="Normal 61 3 2 3" xfId="32877"/>
    <cellStyle name="Normal 61 3 2 3 2" xfId="32878"/>
    <cellStyle name="Normal 61 3 2 3 2 2" xfId="32879"/>
    <cellStyle name="Normal 61 3 2 3 2 3" xfId="51218"/>
    <cellStyle name="Normal 61 3 2 3 3" xfId="32880"/>
    <cellStyle name="Normal 61 3 2 3 4" xfId="51219"/>
    <cellStyle name="Normal 61 3 2 3_Lcc_inputs" xfId="51220"/>
    <cellStyle name="Normal 61 3 2 4" xfId="32881"/>
    <cellStyle name="Normal 61 3 2 4 2" xfId="32882"/>
    <cellStyle name="Normal 61 3 2 4 2 2" xfId="32883"/>
    <cellStyle name="Normal 61 3 2 4 3" xfId="32884"/>
    <cellStyle name="Normal 61 3 2 5" xfId="32885"/>
    <cellStyle name="Normal 61 3 2 5 2" xfId="32886"/>
    <cellStyle name="Normal 61 3 2 6" xfId="32887"/>
    <cellStyle name="Normal 61 3 2 7" xfId="51221"/>
    <cellStyle name="Normal 61 3 2 8" xfId="51222"/>
    <cellStyle name="Normal 61 3 2_Lcc_inputs" xfId="51223"/>
    <cellStyle name="Normal 61 3 3" xfId="10965"/>
    <cellStyle name="Normal 61 3 3 2" xfId="32888"/>
    <cellStyle name="Normal 61 3 3 2 2" xfId="32889"/>
    <cellStyle name="Normal 61 3 3 2 2 2" xfId="32890"/>
    <cellStyle name="Normal 61 3 3 2 2 3" xfId="51224"/>
    <cellStyle name="Normal 61 3 3 2 3" xfId="32891"/>
    <cellStyle name="Normal 61 3 3 2 4" xfId="51225"/>
    <cellStyle name="Normal 61 3 3 2_Lcc_inputs" xfId="51226"/>
    <cellStyle name="Normal 61 3 3 3" xfId="32892"/>
    <cellStyle name="Normal 61 3 3 3 2" xfId="32893"/>
    <cellStyle name="Normal 61 3 3 3 2 2" xfId="32894"/>
    <cellStyle name="Normal 61 3 3 3 3" xfId="32895"/>
    <cellStyle name="Normal 61 3 3 4" xfId="32896"/>
    <cellStyle name="Normal 61 3 3 4 2" xfId="32897"/>
    <cellStyle name="Normal 61 3 3 5" xfId="32898"/>
    <cellStyle name="Normal 61 3 3 6" xfId="51227"/>
    <cellStyle name="Normal 61 3 3 7" xfId="51228"/>
    <cellStyle name="Normal 61 3 3_Lcc_inputs" xfId="51229"/>
    <cellStyle name="Normal 61 3 4" xfId="11182"/>
    <cellStyle name="Normal 61 3 4 2" xfId="32899"/>
    <cellStyle name="Normal 61 3 4 2 2" xfId="32900"/>
    <cellStyle name="Normal 61 3 4 2 3" xfId="51230"/>
    <cellStyle name="Normal 61 3 4 3" xfId="32901"/>
    <cellStyle name="Normal 61 3 4 3 2" xfId="51231"/>
    <cellStyle name="Normal 61 3 4 4" xfId="51232"/>
    <cellStyle name="Normal 61 3 4 5" xfId="51233"/>
    <cellStyle name="Normal 61 3 4_Lcc_inputs" xfId="51234"/>
    <cellStyle name="Normal 61 3 5" xfId="32902"/>
    <cellStyle name="Normal 61 3 5 2" xfId="32903"/>
    <cellStyle name="Normal 61 3 5 2 2" xfId="32904"/>
    <cellStyle name="Normal 61 3 5 2 3" xfId="51235"/>
    <cellStyle name="Normal 61 3 5 3" xfId="32905"/>
    <cellStyle name="Normal 61 3 5 4" xfId="51236"/>
    <cellStyle name="Normal 61 3 5_Lcc_inputs" xfId="51237"/>
    <cellStyle name="Normal 61 3 6" xfId="32906"/>
    <cellStyle name="Normal 61 3 6 2" xfId="32907"/>
    <cellStyle name="Normal 61 3 6 3" xfId="51238"/>
    <cellStyle name="Normal 61 3 7" xfId="32908"/>
    <cellStyle name="Normal 61 3 7 2" xfId="51239"/>
    <cellStyle name="Normal 61 3 8" xfId="51240"/>
    <cellStyle name="Normal 61 3 9" xfId="51241"/>
    <cellStyle name="Normal 61 3_Lcc_inputs" xfId="51242"/>
    <cellStyle name="Normal 61 4" xfId="10303"/>
    <cellStyle name="Normal 61 4 2" xfId="10304"/>
    <cellStyle name="Normal 61 4 2 2" xfId="32909"/>
    <cellStyle name="Normal 61 4 2 2 2" xfId="32910"/>
    <cellStyle name="Normal 61 4 2 2 2 2" xfId="32911"/>
    <cellStyle name="Normal 61 4 2 2 2 2 2" xfId="32912"/>
    <cellStyle name="Normal 61 4 2 2 2 3" xfId="32913"/>
    <cellStyle name="Normal 61 4 2 2 3" xfId="32914"/>
    <cellStyle name="Normal 61 4 2 2 3 2" xfId="32915"/>
    <cellStyle name="Normal 61 4 2 2 3 2 2" xfId="32916"/>
    <cellStyle name="Normal 61 4 2 2 3 3" xfId="32917"/>
    <cellStyle name="Normal 61 4 2 2 4" xfId="32918"/>
    <cellStyle name="Normal 61 4 2 2 4 2" xfId="32919"/>
    <cellStyle name="Normal 61 4 2 2 5" xfId="32920"/>
    <cellStyle name="Normal 61 4 2 2_Lcc_inputs" xfId="51243"/>
    <cellStyle name="Normal 61 4 2 3" xfId="32921"/>
    <cellStyle name="Normal 61 4 2 3 2" xfId="32922"/>
    <cellStyle name="Normal 61 4 2 3 2 2" xfId="32923"/>
    <cellStyle name="Normal 61 4 2 3 2 3" xfId="51244"/>
    <cellStyle name="Normal 61 4 2 3 3" xfId="32924"/>
    <cellStyle name="Normal 61 4 2 3 4" xfId="51245"/>
    <cellStyle name="Normal 61 4 2 3_Lcc_inputs" xfId="51246"/>
    <cellStyle name="Normal 61 4 2 4" xfId="32925"/>
    <cellStyle name="Normal 61 4 2 4 2" xfId="32926"/>
    <cellStyle name="Normal 61 4 2 4 2 2" xfId="32927"/>
    <cellStyle name="Normal 61 4 2 4 3" xfId="32928"/>
    <cellStyle name="Normal 61 4 2 5" xfId="32929"/>
    <cellStyle name="Normal 61 4 2 5 2" xfId="32930"/>
    <cellStyle name="Normal 61 4 2 6" xfId="32931"/>
    <cellStyle name="Normal 61 4 2 7" xfId="51247"/>
    <cellStyle name="Normal 61 4 2 8" xfId="51248"/>
    <cellStyle name="Normal 61 4 2_Lcc_inputs" xfId="51249"/>
    <cellStyle name="Normal 61 4 3" xfId="32932"/>
    <cellStyle name="Normal 61 4 3 2" xfId="32933"/>
    <cellStyle name="Normal 61 4 3 2 2" xfId="32934"/>
    <cellStyle name="Normal 61 4 3 2 2 2" xfId="32935"/>
    <cellStyle name="Normal 61 4 3 2 3" xfId="32936"/>
    <cellStyle name="Normal 61 4 3 3" xfId="32937"/>
    <cellStyle name="Normal 61 4 3 3 2" xfId="32938"/>
    <cellStyle name="Normal 61 4 3 3 2 2" xfId="32939"/>
    <cellStyle name="Normal 61 4 3 3 3" xfId="32940"/>
    <cellStyle name="Normal 61 4 3 4" xfId="32941"/>
    <cellStyle name="Normal 61 4 3 4 2" xfId="32942"/>
    <cellStyle name="Normal 61 4 3 5" xfId="32943"/>
    <cellStyle name="Normal 61 4 3_Lcc_inputs" xfId="51250"/>
    <cellStyle name="Normal 61 4 4" xfId="32944"/>
    <cellStyle name="Normal 61 4 4 2" xfId="32945"/>
    <cellStyle name="Normal 61 4 4 2 2" xfId="32946"/>
    <cellStyle name="Normal 61 4 4 2 3" xfId="51251"/>
    <cellStyle name="Normal 61 4 4 3" xfId="32947"/>
    <cellStyle name="Normal 61 4 4 4" xfId="51252"/>
    <cellStyle name="Normal 61 4 4_Lcc_inputs" xfId="51253"/>
    <cellStyle name="Normal 61 4 5" xfId="32948"/>
    <cellStyle name="Normal 61 4 5 2" xfId="32949"/>
    <cellStyle name="Normal 61 4 5 2 2" xfId="32950"/>
    <cellStyle name="Normal 61 4 5 3" xfId="32951"/>
    <cellStyle name="Normal 61 4 6" xfId="32952"/>
    <cellStyle name="Normal 61 4 6 2" xfId="32953"/>
    <cellStyle name="Normal 61 4 7" xfId="32954"/>
    <cellStyle name="Normal 61 4 8" xfId="51254"/>
    <cellStyle name="Normal 61 4 9" xfId="51255"/>
    <cellStyle name="Normal 61 4_Lcc_inputs" xfId="51256"/>
    <cellStyle name="Normal 61 5" xfId="10305"/>
    <cellStyle name="Normal 61 5 2" xfId="10306"/>
    <cellStyle name="Normal 61 5 2 2" xfId="32955"/>
    <cellStyle name="Normal 61 5 2 2 2" xfId="32956"/>
    <cellStyle name="Normal 61 5 2 2 2 2" xfId="32957"/>
    <cellStyle name="Normal 61 5 2 2 2 2 2" xfId="32958"/>
    <cellStyle name="Normal 61 5 2 2 2 3" xfId="32959"/>
    <cellStyle name="Normal 61 5 2 2 3" xfId="32960"/>
    <cellStyle name="Normal 61 5 2 2 3 2" xfId="32961"/>
    <cellStyle name="Normal 61 5 2 2 3 2 2" xfId="32962"/>
    <cellStyle name="Normal 61 5 2 2 3 3" xfId="32963"/>
    <cellStyle name="Normal 61 5 2 2 4" xfId="32964"/>
    <cellStyle name="Normal 61 5 2 2 4 2" xfId="32965"/>
    <cellStyle name="Normal 61 5 2 2 5" xfId="32966"/>
    <cellStyle name="Normal 61 5 2 2_Lcc_inputs" xfId="51257"/>
    <cellStyle name="Normal 61 5 2 3" xfId="32967"/>
    <cellStyle name="Normal 61 5 2 3 2" xfId="32968"/>
    <cellStyle name="Normal 61 5 2 3 2 2" xfId="32969"/>
    <cellStyle name="Normal 61 5 2 3 2 3" xfId="51258"/>
    <cellStyle name="Normal 61 5 2 3 3" xfId="32970"/>
    <cellStyle name="Normal 61 5 2 3 4" xfId="51259"/>
    <cellStyle name="Normal 61 5 2 3_Lcc_inputs" xfId="51260"/>
    <cellStyle name="Normal 61 5 2 4" xfId="32971"/>
    <cellStyle name="Normal 61 5 2 4 2" xfId="32972"/>
    <cellStyle name="Normal 61 5 2 4 2 2" xfId="32973"/>
    <cellStyle name="Normal 61 5 2 4 3" xfId="32974"/>
    <cellStyle name="Normal 61 5 2 5" xfId="32975"/>
    <cellStyle name="Normal 61 5 2 5 2" xfId="32976"/>
    <cellStyle name="Normal 61 5 2 6" xfId="32977"/>
    <cellStyle name="Normal 61 5 2 7" xfId="51261"/>
    <cellStyle name="Normal 61 5 2 8" xfId="51262"/>
    <cellStyle name="Normal 61 5 2_Lcc_inputs" xfId="51263"/>
    <cellStyle name="Normal 61 5 3" xfId="32978"/>
    <cellStyle name="Normal 61 5 3 2" xfId="32979"/>
    <cellStyle name="Normal 61 5 3 2 2" xfId="32980"/>
    <cellStyle name="Normal 61 5 3 2 2 2" xfId="32981"/>
    <cellStyle name="Normal 61 5 3 2 3" xfId="32982"/>
    <cellStyle name="Normal 61 5 3 3" xfId="32983"/>
    <cellStyle name="Normal 61 5 3 3 2" xfId="32984"/>
    <cellStyle name="Normal 61 5 3 3 2 2" xfId="32985"/>
    <cellStyle name="Normal 61 5 3 3 3" xfId="32986"/>
    <cellStyle name="Normal 61 5 3 4" xfId="32987"/>
    <cellStyle name="Normal 61 5 3 4 2" xfId="32988"/>
    <cellStyle name="Normal 61 5 3 5" xfId="32989"/>
    <cellStyle name="Normal 61 5 3_Lcc_inputs" xfId="51264"/>
    <cellStyle name="Normal 61 5 4" xfId="32990"/>
    <cellStyle name="Normal 61 5 4 2" xfId="32991"/>
    <cellStyle name="Normal 61 5 4 2 2" xfId="32992"/>
    <cellStyle name="Normal 61 5 4 2 3" xfId="51265"/>
    <cellStyle name="Normal 61 5 4 3" xfId="32993"/>
    <cellStyle name="Normal 61 5 4 4" xfId="51266"/>
    <cellStyle name="Normal 61 5 4_Lcc_inputs" xfId="51267"/>
    <cellStyle name="Normal 61 5 5" xfId="32994"/>
    <cellStyle name="Normal 61 5 5 2" xfId="32995"/>
    <cellStyle name="Normal 61 5 5 2 2" xfId="32996"/>
    <cellStyle name="Normal 61 5 5 3" xfId="32997"/>
    <cellStyle name="Normal 61 5 6" xfId="32998"/>
    <cellStyle name="Normal 61 5 6 2" xfId="32999"/>
    <cellStyle name="Normal 61 5 7" xfId="33000"/>
    <cellStyle name="Normal 61 5 8" xfId="51268"/>
    <cellStyle name="Normal 61 5 9" xfId="51269"/>
    <cellStyle name="Normal 61 5_Lcc_inputs" xfId="51270"/>
    <cellStyle name="Normal 61 6" xfId="10307"/>
    <cellStyle name="Normal 61 6 2" xfId="10308"/>
    <cellStyle name="Normal 61 6 2 2" xfId="33001"/>
    <cellStyle name="Normal 61 6 2 2 2" xfId="33002"/>
    <cellStyle name="Normal 61 6 2 2 2 2" xfId="33003"/>
    <cellStyle name="Normal 61 6 2 2 2 2 2" xfId="33004"/>
    <cellStyle name="Normal 61 6 2 2 2 3" xfId="33005"/>
    <cellStyle name="Normal 61 6 2 2 3" xfId="33006"/>
    <cellStyle name="Normal 61 6 2 2 3 2" xfId="33007"/>
    <cellStyle name="Normal 61 6 2 2 3 2 2" xfId="33008"/>
    <cellStyle name="Normal 61 6 2 2 3 3" xfId="33009"/>
    <cellStyle name="Normal 61 6 2 2 4" xfId="33010"/>
    <cellStyle name="Normal 61 6 2 2 4 2" xfId="33011"/>
    <cellStyle name="Normal 61 6 2 2 5" xfId="33012"/>
    <cellStyle name="Normal 61 6 2 2_Lcc_inputs" xfId="51271"/>
    <cellStyle name="Normal 61 6 2 3" xfId="33013"/>
    <cellStyle name="Normal 61 6 2 3 2" xfId="33014"/>
    <cellStyle name="Normal 61 6 2 3 2 2" xfId="33015"/>
    <cellStyle name="Normal 61 6 2 3 2 3" xfId="51272"/>
    <cellStyle name="Normal 61 6 2 3 3" xfId="33016"/>
    <cellStyle name="Normal 61 6 2 3 4" xfId="51273"/>
    <cellStyle name="Normal 61 6 2 3_Lcc_inputs" xfId="51274"/>
    <cellStyle name="Normal 61 6 2 4" xfId="33017"/>
    <cellStyle name="Normal 61 6 2 4 2" xfId="33018"/>
    <cellStyle name="Normal 61 6 2 4 2 2" xfId="33019"/>
    <cellStyle name="Normal 61 6 2 4 3" xfId="33020"/>
    <cellStyle name="Normal 61 6 2 5" xfId="33021"/>
    <cellStyle name="Normal 61 6 2 5 2" xfId="33022"/>
    <cellStyle name="Normal 61 6 2 6" xfId="33023"/>
    <cellStyle name="Normal 61 6 2 7" xfId="51275"/>
    <cellStyle name="Normal 61 6 2 8" xfId="51276"/>
    <cellStyle name="Normal 61 6 2_Lcc_inputs" xfId="51277"/>
    <cellStyle name="Normal 61 6 3" xfId="33024"/>
    <cellStyle name="Normal 61 6 3 2" xfId="33025"/>
    <cellStyle name="Normal 61 6 3 2 2" xfId="33026"/>
    <cellStyle name="Normal 61 6 3 2 2 2" xfId="33027"/>
    <cellStyle name="Normal 61 6 3 2 3" xfId="33028"/>
    <cellStyle name="Normal 61 6 3 3" xfId="33029"/>
    <cellStyle name="Normal 61 6 3 3 2" xfId="33030"/>
    <cellStyle name="Normal 61 6 3 3 2 2" xfId="33031"/>
    <cellStyle name="Normal 61 6 3 3 3" xfId="33032"/>
    <cellStyle name="Normal 61 6 3 4" xfId="33033"/>
    <cellStyle name="Normal 61 6 3 4 2" xfId="33034"/>
    <cellStyle name="Normal 61 6 3 5" xfId="33035"/>
    <cellStyle name="Normal 61 6 3_Lcc_inputs" xfId="51278"/>
    <cellStyle name="Normal 61 6 4" xfId="33036"/>
    <cellStyle name="Normal 61 6 4 2" xfId="33037"/>
    <cellStyle name="Normal 61 6 4 2 2" xfId="33038"/>
    <cellStyle name="Normal 61 6 4 2 3" xfId="51279"/>
    <cellStyle name="Normal 61 6 4 3" xfId="33039"/>
    <cellStyle name="Normal 61 6 4 4" xfId="51280"/>
    <cellStyle name="Normal 61 6 4_Lcc_inputs" xfId="51281"/>
    <cellStyle name="Normal 61 6 5" xfId="33040"/>
    <cellStyle name="Normal 61 6 5 2" xfId="33041"/>
    <cellStyle name="Normal 61 6 5 2 2" xfId="33042"/>
    <cellStyle name="Normal 61 6 5 3" xfId="33043"/>
    <cellStyle name="Normal 61 6 6" xfId="33044"/>
    <cellStyle name="Normal 61 6 6 2" xfId="33045"/>
    <cellStyle name="Normal 61 6 7" xfId="33046"/>
    <cellStyle name="Normal 61 6 8" xfId="51282"/>
    <cellStyle name="Normal 61 6 9" xfId="51283"/>
    <cellStyle name="Normal 61 6_Lcc_inputs" xfId="51284"/>
    <cellStyle name="Normal 61 7" xfId="10309"/>
    <cellStyle name="Normal 61 7 2" xfId="10310"/>
    <cellStyle name="Normal 61 7 2 2" xfId="33047"/>
    <cellStyle name="Normal 61 7 2 2 2" xfId="33048"/>
    <cellStyle name="Normal 61 7 2 2 2 2" xfId="33049"/>
    <cellStyle name="Normal 61 7 2 2 2 2 2" xfId="33050"/>
    <cellStyle name="Normal 61 7 2 2 2 3" xfId="33051"/>
    <cellStyle name="Normal 61 7 2 2 3" xfId="33052"/>
    <cellStyle name="Normal 61 7 2 2 3 2" xfId="33053"/>
    <cellStyle name="Normal 61 7 2 2 3 2 2" xfId="33054"/>
    <cellStyle name="Normal 61 7 2 2 3 3" xfId="33055"/>
    <cellStyle name="Normal 61 7 2 2 4" xfId="33056"/>
    <cellStyle name="Normal 61 7 2 2 4 2" xfId="33057"/>
    <cellStyle name="Normal 61 7 2 2 5" xfId="33058"/>
    <cellStyle name="Normal 61 7 2 2_Lcc_inputs" xfId="51285"/>
    <cellStyle name="Normal 61 7 2 3" xfId="33059"/>
    <cellStyle name="Normal 61 7 2 3 2" xfId="33060"/>
    <cellStyle name="Normal 61 7 2 3 2 2" xfId="33061"/>
    <cellStyle name="Normal 61 7 2 3 2 3" xfId="51286"/>
    <cellStyle name="Normal 61 7 2 3 3" xfId="33062"/>
    <cellStyle name="Normal 61 7 2 3 4" xfId="51287"/>
    <cellStyle name="Normal 61 7 2 3_Lcc_inputs" xfId="51288"/>
    <cellStyle name="Normal 61 7 2 4" xfId="33063"/>
    <cellStyle name="Normal 61 7 2 4 2" xfId="33064"/>
    <cellStyle name="Normal 61 7 2 4 2 2" xfId="33065"/>
    <cellStyle name="Normal 61 7 2 4 3" xfId="33066"/>
    <cellStyle name="Normal 61 7 2 5" xfId="33067"/>
    <cellStyle name="Normal 61 7 2 5 2" xfId="33068"/>
    <cellStyle name="Normal 61 7 2 6" xfId="33069"/>
    <cellStyle name="Normal 61 7 2 7" xfId="51289"/>
    <cellStyle name="Normal 61 7 2 8" xfId="51290"/>
    <cellStyle name="Normal 61 7 2_Lcc_inputs" xfId="51291"/>
    <cellStyle name="Normal 61 7 3" xfId="33070"/>
    <cellStyle name="Normal 61 7 3 2" xfId="33071"/>
    <cellStyle name="Normal 61 7 3 2 2" xfId="33072"/>
    <cellStyle name="Normal 61 7 3 2 2 2" xfId="33073"/>
    <cellStyle name="Normal 61 7 3 2 3" xfId="33074"/>
    <cellStyle name="Normal 61 7 3 3" xfId="33075"/>
    <cellStyle name="Normal 61 7 3 3 2" xfId="33076"/>
    <cellStyle name="Normal 61 7 3 3 2 2" xfId="33077"/>
    <cellStyle name="Normal 61 7 3 3 3" xfId="33078"/>
    <cellStyle name="Normal 61 7 3 4" xfId="33079"/>
    <cellStyle name="Normal 61 7 3 4 2" xfId="33080"/>
    <cellStyle name="Normal 61 7 3 5" xfId="33081"/>
    <cellStyle name="Normal 61 7 3_Lcc_inputs" xfId="51292"/>
    <cellStyle name="Normal 61 7 4" xfId="33082"/>
    <cellStyle name="Normal 61 7 4 2" xfId="33083"/>
    <cellStyle name="Normal 61 7 4 2 2" xfId="33084"/>
    <cellStyle name="Normal 61 7 4 2 3" xfId="51293"/>
    <cellStyle name="Normal 61 7 4 3" xfId="33085"/>
    <cellStyle name="Normal 61 7 4 4" xfId="51294"/>
    <cellStyle name="Normal 61 7 4_Lcc_inputs" xfId="51295"/>
    <cellStyle name="Normal 61 7 5" xfId="33086"/>
    <cellStyle name="Normal 61 7 5 2" xfId="33087"/>
    <cellStyle name="Normal 61 7 5 2 2" xfId="33088"/>
    <cellStyle name="Normal 61 7 5 3" xfId="33089"/>
    <cellStyle name="Normal 61 7 6" xfId="33090"/>
    <cellStyle name="Normal 61 7 6 2" xfId="33091"/>
    <cellStyle name="Normal 61 7 7" xfId="33092"/>
    <cellStyle name="Normal 61 7 8" xfId="51296"/>
    <cellStyle name="Normal 61 7 9" xfId="51297"/>
    <cellStyle name="Normal 61 7_Lcc_inputs" xfId="51298"/>
    <cellStyle name="Normal 61 8" xfId="10311"/>
    <cellStyle name="Normal 61 8 2" xfId="33093"/>
    <cellStyle name="Normal 61 8 2 2" xfId="33094"/>
    <cellStyle name="Normal 61 8 2 2 2" xfId="33095"/>
    <cellStyle name="Normal 61 8 2 2 2 2" xfId="33096"/>
    <cellStyle name="Normal 61 8 2 2 3" xfId="33097"/>
    <cellStyle name="Normal 61 8 2 3" xfId="33098"/>
    <cellStyle name="Normal 61 8 2 3 2" xfId="33099"/>
    <cellStyle name="Normal 61 8 2 3 2 2" xfId="33100"/>
    <cellStyle name="Normal 61 8 2 3 3" xfId="33101"/>
    <cellStyle name="Normal 61 8 2 4" xfId="33102"/>
    <cellStyle name="Normal 61 8 2 4 2" xfId="33103"/>
    <cellStyle name="Normal 61 8 2 5" xfId="33104"/>
    <cellStyle name="Normal 61 8 2_Lcc_inputs" xfId="51299"/>
    <cellStyle name="Normal 61 8 3" xfId="33105"/>
    <cellStyle name="Normal 61 8 3 2" xfId="33106"/>
    <cellStyle name="Normal 61 8 3 2 2" xfId="33107"/>
    <cellStyle name="Normal 61 8 3 2 3" xfId="51300"/>
    <cellStyle name="Normal 61 8 3 3" xfId="33108"/>
    <cellStyle name="Normal 61 8 3 4" xfId="51301"/>
    <cellStyle name="Normal 61 8 3_Lcc_inputs" xfId="51302"/>
    <cellStyle name="Normal 61 8 4" xfId="33109"/>
    <cellStyle name="Normal 61 8 4 2" xfId="33110"/>
    <cellStyle name="Normal 61 8 4 2 2" xfId="33111"/>
    <cellStyle name="Normal 61 8 4 3" xfId="33112"/>
    <cellStyle name="Normal 61 8 5" xfId="33113"/>
    <cellStyle name="Normal 61 8 5 2" xfId="33114"/>
    <cellStyle name="Normal 61 8 6" xfId="33115"/>
    <cellStyle name="Normal 61 8 7" xfId="51303"/>
    <cellStyle name="Normal 61 8 8" xfId="51304"/>
    <cellStyle name="Normal 61 8_Lcc_inputs" xfId="51305"/>
    <cellStyle name="Normal 61 9" xfId="10769"/>
    <cellStyle name="Normal 61 9 2" xfId="33116"/>
    <cellStyle name="Normal 61 9 2 2" xfId="33117"/>
    <cellStyle name="Normal 61 9 2 2 2" xfId="33118"/>
    <cellStyle name="Normal 61 9 2 2 2 2" xfId="33119"/>
    <cellStyle name="Normal 61 9 2 2 3" xfId="33120"/>
    <cellStyle name="Normal 61 9 2 3" xfId="33121"/>
    <cellStyle name="Normal 61 9 2 3 2" xfId="33122"/>
    <cellStyle name="Normal 61 9 2 3 2 2" xfId="33123"/>
    <cellStyle name="Normal 61 9 2 3 3" xfId="33124"/>
    <cellStyle name="Normal 61 9 2 4" xfId="33125"/>
    <cellStyle name="Normal 61 9 2 4 2" xfId="33126"/>
    <cellStyle name="Normal 61 9 2 5" xfId="33127"/>
    <cellStyle name="Normal 61 9 2_Lcc_inputs" xfId="51306"/>
    <cellStyle name="Normal 61 9 3" xfId="33128"/>
    <cellStyle name="Normal 61 9 3 2" xfId="33129"/>
    <cellStyle name="Normal 61 9 3 2 2" xfId="33130"/>
    <cellStyle name="Normal 61 9 3 2 3" xfId="51307"/>
    <cellStyle name="Normal 61 9 3 3" xfId="33131"/>
    <cellStyle name="Normal 61 9 3 4" xfId="51308"/>
    <cellStyle name="Normal 61 9 3_Lcc_inputs" xfId="51309"/>
    <cellStyle name="Normal 61 9 4" xfId="33132"/>
    <cellStyle name="Normal 61 9 4 2" xfId="33133"/>
    <cellStyle name="Normal 61 9 4 2 2" xfId="33134"/>
    <cellStyle name="Normal 61 9 4 3" xfId="33135"/>
    <cellStyle name="Normal 61 9 5" xfId="33136"/>
    <cellStyle name="Normal 61 9 5 2" xfId="33137"/>
    <cellStyle name="Normal 61 9 6" xfId="33138"/>
    <cellStyle name="Normal 61 9 7" xfId="51310"/>
    <cellStyle name="Normal 61 9 8" xfId="51311"/>
    <cellStyle name="Normal 61 9_Lcc_inputs" xfId="51312"/>
    <cellStyle name="Normal 61_Lcc_inputs" xfId="51313"/>
    <cellStyle name="Normal 62" xfId="10312"/>
    <cellStyle name="Normal 62 10" xfId="10840"/>
    <cellStyle name="Normal 62 10 2" xfId="33139"/>
    <cellStyle name="Normal 62 10 2 2" xfId="33140"/>
    <cellStyle name="Normal 62 10 2 2 2" xfId="33141"/>
    <cellStyle name="Normal 62 10 2 2 3" xfId="51314"/>
    <cellStyle name="Normal 62 10 2 3" xfId="33142"/>
    <cellStyle name="Normal 62 10 2 4" xfId="51315"/>
    <cellStyle name="Normal 62 10 2_Lcc_inputs" xfId="51316"/>
    <cellStyle name="Normal 62 10 3" xfId="33143"/>
    <cellStyle name="Normal 62 10 3 2" xfId="33144"/>
    <cellStyle name="Normal 62 10 3 2 2" xfId="33145"/>
    <cellStyle name="Normal 62 10 3 3" xfId="33146"/>
    <cellStyle name="Normal 62 10 4" xfId="33147"/>
    <cellStyle name="Normal 62 10 4 2" xfId="33148"/>
    <cellStyle name="Normal 62 10 5" xfId="33149"/>
    <cellStyle name="Normal 62 10 6" xfId="51317"/>
    <cellStyle name="Normal 62 10 7" xfId="51318"/>
    <cellStyle name="Normal 62 10_Lcc_inputs" xfId="51319"/>
    <cellStyle name="Normal 62 11" xfId="33150"/>
    <cellStyle name="Normal 62 11 2" xfId="33151"/>
    <cellStyle name="Normal 62 11 2 2" xfId="33152"/>
    <cellStyle name="Normal 62 11 2 3" xfId="51320"/>
    <cellStyle name="Normal 62 11 3" xfId="33153"/>
    <cellStyle name="Normal 62 11 3 2" xfId="51321"/>
    <cellStyle name="Normal 62 11 4" xfId="51322"/>
    <cellStyle name="Normal 62 11 5" xfId="51323"/>
    <cellStyle name="Normal 62 11_Lcc_inputs" xfId="51324"/>
    <cellStyle name="Normal 62 12" xfId="33154"/>
    <cellStyle name="Normal 62 12 2" xfId="33155"/>
    <cellStyle name="Normal 62 12 2 2" xfId="33156"/>
    <cellStyle name="Normal 62 12 2 3" xfId="51325"/>
    <cellStyle name="Normal 62 12 3" xfId="33157"/>
    <cellStyle name="Normal 62 12 4" xfId="51326"/>
    <cellStyle name="Normal 62 12_Lcc_inputs" xfId="51327"/>
    <cellStyle name="Normal 62 13" xfId="33158"/>
    <cellStyle name="Normal 62 13 2" xfId="33159"/>
    <cellStyle name="Normal 62 13 3" xfId="51328"/>
    <cellStyle name="Normal 62 14" xfId="33160"/>
    <cellStyle name="Normal 62 14 2" xfId="51329"/>
    <cellStyle name="Normal 62 15" xfId="51330"/>
    <cellStyle name="Normal 62 16" xfId="51331"/>
    <cellStyle name="Normal 62 2" xfId="10313"/>
    <cellStyle name="Normal 62 2 10" xfId="51332"/>
    <cellStyle name="Normal 62 2 2" xfId="10314"/>
    <cellStyle name="Normal 62 2 2 2" xfId="33161"/>
    <cellStyle name="Normal 62 2 2 2 2" xfId="33162"/>
    <cellStyle name="Normal 62 2 2 2 2 2" xfId="33163"/>
    <cellStyle name="Normal 62 2 2 2 2 2 2" xfId="33164"/>
    <cellStyle name="Normal 62 2 2 2 2 3" xfId="33165"/>
    <cellStyle name="Normal 62 2 2 2 3" xfId="33166"/>
    <cellStyle name="Normal 62 2 2 2 3 2" xfId="33167"/>
    <cellStyle name="Normal 62 2 2 2 3 2 2" xfId="33168"/>
    <cellStyle name="Normal 62 2 2 2 3 3" xfId="33169"/>
    <cellStyle name="Normal 62 2 2 2 4" xfId="33170"/>
    <cellStyle name="Normal 62 2 2 2 4 2" xfId="33171"/>
    <cellStyle name="Normal 62 2 2 2 5" xfId="33172"/>
    <cellStyle name="Normal 62 2 2 2_Lcc_inputs" xfId="51333"/>
    <cellStyle name="Normal 62 2 2 3" xfId="33173"/>
    <cellStyle name="Normal 62 2 2 3 2" xfId="33174"/>
    <cellStyle name="Normal 62 2 2 3 2 2" xfId="33175"/>
    <cellStyle name="Normal 62 2 2 3 2 3" xfId="51334"/>
    <cellStyle name="Normal 62 2 2 3 3" xfId="33176"/>
    <cellStyle name="Normal 62 2 2 3 4" xfId="51335"/>
    <cellStyle name="Normal 62 2 2 3_Lcc_inputs" xfId="51336"/>
    <cellStyle name="Normal 62 2 2 4" xfId="33177"/>
    <cellStyle name="Normal 62 2 2 4 2" xfId="33178"/>
    <cellStyle name="Normal 62 2 2 4 2 2" xfId="33179"/>
    <cellStyle name="Normal 62 2 2 4 3" xfId="33180"/>
    <cellStyle name="Normal 62 2 2 5" xfId="33181"/>
    <cellStyle name="Normal 62 2 2 5 2" xfId="33182"/>
    <cellStyle name="Normal 62 2 2 6" xfId="33183"/>
    <cellStyle name="Normal 62 2 2 7" xfId="51337"/>
    <cellStyle name="Normal 62 2 2 8" xfId="51338"/>
    <cellStyle name="Normal 62 2 2_Lcc_inputs" xfId="51339"/>
    <cellStyle name="Normal 62 2 3" xfId="10902"/>
    <cellStyle name="Normal 62 2 3 2" xfId="33184"/>
    <cellStyle name="Normal 62 2 3 2 2" xfId="33185"/>
    <cellStyle name="Normal 62 2 3 2 2 2" xfId="33186"/>
    <cellStyle name="Normal 62 2 3 2 2 3" xfId="51340"/>
    <cellStyle name="Normal 62 2 3 2 3" xfId="33187"/>
    <cellStyle name="Normal 62 2 3 2 4" xfId="51341"/>
    <cellStyle name="Normal 62 2 3 2_Lcc_inputs" xfId="51342"/>
    <cellStyle name="Normal 62 2 3 3" xfId="33188"/>
    <cellStyle name="Normal 62 2 3 3 2" xfId="33189"/>
    <cellStyle name="Normal 62 2 3 3 2 2" xfId="33190"/>
    <cellStyle name="Normal 62 2 3 3 3" xfId="33191"/>
    <cellStyle name="Normal 62 2 3 4" xfId="33192"/>
    <cellStyle name="Normal 62 2 3 4 2" xfId="33193"/>
    <cellStyle name="Normal 62 2 3 5" xfId="33194"/>
    <cellStyle name="Normal 62 2 3 6" xfId="51343"/>
    <cellStyle name="Normal 62 2 3 7" xfId="51344"/>
    <cellStyle name="Normal 62 2 3_Lcc_inputs" xfId="51345"/>
    <cellStyle name="Normal 62 2 4" xfId="11183"/>
    <cellStyle name="Normal 62 2 4 2" xfId="33195"/>
    <cellStyle name="Normal 62 2 4 2 2" xfId="33196"/>
    <cellStyle name="Normal 62 2 4 2 3" xfId="51346"/>
    <cellStyle name="Normal 62 2 4 3" xfId="33197"/>
    <cellStyle name="Normal 62 2 4 3 2" xfId="51347"/>
    <cellStyle name="Normal 62 2 4 4" xfId="51348"/>
    <cellStyle name="Normal 62 2 4 5" xfId="51349"/>
    <cellStyle name="Normal 62 2 4_Lcc_inputs" xfId="51350"/>
    <cellStyle name="Normal 62 2 5" xfId="33198"/>
    <cellStyle name="Normal 62 2 5 2" xfId="33199"/>
    <cellStyle name="Normal 62 2 5 2 2" xfId="33200"/>
    <cellStyle name="Normal 62 2 5 2 3" xfId="51351"/>
    <cellStyle name="Normal 62 2 5 3" xfId="33201"/>
    <cellStyle name="Normal 62 2 5 3 2" xfId="51352"/>
    <cellStyle name="Normal 62 2 5 4" xfId="51353"/>
    <cellStyle name="Normal 62 2 5 5" xfId="51354"/>
    <cellStyle name="Normal 62 2 5_Lcc_inputs" xfId="51355"/>
    <cellStyle name="Normal 62 2 6" xfId="33202"/>
    <cellStyle name="Normal 62 2 6 2" xfId="33203"/>
    <cellStyle name="Normal 62 2 6 2 2" xfId="51356"/>
    <cellStyle name="Normal 62 2 6 3" xfId="51357"/>
    <cellStyle name="Normal 62 2 6 4" xfId="51358"/>
    <cellStyle name="Normal 62 2 6_Lcc_inputs" xfId="51359"/>
    <cellStyle name="Normal 62 2 7" xfId="33204"/>
    <cellStyle name="Normal 62 2 7 2" xfId="51360"/>
    <cellStyle name="Normal 62 2 7 3" xfId="51361"/>
    <cellStyle name="Normal 62 2 8" xfId="51362"/>
    <cellStyle name="Normal 62 2 8 2" xfId="51363"/>
    <cellStyle name="Normal 62 2 9" xfId="51364"/>
    <cellStyle name="Normal 62 2_Lcc_inputs" xfId="51365"/>
    <cellStyle name="Normal 62 3" xfId="10315"/>
    <cellStyle name="Normal 62 3 2" xfId="10316"/>
    <cellStyle name="Normal 62 3 2 2" xfId="33205"/>
    <cellStyle name="Normal 62 3 2 2 2" xfId="33206"/>
    <cellStyle name="Normal 62 3 2 2 2 2" xfId="33207"/>
    <cellStyle name="Normal 62 3 2 2 2 2 2" xfId="33208"/>
    <cellStyle name="Normal 62 3 2 2 2 3" xfId="33209"/>
    <cellStyle name="Normal 62 3 2 2 3" xfId="33210"/>
    <cellStyle name="Normal 62 3 2 2 3 2" xfId="33211"/>
    <cellStyle name="Normal 62 3 2 2 3 2 2" xfId="33212"/>
    <cellStyle name="Normal 62 3 2 2 3 3" xfId="33213"/>
    <cellStyle name="Normal 62 3 2 2 4" xfId="33214"/>
    <cellStyle name="Normal 62 3 2 2 4 2" xfId="33215"/>
    <cellStyle name="Normal 62 3 2 2 5" xfId="33216"/>
    <cellStyle name="Normal 62 3 2 2_Lcc_inputs" xfId="51366"/>
    <cellStyle name="Normal 62 3 2 3" xfId="33217"/>
    <cellStyle name="Normal 62 3 2 3 2" xfId="33218"/>
    <cellStyle name="Normal 62 3 2 3 2 2" xfId="33219"/>
    <cellStyle name="Normal 62 3 2 3 2 3" xfId="51367"/>
    <cellStyle name="Normal 62 3 2 3 3" xfId="33220"/>
    <cellStyle name="Normal 62 3 2 3 4" xfId="51368"/>
    <cellStyle name="Normal 62 3 2 3_Lcc_inputs" xfId="51369"/>
    <cellStyle name="Normal 62 3 2 4" xfId="33221"/>
    <cellStyle name="Normal 62 3 2 4 2" xfId="33222"/>
    <cellStyle name="Normal 62 3 2 4 2 2" xfId="33223"/>
    <cellStyle name="Normal 62 3 2 4 3" xfId="33224"/>
    <cellStyle name="Normal 62 3 2 5" xfId="33225"/>
    <cellStyle name="Normal 62 3 2 5 2" xfId="33226"/>
    <cellStyle name="Normal 62 3 2 6" xfId="33227"/>
    <cellStyle name="Normal 62 3 2 7" xfId="51370"/>
    <cellStyle name="Normal 62 3 2 8" xfId="51371"/>
    <cellStyle name="Normal 62 3 2_Lcc_inputs" xfId="51372"/>
    <cellStyle name="Normal 62 3 3" xfId="10966"/>
    <cellStyle name="Normal 62 3 3 2" xfId="33228"/>
    <cellStyle name="Normal 62 3 3 2 2" xfId="33229"/>
    <cellStyle name="Normal 62 3 3 2 2 2" xfId="33230"/>
    <cellStyle name="Normal 62 3 3 2 2 3" xfId="51373"/>
    <cellStyle name="Normal 62 3 3 2 3" xfId="33231"/>
    <cellStyle name="Normal 62 3 3 2 4" xfId="51374"/>
    <cellStyle name="Normal 62 3 3 2_Lcc_inputs" xfId="51375"/>
    <cellStyle name="Normal 62 3 3 3" xfId="33232"/>
    <cellStyle name="Normal 62 3 3 3 2" xfId="33233"/>
    <cellStyle name="Normal 62 3 3 3 2 2" xfId="33234"/>
    <cellStyle name="Normal 62 3 3 3 3" xfId="33235"/>
    <cellStyle name="Normal 62 3 3 4" xfId="33236"/>
    <cellStyle name="Normal 62 3 3 4 2" xfId="33237"/>
    <cellStyle name="Normal 62 3 3 5" xfId="33238"/>
    <cellStyle name="Normal 62 3 3 6" xfId="51376"/>
    <cellStyle name="Normal 62 3 3 7" xfId="51377"/>
    <cellStyle name="Normal 62 3 3_Lcc_inputs" xfId="51378"/>
    <cellStyle name="Normal 62 3 4" xfId="11184"/>
    <cellStyle name="Normal 62 3 4 2" xfId="33239"/>
    <cellStyle name="Normal 62 3 4 2 2" xfId="33240"/>
    <cellStyle name="Normal 62 3 4 2 3" xfId="51379"/>
    <cellStyle name="Normal 62 3 4 3" xfId="33241"/>
    <cellStyle name="Normal 62 3 4 3 2" xfId="51380"/>
    <cellStyle name="Normal 62 3 4 4" xfId="51381"/>
    <cellStyle name="Normal 62 3 4 5" xfId="51382"/>
    <cellStyle name="Normal 62 3 4_Lcc_inputs" xfId="51383"/>
    <cellStyle name="Normal 62 3 5" xfId="33242"/>
    <cellStyle name="Normal 62 3 5 2" xfId="33243"/>
    <cellStyle name="Normal 62 3 5 2 2" xfId="33244"/>
    <cellStyle name="Normal 62 3 5 2 3" xfId="51384"/>
    <cellStyle name="Normal 62 3 5 3" xfId="33245"/>
    <cellStyle name="Normal 62 3 5 4" xfId="51385"/>
    <cellStyle name="Normal 62 3 5_Lcc_inputs" xfId="51386"/>
    <cellStyle name="Normal 62 3 6" xfId="33246"/>
    <cellStyle name="Normal 62 3 6 2" xfId="33247"/>
    <cellStyle name="Normal 62 3 6 3" xfId="51387"/>
    <cellStyle name="Normal 62 3 7" xfId="33248"/>
    <cellStyle name="Normal 62 3 7 2" xfId="51388"/>
    <cellStyle name="Normal 62 3 8" xfId="51389"/>
    <cellStyle name="Normal 62 3 9" xfId="51390"/>
    <cellStyle name="Normal 62 3_Lcc_inputs" xfId="51391"/>
    <cellStyle name="Normal 62 4" xfId="10317"/>
    <cellStyle name="Normal 62 4 2" xfId="10318"/>
    <cellStyle name="Normal 62 4 2 2" xfId="33249"/>
    <cellStyle name="Normal 62 4 2 2 2" xfId="33250"/>
    <cellStyle name="Normal 62 4 2 2 2 2" xfId="33251"/>
    <cellStyle name="Normal 62 4 2 2 2 2 2" xfId="33252"/>
    <cellStyle name="Normal 62 4 2 2 2 3" xfId="33253"/>
    <cellStyle name="Normal 62 4 2 2 3" xfId="33254"/>
    <cellStyle name="Normal 62 4 2 2 3 2" xfId="33255"/>
    <cellStyle name="Normal 62 4 2 2 3 2 2" xfId="33256"/>
    <cellStyle name="Normal 62 4 2 2 3 3" xfId="33257"/>
    <cellStyle name="Normal 62 4 2 2 4" xfId="33258"/>
    <cellStyle name="Normal 62 4 2 2 4 2" xfId="33259"/>
    <cellStyle name="Normal 62 4 2 2 5" xfId="33260"/>
    <cellStyle name="Normal 62 4 2 2_Lcc_inputs" xfId="51392"/>
    <cellStyle name="Normal 62 4 2 3" xfId="33261"/>
    <cellStyle name="Normal 62 4 2 3 2" xfId="33262"/>
    <cellStyle name="Normal 62 4 2 3 2 2" xfId="33263"/>
    <cellStyle name="Normal 62 4 2 3 2 3" xfId="51393"/>
    <cellStyle name="Normal 62 4 2 3 3" xfId="33264"/>
    <cellStyle name="Normal 62 4 2 3 4" xfId="51394"/>
    <cellStyle name="Normal 62 4 2 3_Lcc_inputs" xfId="51395"/>
    <cellStyle name="Normal 62 4 2 4" xfId="33265"/>
    <cellStyle name="Normal 62 4 2 4 2" xfId="33266"/>
    <cellStyle name="Normal 62 4 2 4 2 2" xfId="33267"/>
    <cellStyle name="Normal 62 4 2 4 3" xfId="33268"/>
    <cellStyle name="Normal 62 4 2 5" xfId="33269"/>
    <cellStyle name="Normal 62 4 2 5 2" xfId="33270"/>
    <cellStyle name="Normal 62 4 2 6" xfId="33271"/>
    <cellStyle name="Normal 62 4 2 7" xfId="51396"/>
    <cellStyle name="Normal 62 4 2 8" xfId="51397"/>
    <cellStyle name="Normal 62 4 2_Lcc_inputs" xfId="51398"/>
    <cellStyle name="Normal 62 4 3" xfId="33272"/>
    <cellStyle name="Normal 62 4 3 2" xfId="33273"/>
    <cellStyle name="Normal 62 4 3 2 2" xfId="33274"/>
    <cellStyle name="Normal 62 4 3 2 2 2" xfId="33275"/>
    <cellStyle name="Normal 62 4 3 2 3" xfId="33276"/>
    <cellStyle name="Normal 62 4 3 3" xfId="33277"/>
    <cellStyle name="Normal 62 4 3 3 2" xfId="33278"/>
    <cellStyle name="Normal 62 4 3 3 2 2" xfId="33279"/>
    <cellStyle name="Normal 62 4 3 3 3" xfId="33280"/>
    <cellStyle name="Normal 62 4 3 4" xfId="33281"/>
    <cellStyle name="Normal 62 4 3 4 2" xfId="33282"/>
    <cellStyle name="Normal 62 4 3 5" xfId="33283"/>
    <cellStyle name="Normal 62 4 3_Lcc_inputs" xfId="51399"/>
    <cellStyle name="Normal 62 4 4" xfId="33284"/>
    <cellStyle name="Normal 62 4 4 2" xfId="33285"/>
    <cellStyle name="Normal 62 4 4 2 2" xfId="33286"/>
    <cellStyle name="Normal 62 4 4 2 3" xfId="51400"/>
    <cellStyle name="Normal 62 4 4 3" xfId="33287"/>
    <cellStyle name="Normal 62 4 4 4" xfId="51401"/>
    <cellStyle name="Normal 62 4 4_Lcc_inputs" xfId="51402"/>
    <cellStyle name="Normal 62 4 5" xfId="33288"/>
    <cellStyle name="Normal 62 4 5 2" xfId="33289"/>
    <cellStyle name="Normal 62 4 5 2 2" xfId="33290"/>
    <cellStyle name="Normal 62 4 5 3" xfId="33291"/>
    <cellStyle name="Normal 62 4 6" xfId="33292"/>
    <cellStyle name="Normal 62 4 6 2" xfId="33293"/>
    <cellStyle name="Normal 62 4 7" xfId="33294"/>
    <cellStyle name="Normal 62 4 8" xfId="51403"/>
    <cellStyle name="Normal 62 4 9" xfId="51404"/>
    <cellStyle name="Normal 62 4_Lcc_inputs" xfId="51405"/>
    <cellStyle name="Normal 62 5" xfId="10319"/>
    <cellStyle name="Normal 62 5 2" xfId="10320"/>
    <cellStyle name="Normal 62 5 2 2" xfId="33295"/>
    <cellStyle name="Normal 62 5 2 2 2" xfId="33296"/>
    <cellStyle name="Normal 62 5 2 2 2 2" xfId="33297"/>
    <cellStyle name="Normal 62 5 2 2 2 2 2" xfId="33298"/>
    <cellStyle name="Normal 62 5 2 2 2 3" xfId="33299"/>
    <cellStyle name="Normal 62 5 2 2 3" xfId="33300"/>
    <cellStyle name="Normal 62 5 2 2 3 2" xfId="33301"/>
    <cellStyle name="Normal 62 5 2 2 3 2 2" xfId="33302"/>
    <cellStyle name="Normal 62 5 2 2 3 3" xfId="33303"/>
    <cellStyle name="Normal 62 5 2 2 4" xfId="33304"/>
    <cellStyle name="Normal 62 5 2 2 4 2" xfId="33305"/>
    <cellStyle name="Normal 62 5 2 2 5" xfId="33306"/>
    <cellStyle name="Normal 62 5 2 2_Lcc_inputs" xfId="51406"/>
    <cellStyle name="Normal 62 5 2 3" xfId="33307"/>
    <cellStyle name="Normal 62 5 2 3 2" xfId="33308"/>
    <cellStyle name="Normal 62 5 2 3 2 2" xfId="33309"/>
    <cellStyle name="Normal 62 5 2 3 2 3" xfId="51407"/>
    <cellStyle name="Normal 62 5 2 3 3" xfId="33310"/>
    <cellStyle name="Normal 62 5 2 3 4" xfId="51408"/>
    <cellStyle name="Normal 62 5 2 3_Lcc_inputs" xfId="51409"/>
    <cellStyle name="Normal 62 5 2 4" xfId="33311"/>
    <cellStyle name="Normal 62 5 2 4 2" xfId="33312"/>
    <cellStyle name="Normal 62 5 2 4 2 2" xfId="33313"/>
    <cellStyle name="Normal 62 5 2 4 3" xfId="33314"/>
    <cellStyle name="Normal 62 5 2 5" xfId="33315"/>
    <cellStyle name="Normal 62 5 2 5 2" xfId="33316"/>
    <cellStyle name="Normal 62 5 2 6" xfId="33317"/>
    <cellStyle name="Normal 62 5 2 7" xfId="51410"/>
    <cellStyle name="Normal 62 5 2 8" xfId="51411"/>
    <cellStyle name="Normal 62 5 2_Lcc_inputs" xfId="51412"/>
    <cellStyle name="Normal 62 5 3" xfId="33318"/>
    <cellStyle name="Normal 62 5 3 2" xfId="33319"/>
    <cellStyle name="Normal 62 5 3 2 2" xfId="33320"/>
    <cellStyle name="Normal 62 5 3 2 2 2" xfId="33321"/>
    <cellStyle name="Normal 62 5 3 2 3" xfId="33322"/>
    <cellStyle name="Normal 62 5 3 3" xfId="33323"/>
    <cellStyle name="Normal 62 5 3 3 2" xfId="33324"/>
    <cellStyle name="Normal 62 5 3 3 2 2" xfId="33325"/>
    <cellStyle name="Normal 62 5 3 3 3" xfId="33326"/>
    <cellStyle name="Normal 62 5 3 4" xfId="33327"/>
    <cellStyle name="Normal 62 5 3 4 2" xfId="33328"/>
    <cellStyle name="Normal 62 5 3 5" xfId="33329"/>
    <cellStyle name="Normal 62 5 3_Lcc_inputs" xfId="51413"/>
    <cellStyle name="Normal 62 5 4" xfId="33330"/>
    <cellStyle name="Normal 62 5 4 2" xfId="33331"/>
    <cellStyle name="Normal 62 5 4 2 2" xfId="33332"/>
    <cellStyle name="Normal 62 5 4 2 3" xfId="51414"/>
    <cellStyle name="Normal 62 5 4 3" xfId="33333"/>
    <cellStyle name="Normal 62 5 4 4" xfId="51415"/>
    <cellStyle name="Normal 62 5 4_Lcc_inputs" xfId="51416"/>
    <cellStyle name="Normal 62 5 5" xfId="33334"/>
    <cellStyle name="Normal 62 5 5 2" xfId="33335"/>
    <cellStyle name="Normal 62 5 5 2 2" xfId="33336"/>
    <cellStyle name="Normal 62 5 5 3" xfId="33337"/>
    <cellStyle name="Normal 62 5 6" xfId="33338"/>
    <cellStyle name="Normal 62 5 6 2" xfId="33339"/>
    <cellStyle name="Normal 62 5 7" xfId="33340"/>
    <cellStyle name="Normal 62 5 8" xfId="51417"/>
    <cellStyle name="Normal 62 5 9" xfId="51418"/>
    <cellStyle name="Normal 62 5_Lcc_inputs" xfId="51419"/>
    <cellStyle name="Normal 62 6" xfId="10321"/>
    <cellStyle name="Normal 62 6 2" xfId="10322"/>
    <cellStyle name="Normal 62 6 2 2" xfId="33341"/>
    <cellStyle name="Normal 62 6 2 2 2" xfId="33342"/>
    <cellStyle name="Normal 62 6 2 2 2 2" xfId="33343"/>
    <cellStyle name="Normal 62 6 2 2 2 2 2" xfId="33344"/>
    <cellStyle name="Normal 62 6 2 2 2 3" xfId="33345"/>
    <cellStyle name="Normal 62 6 2 2 3" xfId="33346"/>
    <cellStyle name="Normal 62 6 2 2 3 2" xfId="33347"/>
    <cellStyle name="Normal 62 6 2 2 3 2 2" xfId="33348"/>
    <cellStyle name="Normal 62 6 2 2 3 3" xfId="33349"/>
    <cellStyle name="Normal 62 6 2 2 4" xfId="33350"/>
    <cellStyle name="Normal 62 6 2 2 4 2" xfId="33351"/>
    <cellStyle name="Normal 62 6 2 2 5" xfId="33352"/>
    <cellStyle name="Normal 62 6 2 2_Lcc_inputs" xfId="51420"/>
    <cellStyle name="Normal 62 6 2 3" xfId="33353"/>
    <cellStyle name="Normal 62 6 2 3 2" xfId="33354"/>
    <cellStyle name="Normal 62 6 2 3 2 2" xfId="33355"/>
    <cellStyle name="Normal 62 6 2 3 2 3" xfId="51421"/>
    <cellStyle name="Normal 62 6 2 3 3" xfId="33356"/>
    <cellStyle name="Normal 62 6 2 3 4" xfId="51422"/>
    <cellStyle name="Normal 62 6 2 3_Lcc_inputs" xfId="51423"/>
    <cellStyle name="Normal 62 6 2 4" xfId="33357"/>
    <cellStyle name="Normal 62 6 2 4 2" xfId="33358"/>
    <cellStyle name="Normal 62 6 2 4 2 2" xfId="33359"/>
    <cellStyle name="Normal 62 6 2 4 3" xfId="33360"/>
    <cellStyle name="Normal 62 6 2 5" xfId="33361"/>
    <cellStyle name="Normal 62 6 2 5 2" xfId="33362"/>
    <cellStyle name="Normal 62 6 2 6" xfId="33363"/>
    <cellStyle name="Normal 62 6 2 7" xfId="51424"/>
    <cellStyle name="Normal 62 6 2 8" xfId="51425"/>
    <cellStyle name="Normal 62 6 2_Lcc_inputs" xfId="51426"/>
    <cellStyle name="Normal 62 6 3" xfId="33364"/>
    <cellStyle name="Normal 62 6 3 2" xfId="33365"/>
    <cellStyle name="Normal 62 6 3 2 2" xfId="33366"/>
    <cellStyle name="Normal 62 6 3 2 2 2" xfId="33367"/>
    <cellStyle name="Normal 62 6 3 2 3" xfId="33368"/>
    <cellStyle name="Normal 62 6 3 3" xfId="33369"/>
    <cellStyle name="Normal 62 6 3 3 2" xfId="33370"/>
    <cellStyle name="Normal 62 6 3 3 2 2" xfId="33371"/>
    <cellStyle name="Normal 62 6 3 3 3" xfId="33372"/>
    <cellStyle name="Normal 62 6 3 4" xfId="33373"/>
    <cellStyle name="Normal 62 6 3 4 2" xfId="33374"/>
    <cellStyle name="Normal 62 6 3 5" xfId="33375"/>
    <cellStyle name="Normal 62 6 3_Lcc_inputs" xfId="51427"/>
    <cellStyle name="Normal 62 6 4" xfId="33376"/>
    <cellStyle name="Normal 62 6 4 2" xfId="33377"/>
    <cellStyle name="Normal 62 6 4 2 2" xfId="33378"/>
    <cellStyle name="Normal 62 6 4 2 3" xfId="51428"/>
    <cellStyle name="Normal 62 6 4 3" xfId="33379"/>
    <cellStyle name="Normal 62 6 4 4" xfId="51429"/>
    <cellStyle name="Normal 62 6 4_Lcc_inputs" xfId="51430"/>
    <cellStyle name="Normal 62 6 5" xfId="33380"/>
    <cellStyle name="Normal 62 6 5 2" xfId="33381"/>
    <cellStyle name="Normal 62 6 5 2 2" xfId="33382"/>
    <cellStyle name="Normal 62 6 5 3" xfId="33383"/>
    <cellStyle name="Normal 62 6 6" xfId="33384"/>
    <cellStyle name="Normal 62 6 6 2" xfId="33385"/>
    <cellStyle name="Normal 62 6 7" xfId="33386"/>
    <cellStyle name="Normal 62 6 8" xfId="51431"/>
    <cellStyle name="Normal 62 6 9" xfId="51432"/>
    <cellStyle name="Normal 62 6_Lcc_inputs" xfId="51433"/>
    <cellStyle name="Normal 62 7" xfId="10323"/>
    <cellStyle name="Normal 62 7 2" xfId="10324"/>
    <cellStyle name="Normal 62 7 2 2" xfId="33387"/>
    <cellStyle name="Normal 62 7 2 2 2" xfId="33388"/>
    <cellStyle name="Normal 62 7 2 2 2 2" xfId="33389"/>
    <cellStyle name="Normal 62 7 2 2 2 2 2" xfId="33390"/>
    <cellStyle name="Normal 62 7 2 2 2 3" xfId="33391"/>
    <cellStyle name="Normal 62 7 2 2 3" xfId="33392"/>
    <cellStyle name="Normal 62 7 2 2 3 2" xfId="33393"/>
    <cellStyle name="Normal 62 7 2 2 3 2 2" xfId="33394"/>
    <cellStyle name="Normal 62 7 2 2 3 3" xfId="33395"/>
    <cellStyle name="Normal 62 7 2 2 4" xfId="33396"/>
    <cellStyle name="Normal 62 7 2 2 4 2" xfId="33397"/>
    <cellStyle name="Normal 62 7 2 2 5" xfId="33398"/>
    <cellStyle name="Normal 62 7 2 2_Lcc_inputs" xfId="51434"/>
    <cellStyle name="Normal 62 7 2 3" xfId="33399"/>
    <cellStyle name="Normal 62 7 2 3 2" xfId="33400"/>
    <cellStyle name="Normal 62 7 2 3 2 2" xfId="33401"/>
    <cellStyle name="Normal 62 7 2 3 2 3" xfId="51435"/>
    <cellStyle name="Normal 62 7 2 3 3" xfId="33402"/>
    <cellStyle name="Normal 62 7 2 3 4" xfId="51436"/>
    <cellStyle name="Normal 62 7 2 3_Lcc_inputs" xfId="51437"/>
    <cellStyle name="Normal 62 7 2 4" xfId="33403"/>
    <cellStyle name="Normal 62 7 2 4 2" xfId="33404"/>
    <cellStyle name="Normal 62 7 2 4 2 2" xfId="33405"/>
    <cellStyle name="Normal 62 7 2 4 3" xfId="33406"/>
    <cellStyle name="Normal 62 7 2 5" xfId="33407"/>
    <cellStyle name="Normal 62 7 2 5 2" xfId="33408"/>
    <cellStyle name="Normal 62 7 2 6" xfId="33409"/>
    <cellStyle name="Normal 62 7 2 7" xfId="51438"/>
    <cellStyle name="Normal 62 7 2 8" xfId="51439"/>
    <cellStyle name="Normal 62 7 2_Lcc_inputs" xfId="51440"/>
    <cellStyle name="Normal 62 7 3" xfId="33410"/>
    <cellStyle name="Normal 62 7 3 2" xfId="33411"/>
    <cellStyle name="Normal 62 7 3 2 2" xfId="33412"/>
    <cellStyle name="Normal 62 7 3 2 2 2" xfId="33413"/>
    <cellStyle name="Normal 62 7 3 2 3" xfId="33414"/>
    <cellStyle name="Normal 62 7 3 3" xfId="33415"/>
    <cellStyle name="Normal 62 7 3 3 2" xfId="33416"/>
    <cellStyle name="Normal 62 7 3 3 2 2" xfId="33417"/>
    <cellStyle name="Normal 62 7 3 3 3" xfId="33418"/>
    <cellStyle name="Normal 62 7 3 4" xfId="33419"/>
    <cellStyle name="Normal 62 7 3 4 2" xfId="33420"/>
    <cellStyle name="Normal 62 7 3 5" xfId="33421"/>
    <cellStyle name="Normal 62 7 3_Lcc_inputs" xfId="51441"/>
    <cellStyle name="Normal 62 7 4" xfId="33422"/>
    <cellStyle name="Normal 62 7 4 2" xfId="33423"/>
    <cellStyle name="Normal 62 7 4 2 2" xfId="33424"/>
    <cellStyle name="Normal 62 7 4 2 3" xfId="51442"/>
    <cellStyle name="Normal 62 7 4 3" xfId="33425"/>
    <cellStyle name="Normal 62 7 4 4" xfId="51443"/>
    <cellStyle name="Normal 62 7 4_Lcc_inputs" xfId="51444"/>
    <cellStyle name="Normal 62 7 5" xfId="33426"/>
    <cellStyle name="Normal 62 7 5 2" xfId="33427"/>
    <cellStyle name="Normal 62 7 5 2 2" xfId="33428"/>
    <cellStyle name="Normal 62 7 5 3" xfId="33429"/>
    <cellStyle name="Normal 62 7 6" xfId="33430"/>
    <cellStyle name="Normal 62 7 6 2" xfId="33431"/>
    <cellStyle name="Normal 62 7 7" xfId="33432"/>
    <cellStyle name="Normal 62 7 8" xfId="51445"/>
    <cellStyle name="Normal 62 7 9" xfId="51446"/>
    <cellStyle name="Normal 62 7_Lcc_inputs" xfId="51447"/>
    <cellStyle name="Normal 62 8" xfId="10325"/>
    <cellStyle name="Normal 62 8 2" xfId="33433"/>
    <cellStyle name="Normal 62 8 2 2" xfId="33434"/>
    <cellStyle name="Normal 62 8 2 2 2" xfId="33435"/>
    <cellStyle name="Normal 62 8 2 2 2 2" xfId="33436"/>
    <cellStyle name="Normal 62 8 2 2 3" xfId="33437"/>
    <cellStyle name="Normal 62 8 2 3" xfId="33438"/>
    <cellStyle name="Normal 62 8 2 3 2" xfId="33439"/>
    <cellStyle name="Normal 62 8 2 3 2 2" xfId="33440"/>
    <cellStyle name="Normal 62 8 2 3 3" xfId="33441"/>
    <cellStyle name="Normal 62 8 2 4" xfId="33442"/>
    <cellStyle name="Normal 62 8 2 4 2" xfId="33443"/>
    <cellStyle name="Normal 62 8 2 5" xfId="33444"/>
    <cellStyle name="Normal 62 8 2_Lcc_inputs" xfId="51448"/>
    <cellStyle name="Normal 62 8 3" xfId="33445"/>
    <cellStyle name="Normal 62 8 3 2" xfId="33446"/>
    <cellStyle name="Normal 62 8 3 2 2" xfId="33447"/>
    <cellStyle name="Normal 62 8 3 2 3" xfId="51449"/>
    <cellStyle name="Normal 62 8 3 3" xfId="33448"/>
    <cellStyle name="Normal 62 8 3 4" xfId="51450"/>
    <cellStyle name="Normal 62 8 3_Lcc_inputs" xfId="51451"/>
    <cellStyle name="Normal 62 8 4" xfId="33449"/>
    <cellStyle name="Normal 62 8 4 2" xfId="33450"/>
    <cellStyle name="Normal 62 8 4 2 2" xfId="33451"/>
    <cellStyle name="Normal 62 8 4 3" xfId="33452"/>
    <cellStyle name="Normal 62 8 5" xfId="33453"/>
    <cellStyle name="Normal 62 8 5 2" xfId="33454"/>
    <cellStyle name="Normal 62 8 6" xfId="33455"/>
    <cellStyle name="Normal 62 8 7" xfId="51452"/>
    <cellStyle name="Normal 62 8 8" xfId="51453"/>
    <cellStyle name="Normal 62 8_Lcc_inputs" xfId="51454"/>
    <cellStyle name="Normal 62 9" xfId="10770"/>
    <cellStyle name="Normal 62 9 2" xfId="33456"/>
    <cellStyle name="Normal 62 9 2 2" xfId="33457"/>
    <cellStyle name="Normal 62 9 2 2 2" xfId="33458"/>
    <cellStyle name="Normal 62 9 2 2 2 2" xfId="33459"/>
    <cellStyle name="Normal 62 9 2 2 3" xfId="33460"/>
    <cellStyle name="Normal 62 9 2 3" xfId="33461"/>
    <cellStyle name="Normal 62 9 2 3 2" xfId="33462"/>
    <cellStyle name="Normal 62 9 2 3 2 2" xfId="33463"/>
    <cellStyle name="Normal 62 9 2 3 3" xfId="33464"/>
    <cellStyle name="Normal 62 9 2 4" xfId="33465"/>
    <cellStyle name="Normal 62 9 2 4 2" xfId="33466"/>
    <cellStyle name="Normal 62 9 2 5" xfId="33467"/>
    <cellStyle name="Normal 62 9 2_Lcc_inputs" xfId="51455"/>
    <cellStyle name="Normal 62 9 3" xfId="33468"/>
    <cellStyle name="Normal 62 9 3 2" xfId="33469"/>
    <cellStyle name="Normal 62 9 3 2 2" xfId="33470"/>
    <cellStyle name="Normal 62 9 3 2 3" xfId="51456"/>
    <cellStyle name="Normal 62 9 3 3" xfId="33471"/>
    <cellStyle name="Normal 62 9 3 4" xfId="51457"/>
    <cellStyle name="Normal 62 9 3_Lcc_inputs" xfId="51458"/>
    <cellStyle name="Normal 62 9 4" xfId="33472"/>
    <cellStyle name="Normal 62 9 4 2" xfId="33473"/>
    <cellStyle name="Normal 62 9 4 2 2" xfId="33474"/>
    <cellStyle name="Normal 62 9 4 3" xfId="33475"/>
    <cellStyle name="Normal 62 9 5" xfId="33476"/>
    <cellStyle name="Normal 62 9 5 2" xfId="33477"/>
    <cellStyle name="Normal 62 9 6" xfId="33478"/>
    <cellStyle name="Normal 62 9 7" xfId="51459"/>
    <cellStyle name="Normal 62 9 8" xfId="51460"/>
    <cellStyle name="Normal 62 9_Lcc_inputs" xfId="51461"/>
    <cellStyle name="Normal 62_Lcc_inputs" xfId="51462"/>
    <cellStyle name="Normal 63" xfId="10326"/>
    <cellStyle name="Normal 63 10" xfId="10841"/>
    <cellStyle name="Normal 63 10 2" xfId="33479"/>
    <cellStyle name="Normal 63 10 2 2" xfId="33480"/>
    <cellStyle name="Normal 63 10 2 2 2" xfId="33481"/>
    <cellStyle name="Normal 63 10 2 2 3" xfId="51463"/>
    <cellStyle name="Normal 63 10 2 3" xfId="33482"/>
    <cellStyle name="Normal 63 10 2 4" xfId="51464"/>
    <cellStyle name="Normal 63 10 2_Lcc_inputs" xfId="51465"/>
    <cellStyle name="Normal 63 10 3" xfId="33483"/>
    <cellStyle name="Normal 63 10 3 2" xfId="33484"/>
    <cellStyle name="Normal 63 10 3 2 2" xfId="33485"/>
    <cellStyle name="Normal 63 10 3 3" xfId="33486"/>
    <cellStyle name="Normal 63 10 4" xfId="33487"/>
    <cellStyle name="Normal 63 10 4 2" xfId="33488"/>
    <cellStyle name="Normal 63 10 5" xfId="33489"/>
    <cellStyle name="Normal 63 10 6" xfId="51466"/>
    <cellStyle name="Normal 63 10 7" xfId="51467"/>
    <cellStyle name="Normal 63 10_Lcc_inputs" xfId="51468"/>
    <cellStyle name="Normal 63 11" xfId="33490"/>
    <cellStyle name="Normal 63 11 2" xfId="33491"/>
    <cellStyle name="Normal 63 11 2 2" xfId="33492"/>
    <cellStyle name="Normal 63 11 2 3" xfId="51469"/>
    <cellStyle name="Normal 63 11 3" xfId="33493"/>
    <cellStyle name="Normal 63 11 3 2" xfId="51470"/>
    <cellStyle name="Normal 63 11 4" xfId="51471"/>
    <cellStyle name="Normal 63 11 5" xfId="51472"/>
    <cellStyle name="Normal 63 11_Lcc_inputs" xfId="51473"/>
    <cellStyle name="Normal 63 12" xfId="33494"/>
    <cellStyle name="Normal 63 12 2" xfId="33495"/>
    <cellStyle name="Normal 63 12 2 2" xfId="33496"/>
    <cellStyle name="Normal 63 12 2 3" xfId="51474"/>
    <cellStyle name="Normal 63 12 3" xfId="33497"/>
    <cellStyle name="Normal 63 12 4" xfId="51475"/>
    <cellStyle name="Normal 63 12_Lcc_inputs" xfId="51476"/>
    <cellStyle name="Normal 63 13" xfId="33498"/>
    <cellStyle name="Normal 63 13 2" xfId="33499"/>
    <cellStyle name="Normal 63 13 3" xfId="51477"/>
    <cellStyle name="Normal 63 14" xfId="33500"/>
    <cellStyle name="Normal 63 14 2" xfId="51478"/>
    <cellStyle name="Normal 63 15" xfId="51479"/>
    <cellStyle name="Normal 63 16" xfId="51480"/>
    <cellStyle name="Normal 63 2" xfId="10327"/>
    <cellStyle name="Normal 63 2 10" xfId="51481"/>
    <cellStyle name="Normal 63 2 2" xfId="10328"/>
    <cellStyle name="Normal 63 2 2 2" xfId="33501"/>
    <cellStyle name="Normal 63 2 2 2 2" xfId="33502"/>
    <cellStyle name="Normal 63 2 2 2 2 2" xfId="33503"/>
    <cellStyle name="Normal 63 2 2 2 2 2 2" xfId="33504"/>
    <cellStyle name="Normal 63 2 2 2 2 3" xfId="33505"/>
    <cellStyle name="Normal 63 2 2 2 3" xfId="33506"/>
    <cellStyle name="Normal 63 2 2 2 3 2" xfId="33507"/>
    <cellStyle name="Normal 63 2 2 2 3 2 2" xfId="33508"/>
    <cellStyle name="Normal 63 2 2 2 3 3" xfId="33509"/>
    <cellStyle name="Normal 63 2 2 2 4" xfId="33510"/>
    <cellStyle name="Normal 63 2 2 2 4 2" xfId="33511"/>
    <cellStyle name="Normal 63 2 2 2 5" xfId="33512"/>
    <cellStyle name="Normal 63 2 2 2_Lcc_inputs" xfId="51482"/>
    <cellStyle name="Normal 63 2 2 3" xfId="33513"/>
    <cellStyle name="Normal 63 2 2 3 2" xfId="33514"/>
    <cellStyle name="Normal 63 2 2 3 2 2" xfId="33515"/>
    <cellStyle name="Normal 63 2 2 3 2 3" xfId="51483"/>
    <cellStyle name="Normal 63 2 2 3 3" xfId="33516"/>
    <cellStyle name="Normal 63 2 2 3 4" xfId="51484"/>
    <cellStyle name="Normal 63 2 2 3_Lcc_inputs" xfId="51485"/>
    <cellStyle name="Normal 63 2 2 4" xfId="33517"/>
    <cellStyle name="Normal 63 2 2 4 2" xfId="33518"/>
    <cellStyle name="Normal 63 2 2 4 2 2" xfId="33519"/>
    <cellStyle name="Normal 63 2 2 4 3" xfId="33520"/>
    <cellStyle name="Normal 63 2 2 5" xfId="33521"/>
    <cellStyle name="Normal 63 2 2 5 2" xfId="33522"/>
    <cellStyle name="Normal 63 2 2 6" xfId="33523"/>
    <cellStyle name="Normal 63 2 2 7" xfId="51486"/>
    <cellStyle name="Normal 63 2 2 8" xfId="51487"/>
    <cellStyle name="Normal 63 2 2_Lcc_inputs" xfId="51488"/>
    <cellStyle name="Normal 63 2 3" xfId="10903"/>
    <cellStyle name="Normal 63 2 3 2" xfId="33524"/>
    <cellStyle name="Normal 63 2 3 2 2" xfId="33525"/>
    <cellStyle name="Normal 63 2 3 2 2 2" xfId="33526"/>
    <cellStyle name="Normal 63 2 3 2 2 3" xfId="51489"/>
    <cellStyle name="Normal 63 2 3 2 3" xfId="33527"/>
    <cellStyle name="Normal 63 2 3 2 4" xfId="51490"/>
    <cellStyle name="Normal 63 2 3 2_Lcc_inputs" xfId="51491"/>
    <cellStyle name="Normal 63 2 3 3" xfId="33528"/>
    <cellStyle name="Normal 63 2 3 3 2" xfId="33529"/>
    <cellStyle name="Normal 63 2 3 3 2 2" xfId="33530"/>
    <cellStyle name="Normal 63 2 3 3 3" xfId="33531"/>
    <cellStyle name="Normal 63 2 3 4" xfId="33532"/>
    <cellStyle name="Normal 63 2 3 4 2" xfId="33533"/>
    <cellStyle name="Normal 63 2 3 5" xfId="33534"/>
    <cellStyle name="Normal 63 2 3 6" xfId="51492"/>
    <cellStyle name="Normal 63 2 3 7" xfId="51493"/>
    <cellStyle name="Normal 63 2 3_Lcc_inputs" xfId="51494"/>
    <cellStyle name="Normal 63 2 4" xfId="11185"/>
    <cellStyle name="Normal 63 2 4 2" xfId="33535"/>
    <cellStyle name="Normal 63 2 4 2 2" xfId="33536"/>
    <cellStyle name="Normal 63 2 4 2 3" xfId="51495"/>
    <cellStyle name="Normal 63 2 4 3" xfId="33537"/>
    <cellStyle name="Normal 63 2 4 3 2" xfId="51496"/>
    <cellStyle name="Normal 63 2 4 4" xfId="51497"/>
    <cellStyle name="Normal 63 2 4 5" xfId="51498"/>
    <cellStyle name="Normal 63 2 4_Lcc_inputs" xfId="51499"/>
    <cellStyle name="Normal 63 2 5" xfId="33538"/>
    <cellStyle name="Normal 63 2 5 2" xfId="33539"/>
    <cellStyle name="Normal 63 2 5 2 2" xfId="33540"/>
    <cellStyle name="Normal 63 2 5 2 3" xfId="51500"/>
    <cellStyle name="Normal 63 2 5 3" xfId="33541"/>
    <cellStyle name="Normal 63 2 5 3 2" xfId="51501"/>
    <cellStyle name="Normal 63 2 5 4" xfId="51502"/>
    <cellStyle name="Normal 63 2 5 5" xfId="51503"/>
    <cellStyle name="Normal 63 2 5_Lcc_inputs" xfId="51504"/>
    <cellStyle name="Normal 63 2 6" xfId="33542"/>
    <cellStyle name="Normal 63 2 6 2" xfId="33543"/>
    <cellStyle name="Normal 63 2 6 2 2" xfId="51505"/>
    <cellStyle name="Normal 63 2 6 3" xfId="51506"/>
    <cellStyle name="Normal 63 2 6 4" xfId="51507"/>
    <cellStyle name="Normal 63 2 6_Lcc_inputs" xfId="51508"/>
    <cellStyle name="Normal 63 2 7" xfId="33544"/>
    <cellStyle name="Normal 63 2 7 2" xfId="51509"/>
    <cellStyle name="Normal 63 2 7 3" xfId="51510"/>
    <cellStyle name="Normal 63 2 8" xfId="51511"/>
    <cellStyle name="Normal 63 2 8 2" xfId="51512"/>
    <cellStyle name="Normal 63 2 9" xfId="51513"/>
    <cellStyle name="Normal 63 2_Lcc_inputs" xfId="51514"/>
    <cellStyle name="Normal 63 3" xfId="10329"/>
    <cellStyle name="Normal 63 3 2" xfId="10330"/>
    <cellStyle name="Normal 63 3 2 2" xfId="33545"/>
    <cellStyle name="Normal 63 3 2 2 2" xfId="33546"/>
    <cellStyle name="Normal 63 3 2 2 2 2" xfId="33547"/>
    <cellStyle name="Normal 63 3 2 2 2 2 2" xfId="33548"/>
    <cellStyle name="Normal 63 3 2 2 2 3" xfId="33549"/>
    <cellStyle name="Normal 63 3 2 2 3" xfId="33550"/>
    <cellStyle name="Normal 63 3 2 2 3 2" xfId="33551"/>
    <cellStyle name="Normal 63 3 2 2 3 2 2" xfId="33552"/>
    <cellStyle name="Normal 63 3 2 2 3 3" xfId="33553"/>
    <cellStyle name="Normal 63 3 2 2 4" xfId="33554"/>
    <cellStyle name="Normal 63 3 2 2 4 2" xfId="33555"/>
    <cellStyle name="Normal 63 3 2 2 5" xfId="33556"/>
    <cellStyle name="Normal 63 3 2 2_Lcc_inputs" xfId="51515"/>
    <cellStyle name="Normal 63 3 2 3" xfId="33557"/>
    <cellStyle name="Normal 63 3 2 3 2" xfId="33558"/>
    <cellStyle name="Normal 63 3 2 3 2 2" xfId="33559"/>
    <cellStyle name="Normal 63 3 2 3 2 3" xfId="51516"/>
    <cellStyle name="Normal 63 3 2 3 3" xfId="33560"/>
    <cellStyle name="Normal 63 3 2 3 4" xfId="51517"/>
    <cellStyle name="Normal 63 3 2 3_Lcc_inputs" xfId="51518"/>
    <cellStyle name="Normal 63 3 2 4" xfId="33561"/>
    <cellStyle name="Normal 63 3 2 4 2" xfId="33562"/>
    <cellStyle name="Normal 63 3 2 4 2 2" xfId="33563"/>
    <cellStyle name="Normal 63 3 2 4 3" xfId="33564"/>
    <cellStyle name="Normal 63 3 2 5" xfId="33565"/>
    <cellStyle name="Normal 63 3 2 5 2" xfId="33566"/>
    <cellStyle name="Normal 63 3 2 6" xfId="33567"/>
    <cellStyle name="Normal 63 3 2 7" xfId="51519"/>
    <cellStyle name="Normal 63 3 2 8" xfId="51520"/>
    <cellStyle name="Normal 63 3 2_Lcc_inputs" xfId="51521"/>
    <cellStyle name="Normal 63 3 3" xfId="10967"/>
    <cellStyle name="Normal 63 3 3 2" xfId="33568"/>
    <cellStyle name="Normal 63 3 3 2 2" xfId="33569"/>
    <cellStyle name="Normal 63 3 3 2 2 2" xfId="33570"/>
    <cellStyle name="Normal 63 3 3 2 2 3" xfId="51522"/>
    <cellStyle name="Normal 63 3 3 2 3" xfId="33571"/>
    <cellStyle name="Normal 63 3 3 2 4" xfId="51523"/>
    <cellStyle name="Normal 63 3 3 2_Lcc_inputs" xfId="51524"/>
    <cellStyle name="Normal 63 3 3 3" xfId="33572"/>
    <cellStyle name="Normal 63 3 3 3 2" xfId="33573"/>
    <cellStyle name="Normal 63 3 3 3 2 2" xfId="33574"/>
    <cellStyle name="Normal 63 3 3 3 3" xfId="33575"/>
    <cellStyle name="Normal 63 3 3 4" xfId="33576"/>
    <cellStyle name="Normal 63 3 3 4 2" xfId="33577"/>
    <cellStyle name="Normal 63 3 3 5" xfId="33578"/>
    <cellStyle name="Normal 63 3 3 6" xfId="51525"/>
    <cellStyle name="Normal 63 3 3 7" xfId="51526"/>
    <cellStyle name="Normal 63 3 3_Lcc_inputs" xfId="51527"/>
    <cellStyle name="Normal 63 3 4" xfId="11186"/>
    <cellStyle name="Normal 63 3 4 2" xfId="33579"/>
    <cellStyle name="Normal 63 3 4 2 2" xfId="33580"/>
    <cellStyle name="Normal 63 3 4 2 3" xfId="51528"/>
    <cellStyle name="Normal 63 3 4 3" xfId="33581"/>
    <cellStyle name="Normal 63 3 4 3 2" xfId="51529"/>
    <cellStyle name="Normal 63 3 4 4" xfId="51530"/>
    <cellStyle name="Normal 63 3 4 5" xfId="51531"/>
    <cellStyle name="Normal 63 3 4_Lcc_inputs" xfId="51532"/>
    <cellStyle name="Normal 63 3 5" xfId="33582"/>
    <cellStyle name="Normal 63 3 5 2" xfId="33583"/>
    <cellStyle name="Normal 63 3 5 2 2" xfId="33584"/>
    <cellStyle name="Normal 63 3 5 2 3" xfId="51533"/>
    <cellStyle name="Normal 63 3 5 3" xfId="33585"/>
    <cellStyle name="Normal 63 3 5 4" xfId="51534"/>
    <cellStyle name="Normal 63 3 5_Lcc_inputs" xfId="51535"/>
    <cellStyle name="Normal 63 3 6" xfId="33586"/>
    <cellStyle name="Normal 63 3 6 2" xfId="33587"/>
    <cellStyle name="Normal 63 3 6 3" xfId="51536"/>
    <cellStyle name="Normal 63 3 7" xfId="33588"/>
    <cellStyle name="Normal 63 3 7 2" xfId="51537"/>
    <cellStyle name="Normal 63 3 8" xfId="51538"/>
    <cellStyle name="Normal 63 3 9" xfId="51539"/>
    <cellStyle name="Normal 63 3_Lcc_inputs" xfId="51540"/>
    <cellStyle name="Normal 63 4" xfId="10331"/>
    <cellStyle name="Normal 63 4 2" xfId="10332"/>
    <cellStyle name="Normal 63 4 2 2" xfId="33589"/>
    <cellStyle name="Normal 63 4 2 2 2" xfId="33590"/>
    <cellStyle name="Normal 63 4 2 2 2 2" xfId="33591"/>
    <cellStyle name="Normal 63 4 2 2 2 2 2" xfId="33592"/>
    <cellStyle name="Normal 63 4 2 2 2 3" xfId="33593"/>
    <cellStyle name="Normal 63 4 2 2 3" xfId="33594"/>
    <cellStyle name="Normal 63 4 2 2 3 2" xfId="33595"/>
    <cellStyle name="Normal 63 4 2 2 3 2 2" xfId="33596"/>
    <cellStyle name="Normal 63 4 2 2 3 3" xfId="33597"/>
    <cellStyle name="Normal 63 4 2 2 4" xfId="33598"/>
    <cellStyle name="Normal 63 4 2 2 4 2" xfId="33599"/>
    <cellStyle name="Normal 63 4 2 2 5" xfId="33600"/>
    <cellStyle name="Normal 63 4 2 2_Lcc_inputs" xfId="51541"/>
    <cellStyle name="Normal 63 4 2 3" xfId="33601"/>
    <cellStyle name="Normal 63 4 2 3 2" xfId="33602"/>
    <cellStyle name="Normal 63 4 2 3 2 2" xfId="33603"/>
    <cellStyle name="Normal 63 4 2 3 2 3" xfId="51542"/>
    <cellStyle name="Normal 63 4 2 3 3" xfId="33604"/>
    <cellStyle name="Normal 63 4 2 3 4" xfId="51543"/>
    <cellStyle name="Normal 63 4 2 3_Lcc_inputs" xfId="51544"/>
    <cellStyle name="Normal 63 4 2 4" xfId="33605"/>
    <cellStyle name="Normal 63 4 2 4 2" xfId="33606"/>
    <cellStyle name="Normal 63 4 2 4 2 2" xfId="33607"/>
    <cellStyle name="Normal 63 4 2 4 3" xfId="33608"/>
    <cellStyle name="Normal 63 4 2 5" xfId="33609"/>
    <cellStyle name="Normal 63 4 2 5 2" xfId="33610"/>
    <cellStyle name="Normal 63 4 2 6" xfId="33611"/>
    <cellStyle name="Normal 63 4 2 7" xfId="51545"/>
    <cellStyle name="Normal 63 4 2 8" xfId="51546"/>
    <cellStyle name="Normal 63 4 2_Lcc_inputs" xfId="51547"/>
    <cellStyle name="Normal 63 4 3" xfId="33612"/>
    <cellStyle name="Normal 63 4 3 2" xfId="33613"/>
    <cellStyle name="Normal 63 4 3 2 2" xfId="33614"/>
    <cellStyle name="Normal 63 4 3 2 2 2" xfId="33615"/>
    <cellStyle name="Normal 63 4 3 2 3" xfId="33616"/>
    <cellStyle name="Normal 63 4 3 3" xfId="33617"/>
    <cellStyle name="Normal 63 4 3 3 2" xfId="33618"/>
    <cellStyle name="Normal 63 4 3 3 2 2" xfId="33619"/>
    <cellStyle name="Normal 63 4 3 3 3" xfId="33620"/>
    <cellStyle name="Normal 63 4 3 4" xfId="33621"/>
    <cellStyle name="Normal 63 4 3 4 2" xfId="33622"/>
    <cellStyle name="Normal 63 4 3 5" xfId="33623"/>
    <cellStyle name="Normal 63 4 3_Lcc_inputs" xfId="51548"/>
    <cellStyle name="Normal 63 4 4" xfId="33624"/>
    <cellStyle name="Normal 63 4 4 2" xfId="33625"/>
    <cellStyle name="Normal 63 4 4 2 2" xfId="33626"/>
    <cellStyle name="Normal 63 4 4 2 3" xfId="51549"/>
    <cellStyle name="Normal 63 4 4 3" xfId="33627"/>
    <cellStyle name="Normal 63 4 4 4" xfId="51550"/>
    <cellStyle name="Normal 63 4 4_Lcc_inputs" xfId="51551"/>
    <cellStyle name="Normal 63 4 5" xfId="33628"/>
    <cellStyle name="Normal 63 4 5 2" xfId="33629"/>
    <cellStyle name="Normal 63 4 5 2 2" xfId="33630"/>
    <cellStyle name="Normal 63 4 5 3" xfId="33631"/>
    <cellStyle name="Normal 63 4 6" xfId="33632"/>
    <cellStyle name="Normal 63 4 6 2" xfId="33633"/>
    <cellStyle name="Normal 63 4 7" xfId="33634"/>
    <cellStyle name="Normal 63 4 8" xfId="51552"/>
    <cellStyle name="Normal 63 4 9" xfId="51553"/>
    <cellStyle name="Normal 63 4_Lcc_inputs" xfId="51554"/>
    <cellStyle name="Normal 63 5" xfId="10333"/>
    <cellStyle name="Normal 63 5 2" xfId="10334"/>
    <cellStyle name="Normal 63 5 2 2" xfId="33635"/>
    <cellStyle name="Normal 63 5 2 2 2" xfId="33636"/>
    <cellStyle name="Normal 63 5 2 2 2 2" xfId="33637"/>
    <cellStyle name="Normal 63 5 2 2 2 2 2" xfId="33638"/>
    <cellStyle name="Normal 63 5 2 2 2 3" xfId="33639"/>
    <cellStyle name="Normal 63 5 2 2 3" xfId="33640"/>
    <cellStyle name="Normal 63 5 2 2 3 2" xfId="33641"/>
    <cellStyle name="Normal 63 5 2 2 3 2 2" xfId="33642"/>
    <cellStyle name="Normal 63 5 2 2 3 3" xfId="33643"/>
    <cellStyle name="Normal 63 5 2 2 4" xfId="33644"/>
    <cellStyle name="Normal 63 5 2 2 4 2" xfId="33645"/>
    <cellStyle name="Normal 63 5 2 2 5" xfId="33646"/>
    <cellStyle name="Normal 63 5 2 2_Lcc_inputs" xfId="51555"/>
    <cellStyle name="Normal 63 5 2 3" xfId="33647"/>
    <cellStyle name="Normal 63 5 2 3 2" xfId="33648"/>
    <cellStyle name="Normal 63 5 2 3 2 2" xfId="33649"/>
    <cellStyle name="Normal 63 5 2 3 2 3" xfId="51556"/>
    <cellStyle name="Normal 63 5 2 3 3" xfId="33650"/>
    <cellStyle name="Normal 63 5 2 3 4" xfId="51557"/>
    <cellStyle name="Normal 63 5 2 3_Lcc_inputs" xfId="51558"/>
    <cellStyle name="Normal 63 5 2 4" xfId="33651"/>
    <cellStyle name="Normal 63 5 2 4 2" xfId="33652"/>
    <cellStyle name="Normal 63 5 2 4 2 2" xfId="33653"/>
    <cellStyle name="Normal 63 5 2 4 3" xfId="33654"/>
    <cellStyle name="Normal 63 5 2 5" xfId="33655"/>
    <cellStyle name="Normal 63 5 2 5 2" xfId="33656"/>
    <cellStyle name="Normal 63 5 2 6" xfId="33657"/>
    <cellStyle name="Normal 63 5 2 7" xfId="51559"/>
    <cellStyle name="Normal 63 5 2 8" xfId="51560"/>
    <cellStyle name="Normal 63 5 2_Lcc_inputs" xfId="51561"/>
    <cellStyle name="Normal 63 5 3" xfId="33658"/>
    <cellStyle name="Normal 63 5 3 2" xfId="33659"/>
    <cellStyle name="Normal 63 5 3 2 2" xfId="33660"/>
    <cellStyle name="Normal 63 5 3 2 2 2" xfId="33661"/>
    <cellStyle name="Normal 63 5 3 2 3" xfId="33662"/>
    <cellStyle name="Normal 63 5 3 3" xfId="33663"/>
    <cellStyle name="Normal 63 5 3 3 2" xfId="33664"/>
    <cellStyle name="Normal 63 5 3 3 2 2" xfId="33665"/>
    <cellStyle name="Normal 63 5 3 3 3" xfId="33666"/>
    <cellStyle name="Normal 63 5 3 4" xfId="33667"/>
    <cellStyle name="Normal 63 5 3 4 2" xfId="33668"/>
    <cellStyle name="Normal 63 5 3 5" xfId="33669"/>
    <cellStyle name="Normal 63 5 3_Lcc_inputs" xfId="51562"/>
    <cellStyle name="Normal 63 5 4" xfId="33670"/>
    <cellStyle name="Normal 63 5 4 2" xfId="33671"/>
    <cellStyle name="Normal 63 5 4 2 2" xfId="33672"/>
    <cellStyle name="Normal 63 5 4 2 3" xfId="51563"/>
    <cellStyle name="Normal 63 5 4 3" xfId="33673"/>
    <cellStyle name="Normal 63 5 4 4" xfId="51564"/>
    <cellStyle name="Normal 63 5 4_Lcc_inputs" xfId="51565"/>
    <cellStyle name="Normal 63 5 5" xfId="33674"/>
    <cellStyle name="Normal 63 5 5 2" xfId="33675"/>
    <cellStyle name="Normal 63 5 5 2 2" xfId="33676"/>
    <cellStyle name="Normal 63 5 5 3" xfId="33677"/>
    <cellStyle name="Normal 63 5 6" xfId="33678"/>
    <cellStyle name="Normal 63 5 6 2" xfId="33679"/>
    <cellStyle name="Normal 63 5 7" xfId="33680"/>
    <cellStyle name="Normal 63 5 8" xfId="51566"/>
    <cellStyle name="Normal 63 5 9" xfId="51567"/>
    <cellStyle name="Normal 63 5_Lcc_inputs" xfId="51568"/>
    <cellStyle name="Normal 63 6" xfId="10335"/>
    <cellStyle name="Normal 63 6 2" xfId="10336"/>
    <cellStyle name="Normal 63 6 2 2" xfId="33681"/>
    <cellStyle name="Normal 63 6 2 2 2" xfId="33682"/>
    <cellStyle name="Normal 63 6 2 2 2 2" xfId="33683"/>
    <cellStyle name="Normal 63 6 2 2 2 2 2" xfId="33684"/>
    <cellStyle name="Normal 63 6 2 2 2 3" xfId="33685"/>
    <cellStyle name="Normal 63 6 2 2 3" xfId="33686"/>
    <cellStyle name="Normal 63 6 2 2 3 2" xfId="33687"/>
    <cellStyle name="Normal 63 6 2 2 3 2 2" xfId="33688"/>
    <cellStyle name="Normal 63 6 2 2 3 3" xfId="33689"/>
    <cellStyle name="Normal 63 6 2 2 4" xfId="33690"/>
    <cellStyle name="Normal 63 6 2 2 4 2" xfId="33691"/>
    <cellStyle name="Normal 63 6 2 2 5" xfId="33692"/>
    <cellStyle name="Normal 63 6 2 2_Lcc_inputs" xfId="51569"/>
    <cellStyle name="Normal 63 6 2 3" xfId="33693"/>
    <cellStyle name="Normal 63 6 2 3 2" xfId="33694"/>
    <cellStyle name="Normal 63 6 2 3 2 2" xfId="33695"/>
    <cellStyle name="Normal 63 6 2 3 2 3" xfId="51570"/>
    <cellStyle name="Normal 63 6 2 3 3" xfId="33696"/>
    <cellStyle name="Normal 63 6 2 3 4" xfId="51571"/>
    <cellStyle name="Normal 63 6 2 3_Lcc_inputs" xfId="51572"/>
    <cellStyle name="Normal 63 6 2 4" xfId="33697"/>
    <cellStyle name="Normal 63 6 2 4 2" xfId="33698"/>
    <cellStyle name="Normal 63 6 2 4 2 2" xfId="33699"/>
    <cellStyle name="Normal 63 6 2 4 3" xfId="33700"/>
    <cellStyle name="Normal 63 6 2 5" xfId="33701"/>
    <cellStyle name="Normal 63 6 2 5 2" xfId="33702"/>
    <cellStyle name="Normal 63 6 2 6" xfId="33703"/>
    <cellStyle name="Normal 63 6 2 7" xfId="51573"/>
    <cellStyle name="Normal 63 6 2 8" xfId="51574"/>
    <cellStyle name="Normal 63 6 2_Lcc_inputs" xfId="51575"/>
    <cellStyle name="Normal 63 6 3" xfId="33704"/>
    <cellStyle name="Normal 63 6 3 2" xfId="33705"/>
    <cellStyle name="Normal 63 6 3 2 2" xfId="33706"/>
    <cellStyle name="Normal 63 6 3 2 2 2" xfId="33707"/>
    <cellStyle name="Normal 63 6 3 2 3" xfId="33708"/>
    <cellStyle name="Normal 63 6 3 3" xfId="33709"/>
    <cellStyle name="Normal 63 6 3 3 2" xfId="33710"/>
    <cellStyle name="Normal 63 6 3 3 2 2" xfId="33711"/>
    <cellStyle name="Normal 63 6 3 3 3" xfId="33712"/>
    <cellStyle name="Normal 63 6 3 4" xfId="33713"/>
    <cellStyle name="Normal 63 6 3 4 2" xfId="33714"/>
    <cellStyle name="Normal 63 6 3 5" xfId="33715"/>
    <cellStyle name="Normal 63 6 3_Lcc_inputs" xfId="51576"/>
    <cellStyle name="Normal 63 6 4" xfId="33716"/>
    <cellStyle name="Normal 63 6 4 2" xfId="33717"/>
    <cellStyle name="Normal 63 6 4 2 2" xfId="33718"/>
    <cellStyle name="Normal 63 6 4 2 3" xfId="51577"/>
    <cellStyle name="Normal 63 6 4 3" xfId="33719"/>
    <cellStyle name="Normal 63 6 4 4" xfId="51578"/>
    <cellStyle name="Normal 63 6 4_Lcc_inputs" xfId="51579"/>
    <cellStyle name="Normal 63 6 5" xfId="33720"/>
    <cellStyle name="Normal 63 6 5 2" xfId="33721"/>
    <cellStyle name="Normal 63 6 5 2 2" xfId="33722"/>
    <cellStyle name="Normal 63 6 5 3" xfId="33723"/>
    <cellStyle name="Normal 63 6 6" xfId="33724"/>
    <cellStyle name="Normal 63 6 6 2" xfId="33725"/>
    <cellStyle name="Normal 63 6 7" xfId="33726"/>
    <cellStyle name="Normal 63 6 8" xfId="51580"/>
    <cellStyle name="Normal 63 6 9" xfId="51581"/>
    <cellStyle name="Normal 63 6_Lcc_inputs" xfId="51582"/>
    <cellStyle name="Normal 63 7" xfId="10337"/>
    <cellStyle name="Normal 63 7 2" xfId="10338"/>
    <cellStyle name="Normal 63 7 2 2" xfId="33727"/>
    <cellStyle name="Normal 63 7 2 2 2" xfId="33728"/>
    <cellStyle name="Normal 63 7 2 2 2 2" xfId="33729"/>
    <cellStyle name="Normal 63 7 2 2 2 2 2" xfId="33730"/>
    <cellStyle name="Normal 63 7 2 2 2 3" xfId="33731"/>
    <cellStyle name="Normal 63 7 2 2 3" xfId="33732"/>
    <cellStyle name="Normal 63 7 2 2 3 2" xfId="33733"/>
    <cellStyle name="Normal 63 7 2 2 3 2 2" xfId="33734"/>
    <cellStyle name="Normal 63 7 2 2 3 3" xfId="33735"/>
    <cellStyle name="Normal 63 7 2 2 4" xfId="33736"/>
    <cellStyle name="Normal 63 7 2 2 4 2" xfId="33737"/>
    <cellStyle name="Normal 63 7 2 2 5" xfId="33738"/>
    <cellStyle name="Normal 63 7 2 2_Lcc_inputs" xfId="51583"/>
    <cellStyle name="Normal 63 7 2 3" xfId="33739"/>
    <cellStyle name="Normal 63 7 2 3 2" xfId="33740"/>
    <cellStyle name="Normal 63 7 2 3 2 2" xfId="33741"/>
    <cellStyle name="Normal 63 7 2 3 2 3" xfId="51584"/>
    <cellStyle name="Normal 63 7 2 3 3" xfId="33742"/>
    <cellStyle name="Normal 63 7 2 3 4" xfId="51585"/>
    <cellStyle name="Normal 63 7 2 3_Lcc_inputs" xfId="51586"/>
    <cellStyle name="Normal 63 7 2 4" xfId="33743"/>
    <cellStyle name="Normal 63 7 2 4 2" xfId="33744"/>
    <cellStyle name="Normal 63 7 2 4 2 2" xfId="33745"/>
    <cellStyle name="Normal 63 7 2 4 3" xfId="33746"/>
    <cellStyle name="Normal 63 7 2 5" xfId="33747"/>
    <cellStyle name="Normal 63 7 2 5 2" xfId="33748"/>
    <cellStyle name="Normal 63 7 2 6" xfId="33749"/>
    <cellStyle name="Normal 63 7 2 7" xfId="51587"/>
    <cellStyle name="Normal 63 7 2 8" xfId="51588"/>
    <cellStyle name="Normal 63 7 2_Lcc_inputs" xfId="51589"/>
    <cellStyle name="Normal 63 7 3" xfId="33750"/>
    <cellStyle name="Normal 63 7 3 2" xfId="33751"/>
    <cellStyle name="Normal 63 7 3 2 2" xfId="33752"/>
    <cellStyle name="Normal 63 7 3 2 2 2" xfId="33753"/>
    <cellStyle name="Normal 63 7 3 2 3" xfId="33754"/>
    <cellStyle name="Normal 63 7 3 3" xfId="33755"/>
    <cellStyle name="Normal 63 7 3 3 2" xfId="33756"/>
    <cellStyle name="Normal 63 7 3 3 2 2" xfId="33757"/>
    <cellStyle name="Normal 63 7 3 3 3" xfId="33758"/>
    <cellStyle name="Normal 63 7 3 4" xfId="33759"/>
    <cellStyle name="Normal 63 7 3 4 2" xfId="33760"/>
    <cellStyle name="Normal 63 7 3 5" xfId="33761"/>
    <cellStyle name="Normal 63 7 3_Lcc_inputs" xfId="51590"/>
    <cellStyle name="Normal 63 7 4" xfId="33762"/>
    <cellStyle name="Normal 63 7 4 2" xfId="33763"/>
    <cellStyle name="Normal 63 7 4 2 2" xfId="33764"/>
    <cellStyle name="Normal 63 7 4 2 3" xfId="51591"/>
    <cellStyle name="Normal 63 7 4 3" xfId="33765"/>
    <cellStyle name="Normal 63 7 4 4" xfId="51592"/>
    <cellStyle name="Normal 63 7 4_Lcc_inputs" xfId="51593"/>
    <cellStyle name="Normal 63 7 5" xfId="33766"/>
    <cellStyle name="Normal 63 7 5 2" xfId="33767"/>
    <cellStyle name="Normal 63 7 5 2 2" xfId="33768"/>
    <cellStyle name="Normal 63 7 5 3" xfId="33769"/>
    <cellStyle name="Normal 63 7 6" xfId="33770"/>
    <cellStyle name="Normal 63 7 6 2" xfId="33771"/>
    <cellStyle name="Normal 63 7 7" xfId="33772"/>
    <cellStyle name="Normal 63 7 8" xfId="51594"/>
    <cellStyle name="Normal 63 7 9" xfId="51595"/>
    <cellStyle name="Normal 63 7_Lcc_inputs" xfId="51596"/>
    <cellStyle name="Normal 63 8" xfId="10339"/>
    <cellStyle name="Normal 63 8 2" xfId="33773"/>
    <cellStyle name="Normal 63 8 2 2" xfId="33774"/>
    <cellStyle name="Normal 63 8 2 2 2" xfId="33775"/>
    <cellStyle name="Normal 63 8 2 2 2 2" xfId="33776"/>
    <cellStyle name="Normal 63 8 2 2 3" xfId="33777"/>
    <cellStyle name="Normal 63 8 2 3" xfId="33778"/>
    <cellStyle name="Normal 63 8 2 3 2" xfId="33779"/>
    <cellStyle name="Normal 63 8 2 3 2 2" xfId="33780"/>
    <cellStyle name="Normal 63 8 2 3 3" xfId="33781"/>
    <cellStyle name="Normal 63 8 2 4" xfId="33782"/>
    <cellStyle name="Normal 63 8 2 4 2" xfId="33783"/>
    <cellStyle name="Normal 63 8 2 5" xfId="33784"/>
    <cellStyle name="Normal 63 8 2_Lcc_inputs" xfId="51597"/>
    <cellStyle name="Normal 63 8 3" xfId="33785"/>
    <cellStyle name="Normal 63 8 3 2" xfId="33786"/>
    <cellStyle name="Normal 63 8 3 2 2" xfId="33787"/>
    <cellStyle name="Normal 63 8 3 2 3" xfId="51598"/>
    <cellStyle name="Normal 63 8 3 3" xfId="33788"/>
    <cellStyle name="Normal 63 8 3 4" xfId="51599"/>
    <cellStyle name="Normal 63 8 3_Lcc_inputs" xfId="51600"/>
    <cellStyle name="Normal 63 8 4" xfId="33789"/>
    <cellStyle name="Normal 63 8 4 2" xfId="33790"/>
    <cellStyle name="Normal 63 8 4 2 2" xfId="33791"/>
    <cellStyle name="Normal 63 8 4 3" xfId="33792"/>
    <cellStyle name="Normal 63 8 5" xfId="33793"/>
    <cellStyle name="Normal 63 8 5 2" xfId="33794"/>
    <cellStyle name="Normal 63 8 6" xfId="33795"/>
    <cellStyle name="Normal 63 8 7" xfId="51601"/>
    <cellStyle name="Normal 63 8 8" xfId="51602"/>
    <cellStyle name="Normal 63 8_Lcc_inputs" xfId="51603"/>
    <cellStyle name="Normal 63 9" xfId="10771"/>
    <cellStyle name="Normal 63 9 2" xfId="33796"/>
    <cellStyle name="Normal 63 9 2 2" xfId="33797"/>
    <cellStyle name="Normal 63 9 2 2 2" xfId="33798"/>
    <cellStyle name="Normal 63 9 2 2 2 2" xfId="33799"/>
    <cellStyle name="Normal 63 9 2 2 3" xfId="33800"/>
    <cellStyle name="Normal 63 9 2 3" xfId="33801"/>
    <cellStyle name="Normal 63 9 2 3 2" xfId="33802"/>
    <cellStyle name="Normal 63 9 2 3 2 2" xfId="33803"/>
    <cellStyle name="Normal 63 9 2 3 3" xfId="33804"/>
    <cellStyle name="Normal 63 9 2 4" xfId="33805"/>
    <cellStyle name="Normal 63 9 2 4 2" xfId="33806"/>
    <cellStyle name="Normal 63 9 2 5" xfId="33807"/>
    <cellStyle name="Normal 63 9 2_Lcc_inputs" xfId="51604"/>
    <cellStyle name="Normal 63 9 3" xfId="33808"/>
    <cellStyle name="Normal 63 9 3 2" xfId="33809"/>
    <cellStyle name="Normal 63 9 3 2 2" xfId="33810"/>
    <cellStyle name="Normal 63 9 3 2 3" xfId="51605"/>
    <cellStyle name="Normal 63 9 3 3" xfId="33811"/>
    <cellStyle name="Normal 63 9 3 4" xfId="51606"/>
    <cellStyle name="Normal 63 9 3_Lcc_inputs" xfId="51607"/>
    <cellStyle name="Normal 63 9 4" xfId="33812"/>
    <cellStyle name="Normal 63 9 4 2" xfId="33813"/>
    <cellStyle name="Normal 63 9 4 2 2" xfId="33814"/>
    <cellStyle name="Normal 63 9 4 3" xfId="33815"/>
    <cellStyle name="Normal 63 9 5" xfId="33816"/>
    <cellStyle name="Normal 63 9 5 2" xfId="33817"/>
    <cellStyle name="Normal 63 9 6" xfId="33818"/>
    <cellStyle name="Normal 63 9 7" xfId="51608"/>
    <cellStyle name="Normal 63 9 8" xfId="51609"/>
    <cellStyle name="Normal 63 9_Lcc_inputs" xfId="51610"/>
    <cellStyle name="Normal 63_Lcc_inputs" xfId="51611"/>
    <cellStyle name="Normal 64" xfId="10340"/>
    <cellStyle name="Normal 64 10" xfId="33819"/>
    <cellStyle name="Normal 64 10 2" xfId="33820"/>
    <cellStyle name="Normal 64 11" xfId="33821"/>
    <cellStyle name="Normal 64 12" xfId="51612"/>
    <cellStyle name="Normal 64 13" xfId="51613"/>
    <cellStyle name="Normal 64 2" xfId="10341"/>
    <cellStyle name="Normal 64 3" xfId="10342"/>
    <cellStyle name="Normal 64 3 2" xfId="33822"/>
    <cellStyle name="Normal 64 3 3" xfId="51614"/>
    <cellStyle name="Normal 64 4" xfId="10343"/>
    <cellStyle name="Normal 64 4 2" xfId="33823"/>
    <cellStyle name="Normal 64 4 2 2" xfId="33824"/>
    <cellStyle name="Normal 64 4 2 2 2" xfId="33825"/>
    <cellStyle name="Normal 64 4 2 2 2 2" xfId="33826"/>
    <cellStyle name="Normal 64 4 2 2 3" xfId="33827"/>
    <cellStyle name="Normal 64 4 2 3" xfId="33828"/>
    <cellStyle name="Normal 64 4 2 3 2" xfId="33829"/>
    <cellStyle name="Normal 64 4 2 3 2 2" xfId="33830"/>
    <cellStyle name="Normal 64 4 2 3 3" xfId="33831"/>
    <cellStyle name="Normal 64 4 2 4" xfId="33832"/>
    <cellStyle name="Normal 64 4 2 4 2" xfId="33833"/>
    <cellStyle name="Normal 64 4 2 5" xfId="33834"/>
    <cellStyle name="Normal 64 4 2_Lcc_inputs" xfId="51615"/>
    <cellStyle name="Normal 64 4 3" xfId="33835"/>
    <cellStyle name="Normal 64 4 3 2" xfId="33836"/>
    <cellStyle name="Normal 64 4 3 2 2" xfId="33837"/>
    <cellStyle name="Normal 64 4 3 2 3" xfId="51616"/>
    <cellStyle name="Normal 64 4 3 3" xfId="33838"/>
    <cellStyle name="Normal 64 4 3 4" xfId="51617"/>
    <cellStyle name="Normal 64 4 3_Lcc_inputs" xfId="51618"/>
    <cellStyle name="Normal 64 4 4" xfId="33839"/>
    <cellStyle name="Normal 64 4 4 2" xfId="33840"/>
    <cellStyle name="Normal 64 4 4 2 2" xfId="33841"/>
    <cellStyle name="Normal 64 4 4 3" xfId="33842"/>
    <cellStyle name="Normal 64 4 5" xfId="33843"/>
    <cellStyle name="Normal 64 4 5 2" xfId="33844"/>
    <cellStyle name="Normal 64 4 6" xfId="33845"/>
    <cellStyle name="Normal 64 4 7" xfId="51619"/>
    <cellStyle name="Normal 64 4 8" xfId="51620"/>
    <cellStyle name="Normal 64 4_Lcc_inputs" xfId="51621"/>
    <cellStyle name="Normal 64 5" xfId="11187"/>
    <cellStyle name="Normal 64 5 2" xfId="11241"/>
    <cellStyle name="Normal 64 5 2 2" xfId="33846"/>
    <cellStyle name="Normal 64 5 2 2 2" xfId="33847"/>
    <cellStyle name="Normal 64 5 2 2 3" xfId="51622"/>
    <cellStyle name="Normal 64 5 2 3" xfId="33848"/>
    <cellStyle name="Normal 64 5 2 4" xfId="51623"/>
    <cellStyle name="Normal 64 5 2_Lcc_inputs" xfId="51624"/>
    <cellStyle name="Normal 64 5 3" xfId="33849"/>
    <cellStyle name="Normal 64 5 3 2" xfId="33850"/>
    <cellStyle name="Normal 64 5 3 2 2" xfId="33851"/>
    <cellStyle name="Normal 64 5 3 3" xfId="33852"/>
    <cellStyle name="Normal 64 5 4" xfId="33853"/>
    <cellStyle name="Normal 64 5 4 2" xfId="33854"/>
    <cellStyle name="Normal 64 5 5" xfId="33855"/>
    <cellStyle name="Normal 64 6" xfId="33856"/>
    <cellStyle name="Normal 64 6 2" xfId="33857"/>
    <cellStyle name="Normal 64 7" xfId="33858"/>
    <cellStyle name="Normal 64 7 2" xfId="33859"/>
    <cellStyle name="Normal 64 7 2 2" xfId="33860"/>
    <cellStyle name="Normal 64 7 2 2 2" xfId="33861"/>
    <cellStyle name="Normal 64 7 2 3" xfId="33862"/>
    <cellStyle name="Normal 64 7 3" xfId="33863"/>
    <cellStyle name="Normal 64 7 3 2" xfId="33864"/>
    <cellStyle name="Normal 64 7 4" xfId="33865"/>
    <cellStyle name="Normal 64 7_Lcc_inputs" xfId="51625"/>
    <cellStyle name="Normal 64 8" xfId="33866"/>
    <cellStyle name="Normal 64 8 2" xfId="33867"/>
    <cellStyle name="Normal 64 8 2 2" xfId="51626"/>
    <cellStyle name="Normal 64 8 3" xfId="51627"/>
    <cellStyle name="Normal 64 9" xfId="33868"/>
    <cellStyle name="Normal 64 9 2" xfId="33869"/>
    <cellStyle name="Normal 64 9 3" xfId="51628"/>
    <cellStyle name="Normal 64_Lcc_inputs" xfId="51629"/>
    <cellStyle name="Normal 65" xfId="10344"/>
    <cellStyle name="Normal 65 10" xfId="10842"/>
    <cellStyle name="Normal 65 10 2" xfId="33870"/>
    <cellStyle name="Normal 65 10 2 2" xfId="33871"/>
    <cellStyle name="Normal 65 10 2 2 2" xfId="33872"/>
    <cellStyle name="Normal 65 10 2 2 3" xfId="51630"/>
    <cellStyle name="Normal 65 10 2 3" xfId="33873"/>
    <cellStyle name="Normal 65 10 2 4" xfId="51631"/>
    <cellStyle name="Normal 65 10 2_Lcc_inputs" xfId="51632"/>
    <cellStyle name="Normal 65 10 3" xfId="33874"/>
    <cellStyle name="Normal 65 10 3 2" xfId="33875"/>
    <cellStyle name="Normal 65 10 3 2 2" xfId="33876"/>
    <cellStyle name="Normal 65 10 3 3" xfId="33877"/>
    <cellStyle name="Normal 65 10 4" xfId="33878"/>
    <cellStyle name="Normal 65 10 4 2" xfId="33879"/>
    <cellStyle name="Normal 65 10 5" xfId="33880"/>
    <cellStyle name="Normal 65 10 6" xfId="51633"/>
    <cellStyle name="Normal 65 10 7" xfId="51634"/>
    <cellStyle name="Normal 65 10_Lcc_inputs" xfId="51635"/>
    <cellStyle name="Normal 65 11" xfId="33881"/>
    <cellStyle name="Normal 65 11 2" xfId="33882"/>
    <cellStyle name="Normal 65 11 2 2" xfId="33883"/>
    <cellStyle name="Normal 65 11 2 3" xfId="51636"/>
    <cellStyle name="Normal 65 11 3" xfId="33884"/>
    <cellStyle name="Normal 65 11 3 2" xfId="51637"/>
    <cellStyle name="Normal 65 11 4" xfId="51638"/>
    <cellStyle name="Normal 65 11 5" xfId="51639"/>
    <cellStyle name="Normal 65 11_Lcc_inputs" xfId="51640"/>
    <cellStyle name="Normal 65 12" xfId="33885"/>
    <cellStyle name="Normal 65 12 2" xfId="33886"/>
    <cellStyle name="Normal 65 12 2 2" xfId="33887"/>
    <cellStyle name="Normal 65 12 2 3" xfId="51641"/>
    <cellStyle name="Normal 65 12 3" xfId="33888"/>
    <cellStyle name="Normal 65 12 4" xfId="51642"/>
    <cellStyle name="Normal 65 12_Lcc_inputs" xfId="51643"/>
    <cellStyle name="Normal 65 13" xfId="33889"/>
    <cellStyle name="Normal 65 13 2" xfId="33890"/>
    <cellStyle name="Normal 65 13 3" xfId="51644"/>
    <cellStyle name="Normal 65 14" xfId="33891"/>
    <cellStyle name="Normal 65 14 2" xfId="51645"/>
    <cellStyle name="Normal 65 15" xfId="51646"/>
    <cellStyle name="Normal 65 16" xfId="51647"/>
    <cellStyle name="Normal 65 2" xfId="10345"/>
    <cellStyle name="Normal 65 2 10" xfId="51648"/>
    <cellStyle name="Normal 65 2 2" xfId="10346"/>
    <cellStyle name="Normal 65 2 2 2" xfId="33892"/>
    <cellStyle name="Normal 65 2 2 2 2" xfId="33893"/>
    <cellStyle name="Normal 65 2 2 2 2 2" xfId="33894"/>
    <cellStyle name="Normal 65 2 2 2 2 2 2" xfId="33895"/>
    <cellStyle name="Normal 65 2 2 2 2 3" xfId="33896"/>
    <cellStyle name="Normal 65 2 2 2 3" xfId="33897"/>
    <cellStyle name="Normal 65 2 2 2 3 2" xfId="33898"/>
    <cellStyle name="Normal 65 2 2 2 3 2 2" xfId="33899"/>
    <cellStyle name="Normal 65 2 2 2 3 3" xfId="33900"/>
    <cellStyle name="Normal 65 2 2 2 4" xfId="33901"/>
    <cellStyle name="Normal 65 2 2 2 4 2" xfId="33902"/>
    <cellStyle name="Normal 65 2 2 2 5" xfId="33903"/>
    <cellStyle name="Normal 65 2 2 2_Lcc_inputs" xfId="51649"/>
    <cellStyle name="Normal 65 2 2 3" xfId="33904"/>
    <cellStyle name="Normal 65 2 2 3 2" xfId="33905"/>
    <cellStyle name="Normal 65 2 2 3 2 2" xfId="33906"/>
    <cellStyle name="Normal 65 2 2 3 2 3" xfId="51650"/>
    <cellStyle name="Normal 65 2 2 3 3" xfId="33907"/>
    <cellStyle name="Normal 65 2 2 3 4" xfId="51651"/>
    <cellStyle name="Normal 65 2 2 3_Lcc_inputs" xfId="51652"/>
    <cellStyle name="Normal 65 2 2 4" xfId="33908"/>
    <cellStyle name="Normal 65 2 2 4 2" xfId="33909"/>
    <cellStyle name="Normal 65 2 2 4 2 2" xfId="33910"/>
    <cellStyle name="Normal 65 2 2 4 3" xfId="33911"/>
    <cellStyle name="Normal 65 2 2 5" xfId="33912"/>
    <cellStyle name="Normal 65 2 2 5 2" xfId="33913"/>
    <cellStyle name="Normal 65 2 2 6" xfId="33914"/>
    <cellStyle name="Normal 65 2 2 7" xfId="51653"/>
    <cellStyle name="Normal 65 2 2 8" xfId="51654"/>
    <cellStyle name="Normal 65 2 2_Lcc_inputs" xfId="51655"/>
    <cellStyle name="Normal 65 2 3" xfId="10904"/>
    <cellStyle name="Normal 65 2 3 2" xfId="33915"/>
    <cellStyle name="Normal 65 2 3 2 2" xfId="33916"/>
    <cellStyle name="Normal 65 2 3 2 2 2" xfId="33917"/>
    <cellStyle name="Normal 65 2 3 2 2 3" xfId="51656"/>
    <cellStyle name="Normal 65 2 3 2 3" xfId="33918"/>
    <cellStyle name="Normal 65 2 3 2 4" xfId="51657"/>
    <cellStyle name="Normal 65 2 3 2_Lcc_inputs" xfId="51658"/>
    <cellStyle name="Normal 65 2 3 3" xfId="33919"/>
    <cellStyle name="Normal 65 2 3 3 2" xfId="33920"/>
    <cellStyle name="Normal 65 2 3 3 2 2" xfId="33921"/>
    <cellStyle name="Normal 65 2 3 3 3" xfId="33922"/>
    <cellStyle name="Normal 65 2 3 4" xfId="33923"/>
    <cellStyle name="Normal 65 2 3 4 2" xfId="33924"/>
    <cellStyle name="Normal 65 2 3 5" xfId="33925"/>
    <cellStyle name="Normal 65 2 3 6" xfId="51659"/>
    <cellStyle name="Normal 65 2 3 7" xfId="51660"/>
    <cellStyle name="Normal 65 2 3_Lcc_inputs" xfId="51661"/>
    <cellStyle name="Normal 65 2 4" xfId="11188"/>
    <cellStyle name="Normal 65 2 4 2" xfId="33926"/>
    <cellStyle name="Normal 65 2 4 2 2" xfId="33927"/>
    <cellStyle name="Normal 65 2 4 2 3" xfId="51662"/>
    <cellStyle name="Normal 65 2 4 3" xfId="33928"/>
    <cellStyle name="Normal 65 2 4 3 2" xfId="51663"/>
    <cellStyle name="Normal 65 2 4 4" xfId="51664"/>
    <cellStyle name="Normal 65 2 4 5" xfId="51665"/>
    <cellStyle name="Normal 65 2 4_Lcc_inputs" xfId="51666"/>
    <cellStyle name="Normal 65 2 5" xfId="33929"/>
    <cellStyle name="Normal 65 2 5 2" xfId="33930"/>
    <cellStyle name="Normal 65 2 5 2 2" xfId="33931"/>
    <cellStyle name="Normal 65 2 5 2 3" xfId="51667"/>
    <cellStyle name="Normal 65 2 5 3" xfId="33932"/>
    <cellStyle name="Normal 65 2 5 3 2" xfId="51668"/>
    <cellStyle name="Normal 65 2 5 4" xfId="51669"/>
    <cellStyle name="Normal 65 2 5 5" xfId="51670"/>
    <cellStyle name="Normal 65 2 5_Lcc_inputs" xfId="51671"/>
    <cellStyle name="Normal 65 2 6" xfId="33933"/>
    <cellStyle name="Normal 65 2 6 2" xfId="33934"/>
    <cellStyle name="Normal 65 2 6 2 2" xfId="51672"/>
    <cellStyle name="Normal 65 2 6 3" xfId="51673"/>
    <cellStyle name="Normal 65 2 6 4" xfId="51674"/>
    <cellStyle name="Normal 65 2 6_Lcc_inputs" xfId="51675"/>
    <cellStyle name="Normal 65 2 7" xfId="33935"/>
    <cellStyle name="Normal 65 2 7 2" xfId="51676"/>
    <cellStyle name="Normal 65 2 7 3" xfId="51677"/>
    <cellStyle name="Normal 65 2 8" xfId="51678"/>
    <cellStyle name="Normal 65 2 8 2" xfId="51679"/>
    <cellStyle name="Normal 65 2 9" xfId="51680"/>
    <cellStyle name="Normal 65 2_Lcc_inputs" xfId="51681"/>
    <cellStyle name="Normal 65 3" xfId="10347"/>
    <cellStyle name="Normal 65 3 2" xfId="10348"/>
    <cellStyle name="Normal 65 3 2 2" xfId="33936"/>
    <cellStyle name="Normal 65 3 2 2 2" xfId="33937"/>
    <cellStyle name="Normal 65 3 2 2 2 2" xfId="33938"/>
    <cellStyle name="Normal 65 3 2 2 2 2 2" xfId="33939"/>
    <cellStyle name="Normal 65 3 2 2 2 3" xfId="33940"/>
    <cellStyle name="Normal 65 3 2 2 3" xfId="33941"/>
    <cellStyle name="Normal 65 3 2 2 3 2" xfId="33942"/>
    <cellStyle name="Normal 65 3 2 2 3 2 2" xfId="33943"/>
    <cellStyle name="Normal 65 3 2 2 3 3" xfId="33944"/>
    <cellStyle name="Normal 65 3 2 2 4" xfId="33945"/>
    <cellStyle name="Normal 65 3 2 2 4 2" xfId="33946"/>
    <cellStyle name="Normal 65 3 2 2 5" xfId="33947"/>
    <cellStyle name="Normal 65 3 2 2_Lcc_inputs" xfId="51682"/>
    <cellStyle name="Normal 65 3 2 3" xfId="33948"/>
    <cellStyle name="Normal 65 3 2 3 2" xfId="33949"/>
    <cellStyle name="Normal 65 3 2 3 2 2" xfId="33950"/>
    <cellStyle name="Normal 65 3 2 3 2 3" xfId="51683"/>
    <cellStyle name="Normal 65 3 2 3 3" xfId="33951"/>
    <cellStyle name="Normal 65 3 2 3 4" xfId="51684"/>
    <cellStyle name="Normal 65 3 2 3_Lcc_inputs" xfId="51685"/>
    <cellStyle name="Normal 65 3 2 4" xfId="33952"/>
    <cellStyle name="Normal 65 3 2 4 2" xfId="33953"/>
    <cellStyle name="Normal 65 3 2 4 2 2" xfId="33954"/>
    <cellStyle name="Normal 65 3 2 4 3" xfId="33955"/>
    <cellStyle name="Normal 65 3 2 5" xfId="33956"/>
    <cellStyle name="Normal 65 3 2 5 2" xfId="33957"/>
    <cellStyle name="Normal 65 3 2 6" xfId="33958"/>
    <cellStyle name="Normal 65 3 2 7" xfId="51686"/>
    <cellStyle name="Normal 65 3 2 8" xfId="51687"/>
    <cellStyle name="Normal 65 3 2_Lcc_inputs" xfId="51688"/>
    <cellStyle name="Normal 65 3 3" xfId="10968"/>
    <cellStyle name="Normal 65 3 3 2" xfId="33959"/>
    <cellStyle name="Normal 65 3 3 2 2" xfId="33960"/>
    <cellStyle name="Normal 65 3 3 2 2 2" xfId="33961"/>
    <cellStyle name="Normal 65 3 3 2 2 3" xfId="51689"/>
    <cellStyle name="Normal 65 3 3 2 3" xfId="33962"/>
    <cellStyle name="Normal 65 3 3 2 4" xfId="51690"/>
    <cellStyle name="Normal 65 3 3 2_Lcc_inputs" xfId="51691"/>
    <cellStyle name="Normal 65 3 3 3" xfId="33963"/>
    <cellStyle name="Normal 65 3 3 3 2" xfId="33964"/>
    <cellStyle name="Normal 65 3 3 3 2 2" xfId="33965"/>
    <cellStyle name="Normal 65 3 3 3 3" xfId="33966"/>
    <cellStyle name="Normal 65 3 3 4" xfId="33967"/>
    <cellStyle name="Normal 65 3 3 4 2" xfId="33968"/>
    <cellStyle name="Normal 65 3 3 5" xfId="33969"/>
    <cellStyle name="Normal 65 3 3 6" xfId="51692"/>
    <cellStyle name="Normal 65 3 3 7" xfId="51693"/>
    <cellStyle name="Normal 65 3 3_Lcc_inputs" xfId="51694"/>
    <cellStyle name="Normal 65 3 4" xfId="11189"/>
    <cellStyle name="Normal 65 3 4 2" xfId="33970"/>
    <cellStyle name="Normal 65 3 4 2 2" xfId="33971"/>
    <cellStyle name="Normal 65 3 4 2 3" xfId="51695"/>
    <cellStyle name="Normal 65 3 4 3" xfId="33972"/>
    <cellStyle name="Normal 65 3 4 3 2" xfId="51696"/>
    <cellStyle name="Normal 65 3 4 4" xfId="51697"/>
    <cellStyle name="Normal 65 3 4 5" xfId="51698"/>
    <cellStyle name="Normal 65 3 4_Lcc_inputs" xfId="51699"/>
    <cellStyle name="Normal 65 3 5" xfId="33973"/>
    <cellStyle name="Normal 65 3 5 2" xfId="33974"/>
    <cellStyle name="Normal 65 3 5 2 2" xfId="33975"/>
    <cellStyle name="Normal 65 3 5 2 3" xfId="51700"/>
    <cellStyle name="Normal 65 3 5 3" xfId="33976"/>
    <cellStyle name="Normal 65 3 5 4" xfId="51701"/>
    <cellStyle name="Normal 65 3 5_Lcc_inputs" xfId="51702"/>
    <cellStyle name="Normal 65 3 6" xfId="33977"/>
    <cellStyle name="Normal 65 3 6 2" xfId="33978"/>
    <cellStyle name="Normal 65 3 6 3" xfId="51703"/>
    <cellStyle name="Normal 65 3 7" xfId="33979"/>
    <cellStyle name="Normal 65 3 7 2" xfId="51704"/>
    <cellStyle name="Normal 65 3 8" xfId="51705"/>
    <cellStyle name="Normal 65 3 9" xfId="51706"/>
    <cellStyle name="Normal 65 3_Lcc_inputs" xfId="51707"/>
    <cellStyle name="Normal 65 4" xfId="10349"/>
    <cellStyle name="Normal 65 4 2" xfId="10350"/>
    <cellStyle name="Normal 65 4 2 2" xfId="33980"/>
    <cellStyle name="Normal 65 4 2 2 2" xfId="33981"/>
    <cellStyle name="Normal 65 4 2 2 2 2" xfId="33982"/>
    <cellStyle name="Normal 65 4 2 2 2 2 2" xfId="33983"/>
    <cellStyle name="Normal 65 4 2 2 2 3" xfId="33984"/>
    <cellStyle name="Normal 65 4 2 2 3" xfId="33985"/>
    <cellStyle name="Normal 65 4 2 2 3 2" xfId="33986"/>
    <cellStyle name="Normal 65 4 2 2 3 2 2" xfId="33987"/>
    <cellStyle name="Normal 65 4 2 2 3 3" xfId="33988"/>
    <cellStyle name="Normal 65 4 2 2 4" xfId="33989"/>
    <cellStyle name="Normal 65 4 2 2 4 2" xfId="33990"/>
    <cellStyle name="Normal 65 4 2 2 5" xfId="33991"/>
    <cellStyle name="Normal 65 4 2 2_Lcc_inputs" xfId="51708"/>
    <cellStyle name="Normal 65 4 2 3" xfId="33992"/>
    <cellStyle name="Normal 65 4 2 3 2" xfId="33993"/>
    <cellStyle name="Normal 65 4 2 3 2 2" xfId="33994"/>
    <cellStyle name="Normal 65 4 2 3 2 3" xfId="51709"/>
    <cellStyle name="Normal 65 4 2 3 3" xfId="33995"/>
    <cellStyle name="Normal 65 4 2 3 4" xfId="51710"/>
    <cellStyle name="Normal 65 4 2 3_Lcc_inputs" xfId="51711"/>
    <cellStyle name="Normal 65 4 2 4" xfId="33996"/>
    <cellStyle name="Normal 65 4 2 4 2" xfId="33997"/>
    <cellStyle name="Normal 65 4 2 4 2 2" xfId="33998"/>
    <cellStyle name="Normal 65 4 2 4 3" xfId="33999"/>
    <cellStyle name="Normal 65 4 2 5" xfId="34000"/>
    <cellStyle name="Normal 65 4 2 5 2" xfId="34001"/>
    <cellStyle name="Normal 65 4 2 6" xfId="34002"/>
    <cellStyle name="Normal 65 4 2 7" xfId="51712"/>
    <cellStyle name="Normal 65 4 2 8" xfId="51713"/>
    <cellStyle name="Normal 65 4 2_Lcc_inputs" xfId="51714"/>
    <cellStyle name="Normal 65 4 3" xfId="34003"/>
    <cellStyle name="Normal 65 4 3 2" xfId="34004"/>
    <cellStyle name="Normal 65 4 3 2 2" xfId="34005"/>
    <cellStyle name="Normal 65 4 3 2 2 2" xfId="34006"/>
    <cellStyle name="Normal 65 4 3 2 3" xfId="34007"/>
    <cellStyle name="Normal 65 4 3 3" xfId="34008"/>
    <cellStyle name="Normal 65 4 3 3 2" xfId="34009"/>
    <cellStyle name="Normal 65 4 3 3 2 2" xfId="34010"/>
    <cellStyle name="Normal 65 4 3 3 3" xfId="34011"/>
    <cellStyle name="Normal 65 4 3 4" xfId="34012"/>
    <cellStyle name="Normal 65 4 3 4 2" xfId="34013"/>
    <cellStyle name="Normal 65 4 3 5" xfId="34014"/>
    <cellStyle name="Normal 65 4 3_Lcc_inputs" xfId="51715"/>
    <cellStyle name="Normal 65 4 4" xfId="34015"/>
    <cellStyle name="Normal 65 4 4 2" xfId="34016"/>
    <cellStyle name="Normal 65 4 4 2 2" xfId="34017"/>
    <cellStyle name="Normal 65 4 4 2 3" xfId="51716"/>
    <cellStyle name="Normal 65 4 4 3" xfId="34018"/>
    <cellStyle name="Normal 65 4 4 4" xfId="51717"/>
    <cellStyle name="Normal 65 4 4_Lcc_inputs" xfId="51718"/>
    <cellStyle name="Normal 65 4 5" xfId="34019"/>
    <cellStyle name="Normal 65 4 5 2" xfId="34020"/>
    <cellStyle name="Normal 65 4 5 2 2" xfId="34021"/>
    <cellStyle name="Normal 65 4 5 3" xfId="34022"/>
    <cellStyle name="Normal 65 4 6" xfId="34023"/>
    <cellStyle name="Normal 65 4 6 2" xfId="34024"/>
    <cellStyle name="Normal 65 4 7" xfId="34025"/>
    <cellStyle name="Normal 65 4 8" xfId="51719"/>
    <cellStyle name="Normal 65 4 9" xfId="51720"/>
    <cellStyle name="Normal 65 4_Lcc_inputs" xfId="51721"/>
    <cellStyle name="Normal 65 5" xfId="10351"/>
    <cellStyle name="Normal 65 5 2" xfId="10352"/>
    <cellStyle name="Normal 65 5 2 2" xfId="34026"/>
    <cellStyle name="Normal 65 5 2 2 2" xfId="34027"/>
    <cellStyle name="Normal 65 5 2 2 2 2" xfId="34028"/>
    <cellStyle name="Normal 65 5 2 2 2 2 2" xfId="34029"/>
    <cellStyle name="Normal 65 5 2 2 2 3" xfId="34030"/>
    <cellStyle name="Normal 65 5 2 2 3" xfId="34031"/>
    <cellStyle name="Normal 65 5 2 2 3 2" xfId="34032"/>
    <cellStyle name="Normal 65 5 2 2 3 2 2" xfId="34033"/>
    <cellStyle name="Normal 65 5 2 2 3 3" xfId="34034"/>
    <cellStyle name="Normal 65 5 2 2 4" xfId="34035"/>
    <cellStyle name="Normal 65 5 2 2 4 2" xfId="34036"/>
    <cellStyle name="Normal 65 5 2 2 5" xfId="34037"/>
    <cellStyle name="Normal 65 5 2 2_Lcc_inputs" xfId="51722"/>
    <cellStyle name="Normal 65 5 2 3" xfId="34038"/>
    <cellStyle name="Normal 65 5 2 3 2" xfId="34039"/>
    <cellStyle name="Normal 65 5 2 3 2 2" xfId="34040"/>
    <cellStyle name="Normal 65 5 2 3 2 3" xfId="51723"/>
    <cellStyle name="Normal 65 5 2 3 3" xfId="34041"/>
    <cellStyle name="Normal 65 5 2 3 4" xfId="51724"/>
    <cellStyle name="Normal 65 5 2 3_Lcc_inputs" xfId="51725"/>
    <cellStyle name="Normal 65 5 2 4" xfId="34042"/>
    <cellStyle name="Normal 65 5 2 4 2" xfId="34043"/>
    <cellStyle name="Normal 65 5 2 4 2 2" xfId="34044"/>
    <cellStyle name="Normal 65 5 2 4 3" xfId="34045"/>
    <cellStyle name="Normal 65 5 2 5" xfId="34046"/>
    <cellStyle name="Normal 65 5 2 5 2" xfId="34047"/>
    <cellStyle name="Normal 65 5 2 6" xfId="34048"/>
    <cellStyle name="Normal 65 5 2 7" xfId="51726"/>
    <cellStyle name="Normal 65 5 2 8" xfId="51727"/>
    <cellStyle name="Normal 65 5 2_Lcc_inputs" xfId="51728"/>
    <cellStyle name="Normal 65 5 3" xfId="34049"/>
    <cellStyle name="Normal 65 5 3 2" xfId="34050"/>
    <cellStyle name="Normal 65 5 3 2 2" xfId="34051"/>
    <cellStyle name="Normal 65 5 3 2 2 2" xfId="34052"/>
    <cellStyle name="Normal 65 5 3 2 3" xfId="34053"/>
    <cellStyle name="Normal 65 5 3 3" xfId="34054"/>
    <cellStyle name="Normal 65 5 3 3 2" xfId="34055"/>
    <cellStyle name="Normal 65 5 3 3 2 2" xfId="34056"/>
    <cellStyle name="Normal 65 5 3 3 3" xfId="34057"/>
    <cellStyle name="Normal 65 5 3 4" xfId="34058"/>
    <cellStyle name="Normal 65 5 3 4 2" xfId="34059"/>
    <cellStyle name="Normal 65 5 3 5" xfId="34060"/>
    <cellStyle name="Normal 65 5 3_Lcc_inputs" xfId="51729"/>
    <cellStyle name="Normal 65 5 4" xfId="34061"/>
    <cellStyle name="Normal 65 5 4 2" xfId="34062"/>
    <cellStyle name="Normal 65 5 4 2 2" xfId="34063"/>
    <cellStyle name="Normal 65 5 4 2 3" xfId="51730"/>
    <cellStyle name="Normal 65 5 4 3" xfId="34064"/>
    <cellStyle name="Normal 65 5 4 4" xfId="51731"/>
    <cellStyle name="Normal 65 5 4_Lcc_inputs" xfId="51732"/>
    <cellStyle name="Normal 65 5 5" xfId="34065"/>
    <cellStyle name="Normal 65 5 5 2" xfId="34066"/>
    <cellStyle name="Normal 65 5 5 2 2" xfId="34067"/>
    <cellStyle name="Normal 65 5 5 3" xfId="34068"/>
    <cellStyle name="Normal 65 5 6" xfId="34069"/>
    <cellStyle name="Normal 65 5 6 2" xfId="34070"/>
    <cellStyle name="Normal 65 5 7" xfId="34071"/>
    <cellStyle name="Normal 65 5 8" xfId="51733"/>
    <cellStyle name="Normal 65 5 9" xfId="51734"/>
    <cellStyle name="Normal 65 5_Lcc_inputs" xfId="51735"/>
    <cellStyle name="Normal 65 6" xfId="10353"/>
    <cellStyle name="Normal 65 6 2" xfId="10354"/>
    <cellStyle name="Normal 65 6 2 2" xfId="34072"/>
    <cellStyle name="Normal 65 6 2 2 2" xfId="34073"/>
    <cellStyle name="Normal 65 6 2 2 2 2" xfId="34074"/>
    <cellStyle name="Normal 65 6 2 2 2 2 2" xfId="34075"/>
    <cellStyle name="Normal 65 6 2 2 2 3" xfId="34076"/>
    <cellStyle name="Normal 65 6 2 2 3" xfId="34077"/>
    <cellStyle name="Normal 65 6 2 2 3 2" xfId="34078"/>
    <cellStyle name="Normal 65 6 2 2 3 2 2" xfId="34079"/>
    <cellStyle name="Normal 65 6 2 2 3 3" xfId="34080"/>
    <cellStyle name="Normal 65 6 2 2 4" xfId="34081"/>
    <cellStyle name="Normal 65 6 2 2 4 2" xfId="34082"/>
    <cellStyle name="Normal 65 6 2 2 5" xfId="34083"/>
    <cellStyle name="Normal 65 6 2 2_Lcc_inputs" xfId="51736"/>
    <cellStyle name="Normal 65 6 2 3" xfId="34084"/>
    <cellStyle name="Normal 65 6 2 3 2" xfId="34085"/>
    <cellStyle name="Normal 65 6 2 3 2 2" xfId="34086"/>
    <cellStyle name="Normal 65 6 2 3 2 3" xfId="51737"/>
    <cellStyle name="Normal 65 6 2 3 3" xfId="34087"/>
    <cellStyle name="Normal 65 6 2 3 4" xfId="51738"/>
    <cellStyle name="Normal 65 6 2 3_Lcc_inputs" xfId="51739"/>
    <cellStyle name="Normal 65 6 2 4" xfId="34088"/>
    <cellStyle name="Normal 65 6 2 4 2" xfId="34089"/>
    <cellStyle name="Normal 65 6 2 4 2 2" xfId="34090"/>
    <cellStyle name="Normal 65 6 2 4 3" xfId="34091"/>
    <cellStyle name="Normal 65 6 2 5" xfId="34092"/>
    <cellStyle name="Normal 65 6 2 5 2" xfId="34093"/>
    <cellStyle name="Normal 65 6 2 6" xfId="34094"/>
    <cellStyle name="Normal 65 6 2 7" xfId="51740"/>
    <cellStyle name="Normal 65 6 2 8" xfId="51741"/>
    <cellStyle name="Normal 65 6 2_Lcc_inputs" xfId="51742"/>
    <cellStyle name="Normal 65 6 3" xfId="34095"/>
    <cellStyle name="Normal 65 6 3 2" xfId="34096"/>
    <cellStyle name="Normal 65 6 3 2 2" xfId="34097"/>
    <cellStyle name="Normal 65 6 3 2 2 2" xfId="34098"/>
    <cellStyle name="Normal 65 6 3 2 3" xfId="34099"/>
    <cellStyle name="Normal 65 6 3 3" xfId="34100"/>
    <cellStyle name="Normal 65 6 3 3 2" xfId="34101"/>
    <cellStyle name="Normal 65 6 3 3 2 2" xfId="34102"/>
    <cellStyle name="Normal 65 6 3 3 3" xfId="34103"/>
    <cellStyle name="Normal 65 6 3 4" xfId="34104"/>
    <cellStyle name="Normal 65 6 3 4 2" xfId="34105"/>
    <cellStyle name="Normal 65 6 3 5" xfId="34106"/>
    <cellStyle name="Normal 65 6 3_Lcc_inputs" xfId="51743"/>
    <cellStyle name="Normal 65 6 4" xfId="34107"/>
    <cellStyle name="Normal 65 6 4 2" xfId="34108"/>
    <cellStyle name="Normal 65 6 4 2 2" xfId="34109"/>
    <cellStyle name="Normal 65 6 4 2 3" xfId="51744"/>
    <cellStyle name="Normal 65 6 4 3" xfId="34110"/>
    <cellStyle name="Normal 65 6 4 4" xfId="51745"/>
    <cellStyle name="Normal 65 6 4_Lcc_inputs" xfId="51746"/>
    <cellStyle name="Normal 65 6 5" xfId="34111"/>
    <cellStyle name="Normal 65 6 5 2" xfId="34112"/>
    <cellStyle name="Normal 65 6 5 2 2" xfId="34113"/>
    <cellStyle name="Normal 65 6 5 3" xfId="34114"/>
    <cellStyle name="Normal 65 6 6" xfId="34115"/>
    <cellStyle name="Normal 65 6 6 2" xfId="34116"/>
    <cellStyle name="Normal 65 6 7" xfId="34117"/>
    <cellStyle name="Normal 65 6 8" xfId="51747"/>
    <cellStyle name="Normal 65 6 9" xfId="51748"/>
    <cellStyle name="Normal 65 6_Lcc_inputs" xfId="51749"/>
    <cellStyle name="Normal 65 7" xfId="10355"/>
    <cellStyle name="Normal 65 7 2" xfId="10356"/>
    <cellStyle name="Normal 65 7 2 2" xfId="34118"/>
    <cellStyle name="Normal 65 7 2 2 2" xfId="34119"/>
    <cellStyle name="Normal 65 7 2 2 2 2" xfId="34120"/>
    <cellStyle name="Normal 65 7 2 2 2 2 2" xfId="34121"/>
    <cellStyle name="Normal 65 7 2 2 2 3" xfId="34122"/>
    <cellStyle name="Normal 65 7 2 2 3" xfId="34123"/>
    <cellStyle name="Normal 65 7 2 2 3 2" xfId="34124"/>
    <cellStyle name="Normal 65 7 2 2 3 2 2" xfId="34125"/>
    <cellStyle name="Normal 65 7 2 2 3 3" xfId="34126"/>
    <cellStyle name="Normal 65 7 2 2 4" xfId="34127"/>
    <cellStyle name="Normal 65 7 2 2 4 2" xfId="34128"/>
    <cellStyle name="Normal 65 7 2 2 5" xfId="34129"/>
    <cellStyle name="Normal 65 7 2 2_Lcc_inputs" xfId="51750"/>
    <cellStyle name="Normal 65 7 2 3" xfId="34130"/>
    <cellStyle name="Normal 65 7 2 3 2" xfId="34131"/>
    <cellStyle name="Normal 65 7 2 3 2 2" xfId="34132"/>
    <cellStyle name="Normal 65 7 2 3 2 3" xfId="51751"/>
    <cellStyle name="Normal 65 7 2 3 3" xfId="34133"/>
    <cellStyle name="Normal 65 7 2 3 4" xfId="51752"/>
    <cellStyle name="Normal 65 7 2 3_Lcc_inputs" xfId="51753"/>
    <cellStyle name="Normal 65 7 2 4" xfId="34134"/>
    <cellStyle name="Normal 65 7 2 4 2" xfId="34135"/>
    <cellStyle name="Normal 65 7 2 4 2 2" xfId="34136"/>
    <cellStyle name="Normal 65 7 2 4 3" xfId="34137"/>
    <cellStyle name="Normal 65 7 2 5" xfId="34138"/>
    <cellStyle name="Normal 65 7 2 5 2" xfId="34139"/>
    <cellStyle name="Normal 65 7 2 6" xfId="34140"/>
    <cellStyle name="Normal 65 7 2 7" xfId="51754"/>
    <cellStyle name="Normal 65 7 2 8" xfId="51755"/>
    <cellStyle name="Normal 65 7 2_Lcc_inputs" xfId="51756"/>
    <cellStyle name="Normal 65 7 3" xfId="34141"/>
    <cellStyle name="Normal 65 7 3 2" xfId="34142"/>
    <cellStyle name="Normal 65 7 3 2 2" xfId="34143"/>
    <cellStyle name="Normal 65 7 3 2 2 2" xfId="34144"/>
    <cellStyle name="Normal 65 7 3 2 3" xfId="34145"/>
    <cellStyle name="Normal 65 7 3 3" xfId="34146"/>
    <cellStyle name="Normal 65 7 3 3 2" xfId="34147"/>
    <cellStyle name="Normal 65 7 3 3 2 2" xfId="34148"/>
    <cellStyle name="Normal 65 7 3 3 3" xfId="34149"/>
    <cellStyle name="Normal 65 7 3 4" xfId="34150"/>
    <cellStyle name="Normal 65 7 3 4 2" xfId="34151"/>
    <cellStyle name="Normal 65 7 3 5" xfId="34152"/>
    <cellStyle name="Normal 65 7 3_Lcc_inputs" xfId="51757"/>
    <cellStyle name="Normal 65 7 4" xfId="34153"/>
    <cellStyle name="Normal 65 7 4 2" xfId="34154"/>
    <cellStyle name="Normal 65 7 4 2 2" xfId="34155"/>
    <cellStyle name="Normal 65 7 4 2 3" xfId="51758"/>
    <cellStyle name="Normal 65 7 4 3" xfId="34156"/>
    <cellStyle name="Normal 65 7 4 4" xfId="51759"/>
    <cellStyle name="Normal 65 7 4_Lcc_inputs" xfId="51760"/>
    <cellStyle name="Normal 65 7 5" xfId="34157"/>
    <cellStyle name="Normal 65 7 5 2" xfId="34158"/>
    <cellStyle name="Normal 65 7 5 2 2" xfId="34159"/>
    <cellStyle name="Normal 65 7 5 3" xfId="34160"/>
    <cellStyle name="Normal 65 7 6" xfId="34161"/>
    <cellStyle name="Normal 65 7 6 2" xfId="34162"/>
    <cellStyle name="Normal 65 7 7" xfId="34163"/>
    <cellStyle name="Normal 65 7 8" xfId="51761"/>
    <cellStyle name="Normal 65 7 9" xfId="51762"/>
    <cellStyle name="Normal 65 7_Lcc_inputs" xfId="51763"/>
    <cellStyle name="Normal 65 8" xfId="10357"/>
    <cellStyle name="Normal 65 8 2" xfId="34164"/>
    <cellStyle name="Normal 65 8 2 2" xfId="34165"/>
    <cellStyle name="Normal 65 8 2 2 2" xfId="34166"/>
    <cellStyle name="Normal 65 8 2 2 2 2" xfId="34167"/>
    <cellStyle name="Normal 65 8 2 2 3" xfId="34168"/>
    <cellStyle name="Normal 65 8 2 3" xfId="34169"/>
    <cellStyle name="Normal 65 8 2 3 2" xfId="34170"/>
    <cellStyle name="Normal 65 8 2 3 2 2" xfId="34171"/>
    <cellStyle name="Normal 65 8 2 3 3" xfId="34172"/>
    <cellStyle name="Normal 65 8 2 4" xfId="34173"/>
    <cellStyle name="Normal 65 8 2 4 2" xfId="34174"/>
    <cellStyle name="Normal 65 8 2 5" xfId="34175"/>
    <cellStyle name="Normal 65 8 2_Lcc_inputs" xfId="51764"/>
    <cellStyle name="Normal 65 8 3" xfId="34176"/>
    <cellStyle name="Normal 65 8 3 2" xfId="34177"/>
    <cellStyle name="Normal 65 8 3 2 2" xfId="34178"/>
    <cellStyle name="Normal 65 8 3 2 3" xfId="51765"/>
    <cellStyle name="Normal 65 8 3 3" xfId="34179"/>
    <cellStyle name="Normal 65 8 3 4" xfId="51766"/>
    <cellStyle name="Normal 65 8 3_Lcc_inputs" xfId="51767"/>
    <cellStyle name="Normal 65 8 4" xfId="34180"/>
    <cellStyle name="Normal 65 8 4 2" xfId="34181"/>
    <cellStyle name="Normal 65 8 4 2 2" xfId="34182"/>
    <cellStyle name="Normal 65 8 4 3" xfId="34183"/>
    <cellStyle name="Normal 65 8 5" xfId="34184"/>
    <cellStyle name="Normal 65 8 5 2" xfId="34185"/>
    <cellStyle name="Normal 65 8 6" xfId="34186"/>
    <cellStyle name="Normal 65 8 7" xfId="51768"/>
    <cellStyle name="Normal 65 8 8" xfId="51769"/>
    <cellStyle name="Normal 65 8_Lcc_inputs" xfId="51770"/>
    <cellStyle name="Normal 65 9" xfId="10772"/>
    <cellStyle name="Normal 65 9 2" xfId="34187"/>
    <cellStyle name="Normal 65 9 2 2" xfId="34188"/>
    <cellStyle name="Normal 65 9 2 2 2" xfId="34189"/>
    <cellStyle name="Normal 65 9 2 2 2 2" xfId="34190"/>
    <cellStyle name="Normal 65 9 2 2 3" xfId="34191"/>
    <cellStyle name="Normal 65 9 2 3" xfId="34192"/>
    <cellStyle name="Normal 65 9 2 3 2" xfId="34193"/>
    <cellStyle name="Normal 65 9 2 3 2 2" xfId="34194"/>
    <cellStyle name="Normal 65 9 2 3 3" xfId="34195"/>
    <cellStyle name="Normal 65 9 2 4" xfId="34196"/>
    <cellStyle name="Normal 65 9 2 4 2" xfId="34197"/>
    <cellStyle name="Normal 65 9 2 5" xfId="34198"/>
    <cellStyle name="Normal 65 9 2_Lcc_inputs" xfId="51771"/>
    <cellStyle name="Normal 65 9 3" xfId="34199"/>
    <cellStyle name="Normal 65 9 3 2" xfId="34200"/>
    <cellStyle name="Normal 65 9 3 2 2" xfId="34201"/>
    <cellStyle name="Normal 65 9 3 2 3" xfId="51772"/>
    <cellStyle name="Normal 65 9 3 3" xfId="34202"/>
    <cellStyle name="Normal 65 9 3 4" xfId="51773"/>
    <cellStyle name="Normal 65 9 3_Lcc_inputs" xfId="51774"/>
    <cellStyle name="Normal 65 9 4" xfId="34203"/>
    <cellStyle name="Normal 65 9 4 2" xfId="34204"/>
    <cellStyle name="Normal 65 9 4 2 2" xfId="34205"/>
    <cellStyle name="Normal 65 9 4 3" xfId="34206"/>
    <cellStyle name="Normal 65 9 5" xfId="34207"/>
    <cellStyle name="Normal 65 9 5 2" xfId="34208"/>
    <cellStyle name="Normal 65 9 6" xfId="34209"/>
    <cellStyle name="Normal 65 9 7" xfId="51775"/>
    <cellStyle name="Normal 65 9 8" xfId="51776"/>
    <cellStyle name="Normal 65 9_Lcc_inputs" xfId="51777"/>
    <cellStyle name="Normal 65_Lcc_inputs" xfId="51778"/>
    <cellStyle name="Normal 66" xfId="10358"/>
    <cellStyle name="Normal 66 10" xfId="10843"/>
    <cellStyle name="Normal 66 10 2" xfId="34210"/>
    <cellStyle name="Normal 66 10 2 2" xfId="34211"/>
    <cellStyle name="Normal 66 10 2 2 2" xfId="34212"/>
    <cellStyle name="Normal 66 10 2 2 3" xfId="51779"/>
    <cellStyle name="Normal 66 10 2 3" xfId="34213"/>
    <cellStyle name="Normal 66 10 2 4" xfId="51780"/>
    <cellStyle name="Normal 66 10 2_Lcc_inputs" xfId="51781"/>
    <cellStyle name="Normal 66 10 3" xfId="34214"/>
    <cellStyle name="Normal 66 10 3 2" xfId="34215"/>
    <cellStyle name="Normal 66 10 3 2 2" xfId="34216"/>
    <cellStyle name="Normal 66 10 3 3" xfId="34217"/>
    <cellStyle name="Normal 66 10 4" xfId="34218"/>
    <cellStyle name="Normal 66 10 4 2" xfId="34219"/>
    <cellStyle name="Normal 66 10 5" xfId="34220"/>
    <cellStyle name="Normal 66 10 6" xfId="51782"/>
    <cellStyle name="Normal 66 10 7" xfId="51783"/>
    <cellStyle name="Normal 66 10_Lcc_inputs" xfId="51784"/>
    <cellStyle name="Normal 66 11" xfId="34221"/>
    <cellStyle name="Normal 66 11 2" xfId="34222"/>
    <cellStyle name="Normal 66 11 2 2" xfId="34223"/>
    <cellStyle name="Normal 66 11 2 3" xfId="51785"/>
    <cellStyle name="Normal 66 11 3" xfId="34224"/>
    <cellStyle name="Normal 66 11 3 2" xfId="51786"/>
    <cellStyle name="Normal 66 11 4" xfId="51787"/>
    <cellStyle name="Normal 66 11 5" xfId="51788"/>
    <cellStyle name="Normal 66 11_Lcc_inputs" xfId="51789"/>
    <cellStyle name="Normal 66 12" xfId="34225"/>
    <cellStyle name="Normal 66 12 2" xfId="34226"/>
    <cellStyle name="Normal 66 12 2 2" xfId="34227"/>
    <cellStyle name="Normal 66 12 2 3" xfId="51790"/>
    <cellStyle name="Normal 66 12 3" xfId="34228"/>
    <cellStyle name="Normal 66 12 4" xfId="51791"/>
    <cellStyle name="Normal 66 12_Lcc_inputs" xfId="51792"/>
    <cellStyle name="Normal 66 13" xfId="34229"/>
    <cellStyle name="Normal 66 13 2" xfId="34230"/>
    <cellStyle name="Normal 66 13 3" xfId="51793"/>
    <cellStyle name="Normal 66 14" xfId="34231"/>
    <cellStyle name="Normal 66 14 2" xfId="51794"/>
    <cellStyle name="Normal 66 15" xfId="51795"/>
    <cellStyle name="Normal 66 16" xfId="51796"/>
    <cellStyle name="Normal 66 2" xfId="10359"/>
    <cellStyle name="Normal 66 2 10" xfId="51797"/>
    <cellStyle name="Normal 66 2 2" xfId="10360"/>
    <cellStyle name="Normal 66 2 2 2" xfId="34232"/>
    <cellStyle name="Normal 66 2 2 2 2" xfId="34233"/>
    <cellStyle name="Normal 66 2 2 2 2 2" xfId="34234"/>
    <cellStyle name="Normal 66 2 2 2 2 2 2" xfId="34235"/>
    <cellStyle name="Normal 66 2 2 2 2 3" xfId="34236"/>
    <cellStyle name="Normal 66 2 2 2 3" xfId="34237"/>
    <cellStyle name="Normal 66 2 2 2 3 2" xfId="34238"/>
    <cellStyle name="Normal 66 2 2 2 3 2 2" xfId="34239"/>
    <cellStyle name="Normal 66 2 2 2 3 3" xfId="34240"/>
    <cellStyle name="Normal 66 2 2 2 4" xfId="34241"/>
    <cellStyle name="Normal 66 2 2 2 4 2" xfId="34242"/>
    <cellStyle name="Normal 66 2 2 2 5" xfId="34243"/>
    <cellStyle name="Normal 66 2 2 2_Lcc_inputs" xfId="51798"/>
    <cellStyle name="Normal 66 2 2 3" xfId="34244"/>
    <cellStyle name="Normal 66 2 2 3 2" xfId="34245"/>
    <cellStyle name="Normal 66 2 2 3 2 2" xfId="34246"/>
    <cellStyle name="Normal 66 2 2 3 2 3" xfId="51799"/>
    <cellStyle name="Normal 66 2 2 3 3" xfId="34247"/>
    <cellStyle name="Normal 66 2 2 3 4" xfId="51800"/>
    <cellStyle name="Normal 66 2 2 3_Lcc_inputs" xfId="51801"/>
    <cellStyle name="Normal 66 2 2 4" xfId="34248"/>
    <cellStyle name="Normal 66 2 2 4 2" xfId="34249"/>
    <cellStyle name="Normal 66 2 2 4 2 2" xfId="34250"/>
    <cellStyle name="Normal 66 2 2 4 3" xfId="34251"/>
    <cellStyle name="Normal 66 2 2 5" xfId="34252"/>
    <cellStyle name="Normal 66 2 2 5 2" xfId="34253"/>
    <cellStyle name="Normal 66 2 2 6" xfId="34254"/>
    <cellStyle name="Normal 66 2 2 7" xfId="51802"/>
    <cellStyle name="Normal 66 2 2 8" xfId="51803"/>
    <cellStyle name="Normal 66 2 2_Lcc_inputs" xfId="51804"/>
    <cellStyle name="Normal 66 2 3" xfId="10905"/>
    <cellStyle name="Normal 66 2 3 2" xfId="34255"/>
    <cellStyle name="Normal 66 2 3 2 2" xfId="34256"/>
    <cellStyle name="Normal 66 2 3 2 2 2" xfId="34257"/>
    <cellStyle name="Normal 66 2 3 2 2 3" xfId="51805"/>
    <cellStyle name="Normal 66 2 3 2 3" xfId="34258"/>
    <cellStyle name="Normal 66 2 3 2 4" xfId="51806"/>
    <cellStyle name="Normal 66 2 3 2_Lcc_inputs" xfId="51807"/>
    <cellStyle name="Normal 66 2 3 3" xfId="34259"/>
    <cellStyle name="Normal 66 2 3 3 2" xfId="34260"/>
    <cellStyle name="Normal 66 2 3 3 2 2" xfId="34261"/>
    <cellStyle name="Normal 66 2 3 3 3" xfId="34262"/>
    <cellStyle name="Normal 66 2 3 4" xfId="34263"/>
    <cellStyle name="Normal 66 2 3 4 2" xfId="34264"/>
    <cellStyle name="Normal 66 2 3 5" xfId="34265"/>
    <cellStyle name="Normal 66 2 3 6" xfId="51808"/>
    <cellStyle name="Normal 66 2 3 7" xfId="51809"/>
    <cellStyle name="Normal 66 2 3_Lcc_inputs" xfId="51810"/>
    <cellStyle name="Normal 66 2 4" xfId="11190"/>
    <cellStyle name="Normal 66 2 4 2" xfId="34266"/>
    <cellStyle name="Normal 66 2 4 2 2" xfId="34267"/>
    <cellStyle name="Normal 66 2 4 2 3" xfId="51811"/>
    <cellStyle name="Normal 66 2 4 3" xfId="34268"/>
    <cellStyle name="Normal 66 2 4 3 2" xfId="51812"/>
    <cellStyle name="Normal 66 2 4 4" xfId="51813"/>
    <cellStyle name="Normal 66 2 4 5" xfId="51814"/>
    <cellStyle name="Normal 66 2 4_Lcc_inputs" xfId="51815"/>
    <cellStyle name="Normal 66 2 5" xfId="34269"/>
    <cellStyle name="Normal 66 2 5 2" xfId="34270"/>
    <cellStyle name="Normal 66 2 5 2 2" xfId="34271"/>
    <cellStyle name="Normal 66 2 5 2 3" xfId="51816"/>
    <cellStyle name="Normal 66 2 5 3" xfId="34272"/>
    <cellStyle name="Normal 66 2 5 3 2" xfId="51817"/>
    <cellStyle name="Normal 66 2 5 4" xfId="51818"/>
    <cellStyle name="Normal 66 2 5 5" xfId="51819"/>
    <cellStyle name="Normal 66 2 5_Lcc_inputs" xfId="51820"/>
    <cellStyle name="Normal 66 2 6" xfId="34273"/>
    <cellStyle name="Normal 66 2 6 2" xfId="34274"/>
    <cellStyle name="Normal 66 2 6 2 2" xfId="51821"/>
    <cellStyle name="Normal 66 2 6 3" xfId="51822"/>
    <cellStyle name="Normal 66 2 6 4" xfId="51823"/>
    <cellStyle name="Normal 66 2 6_Lcc_inputs" xfId="51824"/>
    <cellStyle name="Normal 66 2 7" xfId="34275"/>
    <cellStyle name="Normal 66 2 7 2" xfId="51825"/>
    <cellStyle name="Normal 66 2 7 3" xfId="51826"/>
    <cellStyle name="Normal 66 2 8" xfId="51827"/>
    <cellStyle name="Normal 66 2 8 2" xfId="51828"/>
    <cellStyle name="Normal 66 2 9" xfId="51829"/>
    <cellStyle name="Normal 66 2_Lcc_inputs" xfId="51830"/>
    <cellStyle name="Normal 66 3" xfId="10361"/>
    <cellStyle name="Normal 66 3 2" xfId="10362"/>
    <cellStyle name="Normal 66 3 2 2" xfId="34276"/>
    <cellStyle name="Normal 66 3 2 2 2" xfId="34277"/>
    <cellStyle name="Normal 66 3 2 2 2 2" xfId="34278"/>
    <cellStyle name="Normal 66 3 2 2 2 2 2" xfId="34279"/>
    <cellStyle name="Normal 66 3 2 2 2 3" xfId="34280"/>
    <cellStyle name="Normal 66 3 2 2 3" xfId="34281"/>
    <cellStyle name="Normal 66 3 2 2 3 2" xfId="34282"/>
    <cellStyle name="Normal 66 3 2 2 3 2 2" xfId="34283"/>
    <cellStyle name="Normal 66 3 2 2 3 3" xfId="34284"/>
    <cellStyle name="Normal 66 3 2 2 4" xfId="34285"/>
    <cellStyle name="Normal 66 3 2 2 4 2" xfId="34286"/>
    <cellStyle name="Normal 66 3 2 2 5" xfId="34287"/>
    <cellStyle name="Normal 66 3 2 2_Lcc_inputs" xfId="51831"/>
    <cellStyle name="Normal 66 3 2 3" xfId="34288"/>
    <cellStyle name="Normal 66 3 2 3 2" xfId="34289"/>
    <cellStyle name="Normal 66 3 2 3 2 2" xfId="34290"/>
    <cellStyle name="Normal 66 3 2 3 2 3" xfId="51832"/>
    <cellStyle name="Normal 66 3 2 3 3" xfId="34291"/>
    <cellStyle name="Normal 66 3 2 3 4" xfId="51833"/>
    <cellStyle name="Normal 66 3 2 3_Lcc_inputs" xfId="51834"/>
    <cellStyle name="Normal 66 3 2 4" xfId="34292"/>
    <cellStyle name="Normal 66 3 2 4 2" xfId="34293"/>
    <cellStyle name="Normal 66 3 2 4 2 2" xfId="34294"/>
    <cellStyle name="Normal 66 3 2 4 3" xfId="34295"/>
    <cellStyle name="Normal 66 3 2 5" xfId="34296"/>
    <cellStyle name="Normal 66 3 2 5 2" xfId="34297"/>
    <cellStyle name="Normal 66 3 2 6" xfId="34298"/>
    <cellStyle name="Normal 66 3 2 7" xfId="51835"/>
    <cellStyle name="Normal 66 3 2 8" xfId="51836"/>
    <cellStyle name="Normal 66 3 2_Lcc_inputs" xfId="51837"/>
    <cellStyle name="Normal 66 3 3" xfId="10969"/>
    <cellStyle name="Normal 66 3 3 2" xfId="34299"/>
    <cellStyle name="Normal 66 3 3 2 2" xfId="34300"/>
    <cellStyle name="Normal 66 3 3 2 2 2" xfId="34301"/>
    <cellStyle name="Normal 66 3 3 2 2 3" xfId="51838"/>
    <cellStyle name="Normal 66 3 3 2 3" xfId="34302"/>
    <cellStyle name="Normal 66 3 3 2 4" xfId="51839"/>
    <cellStyle name="Normal 66 3 3 2_Lcc_inputs" xfId="51840"/>
    <cellStyle name="Normal 66 3 3 3" xfId="34303"/>
    <cellStyle name="Normal 66 3 3 3 2" xfId="34304"/>
    <cellStyle name="Normal 66 3 3 3 2 2" xfId="34305"/>
    <cellStyle name="Normal 66 3 3 3 3" xfId="34306"/>
    <cellStyle name="Normal 66 3 3 4" xfId="34307"/>
    <cellStyle name="Normal 66 3 3 4 2" xfId="34308"/>
    <cellStyle name="Normal 66 3 3 5" xfId="34309"/>
    <cellStyle name="Normal 66 3 3 6" xfId="51841"/>
    <cellStyle name="Normal 66 3 3 7" xfId="51842"/>
    <cellStyle name="Normal 66 3 3_Lcc_inputs" xfId="51843"/>
    <cellStyle name="Normal 66 3 4" xfId="11191"/>
    <cellStyle name="Normal 66 3 4 2" xfId="34310"/>
    <cellStyle name="Normal 66 3 4 2 2" xfId="34311"/>
    <cellStyle name="Normal 66 3 4 2 3" xfId="51844"/>
    <cellStyle name="Normal 66 3 4 3" xfId="34312"/>
    <cellStyle name="Normal 66 3 4 3 2" xfId="51845"/>
    <cellStyle name="Normal 66 3 4 4" xfId="51846"/>
    <cellStyle name="Normal 66 3 4 5" xfId="51847"/>
    <cellStyle name="Normal 66 3 4_Lcc_inputs" xfId="51848"/>
    <cellStyle name="Normal 66 3 5" xfId="34313"/>
    <cellStyle name="Normal 66 3 5 2" xfId="34314"/>
    <cellStyle name="Normal 66 3 5 2 2" xfId="34315"/>
    <cellStyle name="Normal 66 3 5 2 3" xfId="51849"/>
    <cellStyle name="Normal 66 3 5 3" xfId="34316"/>
    <cellStyle name="Normal 66 3 5 4" xfId="51850"/>
    <cellStyle name="Normal 66 3 5_Lcc_inputs" xfId="51851"/>
    <cellStyle name="Normal 66 3 6" xfId="34317"/>
    <cellStyle name="Normal 66 3 6 2" xfId="34318"/>
    <cellStyle name="Normal 66 3 6 3" xfId="51852"/>
    <cellStyle name="Normal 66 3 7" xfId="34319"/>
    <cellStyle name="Normal 66 3 7 2" xfId="51853"/>
    <cellStyle name="Normal 66 3 8" xfId="51854"/>
    <cellStyle name="Normal 66 3 9" xfId="51855"/>
    <cellStyle name="Normal 66 3_Lcc_inputs" xfId="51856"/>
    <cellStyle name="Normal 66 4" xfId="10363"/>
    <cellStyle name="Normal 66 4 2" xfId="10364"/>
    <cellStyle name="Normal 66 4 2 2" xfId="34320"/>
    <cellStyle name="Normal 66 4 2 2 2" xfId="34321"/>
    <cellStyle name="Normal 66 4 2 2 2 2" xfId="34322"/>
    <cellStyle name="Normal 66 4 2 2 2 2 2" xfId="34323"/>
    <cellStyle name="Normal 66 4 2 2 2 3" xfId="34324"/>
    <cellStyle name="Normal 66 4 2 2 3" xfId="34325"/>
    <cellStyle name="Normal 66 4 2 2 3 2" xfId="34326"/>
    <cellStyle name="Normal 66 4 2 2 3 2 2" xfId="34327"/>
    <cellStyle name="Normal 66 4 2 2 3 3" xfId="34328"/>
    <cellStyle name="Normal 66 4 2 2 4" xfId="34329"/>
    <cellStyle name="Normal 66 4 2 2 4 2" xfId="34330"/>
    <cellStyle name="Normal 66 4 2 2 5" xfId="34331"/>
    <cellStyle name="Normal 66 4 2 2_Lcc_inputs" xfId="51857"/>
    <cellStyle name="Normal 66 4 2 3" xfId="34332"/>
    <cellStyle name="Normal 66 4 2 3 2" xfId="34333"/>
    <cellStyle name="Normal 66 4 2 3 2 2" xfId="34334"/>
    <cellStyle name="Normal 66 4 2 3 2 3" xfId="51858"/>
    <cellStyle name="Normal 66 4 2 3 3" xfId="34335"/>
    <cellStyle name="Normal 66 4 2 3 4" xfId="51859"/>
    <cellStyle name="Normal 66 4 2 3_Lcc_inputs" xfId="51860"/>
    <cellStyle name="Normal 66 4 2 4" xfId="34336"/>
    <cellStyle name="Normal 66 4 2 4 2" xfId="34337"/>
    <cellStyle name="Normal 66 4 2 4 2 2" xfId="34338"/>
    <cellStyle name="Normal 66 4 2 4 3" xfId="34339"/>
    <cellStyle name="Normal 66 4 2 5" xfId="34340"/>
    <cellStyle name="Normal 66 4 2 5 2" xfId="34341"/>
    <cellStyle name="Normal 66 4 2 6" xfId="34342"/>
    <cellStyle name="Normal 66 4 2 7" xfId="51861"/>
    <cellStyle name="Normal 66 4 2 8" xfId="51862"/>
    <cellStyle name="Normal 66 4 2_Lcc_inputs" xfId="51863"/>
    <cellStyle name="Normal 66 4 3" xfId="34343"/>
    <cellStyle name="Normal 66 4 3 2" xfId="34344"/>
    <cellStyle name="Normal 66 4 3 2 2" xfId="34345"/>
    <cellStyle name="Normal 66 4 3 2 2 2" xfId="34346"/>
    <cellStyle name="Normal 66 4 3 2 3" xfId="34347"/>
    <cellStyle name="Normal 66 4 3 3" xfId="34348"/>
    <cellStyle name="Normal 66 4 3 3 2" xfId="34349"/>
    <cellStyle name="Normal 66 4 3 3 2 2" xfId="34350"/>
    <cellStyle name="Normal 66 4 3 3 3" xfId="34351"/>
    <cellStyle name="Normal 66 4 3 4" xfId="34352"/>
    <cellStyle name="Normal 66 4 3 4 2" xfId="34353"/>
    <cellStyle name="Normal 66 4 3 5" xfId="34354"/>
    <cellStyle name="Normal 66 4 3_Lcc_inputs" xfId="51864"/>
    <cellStyle name="Normal 66 4 4" xfId="34355"/>
    <cellStyle name="Normal 66 4 4 2" xfId="34356"/>
    <cellStyle name="Normal 66 4 4 2 2" xfId="34357"/>
    <cellStyle name="Normal 66 4 4 2 3" xfId="51865"/>
    <cellStyle name="Normal 66 4 4 3" xfId="34358"/>
    <cellStyle name="Normal 66 4 4 4" xfId="51866"/>
    <cellStyle name="Normal 66 4 4_Lcc_inputs" xfId="51867"/>
    <cellStyle name="Normal 66 4 5" xfId="34359"/>
    <cellStyle name="Normal 66 4 5 2" xfId="34360"/>
    <cellStyle name="Normal 66 4 5 2 2" xfId="34361"/>
    <cellStyle name="Normal 66 4 5 3" xfId="34362"/>
    <cellStyle name="Normal 66 4 6" xfId="34363"/>
    <cellStyle name="Normal 66 4 6 2" xfId="34364"/>
    <cellStyle name="Normal 66 4 7" xfId="34365"/>
    <cellStyle name="Normal 66 4 8" xfId="51868"/>
    <cellStyle name="Normal 66 4 9" xfId="51869"/>
    <cellStyle name="Normal 66 4_Lcc_inputs" xfId="51870"/>
    <cellStyle name="Normal 66 5" xfId="10365"/>
    <cellStyle name="Normal 66 5 2" xfId="10366"/>
    <cellStyle name="Normal 66 5 2 2" xfId="34366"/>
    <cellStyle name="Normal 66 5 2 2 2" xfId="34367"/>
    <cellStyle name="Normal 66 5 2 2 2 2" xfId="34368"/>
    <cellStyle name="Normal 66 5 2 2 2 2 2" xfId="34369"/>
    <cellStyle name="Normal 66 5 2 2 2 3" xfId="34370"/>
    <cellStyle name="Normal 66 5 2 2 3" xfId="34371"/>
    <cellStyle name="Normal 66 5 2 2 3 2" xfId="34372"/>
    <cellStyle name="Normal 66 5 2 2 3 2 2" xfId="34373"/>
    <cellStyle name="Normal 66 5 2 2 3 3" xfId="34374"/>
    <cellStyle name="Normal 66 5 2 2 4" xfId="34375"/>
    <cellStyle name="Normal 66 5 2 2 4 2" xfId="34376"/>
    <cellStyle name="Normal 66 5 2 2 5" xfId="34377"/>
    <cellStyle name="Normal 66 5 2 2_Lcc_inputs" xfId="51871"/>
    <cellStyle name="Normal 66 5 2 3" xfId="34378"/>
    <cellStyle name="Normal 66 5 2 3 2" xfId="34379"/>
    <cellStyle name="Normal 66 5 2 3 2 2" xfId="34380"/>
    <cellStyle name="Normal 66 5 2 3 2 3" xfId="51872"/>
    <cellStyle name="Normal 66 5 2 3 3" xfId="34381"/>
    <cellStyle name="Normal 66 5 2 3 4" xfId="51873"/>
    <cellStyle name="Normal 66 5 2 3_Lcc_inputs" xfId="51874"/>
    <cellStyle name="Normal 66 5 2 4" xfId="34382"/>
    <cellStyle name="Normal 66 5 2 4 2" xfId="34383"/>
    <cellStyle name="Normal 66 5 2 4 2 2" xfId="34384"/>
    <cellStyle name="Normal 66 5 2 4 3" xfId="34385"/>
    <cellStyle name="Normal 66 5 2 5" xfId="34386"/>
    <cellStyle name="Normal 66 5 2 5 2" xfId="34387"/>
    <cellStyle name="Normal 66 5 2 6" xfId="34388"/>
    <cellStyle name="Normal 66 5 2 7" xfId="51875"/>
    <cellStyle name="Normal 66 5 2 8" xfId="51876"/>
    <cellStyle name="Normal 66 5 2_Lcc_inputs" xfId="51877"/>
    <cellStyle name="Normal 66 5 3" xfId="34389"/>
    <cellStyle name="Normal 66 5 3 2" xfId="34390"/>
    <cellStyle name="Normal 66 5 3 2 2" xfId="34391"/>
    <cellStyle name="Normal 66 5 3 2 2 2" xfId="34392"/>
    <cellStyle name="Normal 66 5 3 2 3" xfId="34393"/>
    <cellStyle name="Normal 66 5 3 3" xfId="34394"/>
    <cellStyle name="Normal 66 5 3 3 2" xfId="34395"/>
    <cellStyle name="Normal 66 5 3 3 2 2" xfId="34396"/>
    <cellStyle name="Normal 66 5 3 3 3" xfId="34397"/>
    <cellStyle name="Normal 66 5 3 4" xfId="34398"/>
    <cellStyle name="Normal 66 5 3 4 2" xfId="34399"/>
    <cellStyle name="Normal 66 5 3 5" xfId="34400"/>
    <cellStyle name="Normal 66 5 3_Lcc_inputs" xfId="51878"/>
    <cellStyle name="Normal 66 5 4" xfId="34401"/>
    <cellStyle name="Normal 66 5 4 2" xfId="34402"/>
    <cellStyle name="Normal 66 5 4 2 2" xfId="34403"/>
    <cellStyle name="Normal 66 5 4 2 3" xfId="51879"/>
    <cellStyle name="Normal 66 5 4 3" xfId="34404"/>
    <cellStyle name="Normal 66 5 4 4" xfId="51880"/>
    <cellStyle name="Normal 66 5 4_Lcc_inputs" xfId="51881"/>
    <cellStyle name="Normal 66 5 5" xfId="34405"/>
    <cellStyle name="Normal 66 5 5 2" xfId="34406"/>
    <cellStyle name="Normal 66 5 5 2 2" xfId="34407"/>
    <cellStyle name="Normal 66 5 5 3" xfId="34408"/>
    <cellStyle name="Normal 66 5 6" xfId="34409"/>
    <cellStyle name="Normal 66 5 6 2" xfId="34410"/>
    <cellStyle name="Normal 66 5 7" xfId="34411"/>
    <cellStyle name="Normal 66 5 8" xfId="51882"/>
    <cellStyle name="Normal 66 5 9" xfId="51883"/>
    <cellStyle name="Normal 66 5_Lcc_inputs" xfId="51884"/>
    <cellStyle name="Normal 66 6" xfId="10367"/>
    <cellStyle name="Normal 66 6 2" xfId="10368"/>
    <cellStyle name="Normal 66 6 2 2" xfId="34412"/>
    <cellStyle name="Normal 66 6 2 2 2" xfId="34413"/>
    <cellStyle name="Normal 66 6 2 2 2 2" xfId="34414"/>
    <cellStyle name="Normal 66 6 2 2 2 2 2" xfId="34415"/>
    <cellStyle name="Normal 66 6 2 2 2 3" xfId="34416"/>
    <cellStyle name="Normal 66 6 2 2 3" xfId="34417"/>
    <cellStyle name="Normal 66 6 2 2 3 2" xfId="34418"/>
    <cellStyle name="Normal 66 6 2 2 3 2 2" xfId="34419"/>
    <cellStyle name="Normal 66 6 2 2 3 3" xfId="34420"/>
    <cellStyle name="Normal 66 6 2 2 4" xfId="34421"/>
    <cellStyle name="Normal 66 6 2 2 4 2" xfId="34422"/>
    <cellStyle name="Normal 66 6 2 2 5" xfId="34423"/>
    <cellStyle name="Normal 66 6 2 2_Lcc_inputs" xfId="51885"/>
    <cellStyle name="Normal 66 6 2 3" xfId="34424"/>
    <cellStyle name="Normal 66 6 2 3 2" xfId="34425"/>
    <cellStyle name="Normal 66 6 2 3 2 2" xfId="34426"/>
    <cellStyle name="Normal 66 6 2 3 2 3" xfId="51886"/>
    <cellStyle name="Normal 66 6 2 3 3" xfId="34427"/>
    <cellStyle name="Normal 66 6 2 3 4" xfId="51887"/>
    <cellStyle name="Normal 66 6 2 3_Lcc_inputs" xfId="51888"/>
    <cellStyle name="Normal 66 6 2 4" xfId="34428"/>
    <cellStyle name="Normal 66 6 2 4 2" xfId="34429"/>
    <cellStyle name="Normal 66 6 2 4 2 2" xfId="34430"/>
    <cellStyle name="Normal 66 6 2 4 3" xfId="34431"/>
    <cellStyle name="Normal 66 6 2 5" xfId="34432"/>
    <cellStyle name="Normal 66 6 2 5 2" xfId="34433"/>
    <cellStyle name="Normal 66 6 2 6" xfId="34434"/>
    <cellStyle name="Normal 66 6 2 7" xfId="51889"/>
    <cellStyle name="Normal 66 6 2 8" xfId="51890"/>
    <cellStyle name="Normal 66 6 2_Lcc_inputs" xfId="51891"/>
    <cellStyle name="Normal 66 6 3" xfId="34435"/>
    <cellStyle name="Normal 66 6 3 2" xfId="34436"/>
    <cellStyle name="Normal 66 6 3 2 2" xfId="34437"/>
    <cellStyle name="Normal 66 6 3 2 2 2" xfId="34438"/>
    <cellStyle name="Normal 66 6 3 2 3" xfId="34439"/>
    <cellStyle name="Normal 66 6 3 3" xfId="34440"/>
    <cellStyle name="Normal 66 6 3 3 2" xfId="34441"/>
    <cellStyle name="Normal 66 6 3 3 2 2" xfId="34442"/>
    <cellStyle name="Normal 66 6 3 3 3" xfId="34443"/>
    <cellStyle name="Normal 66 6 3 4" xfId="34444"/>
    <cellStyle name="Normal 66 6 3 4 2" xfId="34445"/>
    <cellStyle name="Normal 66 6 3 5" xfId="34446"/>
    <cellStyle name="Normal 66 6 3_Lcc_inputs" xfId="51892"/>
    <cellStyle name="Normal 66 6 4" xfId="34447"/>
    <cellStyle name="Normal 66 6 4 2" xfId="34448"/>
    <cellStyle name="Normal 66 6 4 2 2" xfId="34449"/>
    <cellStyle name="Normal 66 6 4 2 3" xfId="51893"/>
    <cellStyle name="Normal 66 6 4 3" xfId="34450"/>
    <cellStyle name="Normal 66 6 4 4" xfId="51894"/>
    <cellStyle name="Normal 66 6 4_Lcc_inputs" xfId="51895"/>
    <cellStyle name="Normal 66 6 5" xfId="34451"/>
    <cellStyle name="Normal 66 6 5 2" xfId="34452"/>
    <cellStyle name="Normal 66 6 5 2 2" xfId="34453"/>
    <cellStyle name="Normal 66 6 5 3" xfId="34454"/>
    <cellStyle name="Normal 66 6 6" xfId="34455"/>
    <cellStyle name="Normal 66 6 6 2" xfId="34456"/>
    <cellStyle name="Normal 66 6 7" xfId="34457"/>
    <cellStyle name="Normal 66 6 8" xfId="51896"/>
    <cellStyle name="Normal 66 6 9" xfId="51897"/>
    <cellStyle name="Normal 66 6_Lcc_inputs" xfId="51898"/>
    <cellStyle name="Normal 66 7" xfId="10369"/>
    <cellStyle name="Normal 66 7 2" xfId="10370"/>
    <cellStyle name="Normal 66 7 2 2" xfId="34458"/>
    <cellStyle name="Normal 66 7 2 2 2" xfId="34459"/>
    <cellStyle name="Normal 66 7 2 2 2 2" xfId="34460"/>
    <cellStyle name="Normal 66 7 2 2 2 2 2" xfId="34461"/>
    <cellStyle name="Normal 66 7 2 2 2 3" xfId="34462"/>
    <cellStyle name="Normal 66 7 2 2 3" xfId="34463"/>
    <cellStyle name="Normal 66 7 2 2 3 2" xfId="34464"/>
    <cellStyle name="Normal 66 7 2 2 3 2 2" xfId="34465"/>
    <cellStyle name="Normal 66 7 2 2 3 3" xfId="34466"/>
    <cellStyle name="Normal 66 7 2 2 4" xfId="34467"/>
    <cellStyle name="Normal 66 7 2 2 4 2" xfId="34468"/>
    <cellStyle name="Normal 66 7 2 2 5" xfId="34469"/>
    <cellStyle name="Normal 66 7 2 2_Lcc_inputs" xfId="51899"/>
    <cellStyle name="Normal 66 7 2 3" xfId="34470"/>
    <cellStyle name="Normal 66 7 2 3 2" xfId="34471"/>
    <cellStyle name="Normal 66 7 2 3 2 2" xfId="34472"/>
    <cellStyle name="Normal 66 7 2 3 2 3" xfId="51900"/>
    <cellStyle name="Normal 66 7 2 3 3" xfId="34473"/>
    <cellStyle name="Normal 66 7 2 3 4" xfId="51901"/>
    <cellStyle name="Normal 66 7 2 3_Lcc_inputs" xfId="51902"/>
    <cellStyle name="Normal 66 7 2 4" xfId="34474"/>
    <cellStyle name="Normal 66 7 2 4 2" xfId="34475"/>
    <cellStyle name="Normal 66 7 2 4 2 2" xfId="34476"/>
    <cellStyle name="Normal 66 7 2 4 3" xfId="34477"/>
    <cellStyle name="Normal 66 7 2 5" xfId="34478"/>
    <cellStyle name="Normal 66 7 2 5 2" xfId="34479"/>
    <cellStyle name="Normal 66 7 2 6" xfId="34480"/>
    <cellStyle name="Normal 66 7 2 7" xfId="51903"/>
    <cellStyle name="Normal 66 7 2 8" xfId="51904"/>
    <cellStyle name="Normal 66 7 2_Lcc_inputs" xfId="51905"/>
    <cellStyle name="Normal 66 7 3" xfId="34481"/>
    <cellStyle name="Normal 66 7 3 2" xfId="34482"/>
    <cellStyle name="Normal 66 7 3 2 2" xfId="34483"/>
    <cellStyle name="Normal 66 7 3 2 2 2" xfId="34484"/>
    <cellStyle name="Normal 66 7 3 2 3" xfId="34485"/>
    <cellStyle name="Normal 66 7 3 3" xfId="34486"/>
    <cellStyle name="Normal 66 7 3 3 2" xfId="34487"/>
    <cellStyle name="Normal 66 7 3 3 2 2" xfId="34488"/>
    <cellStyle name="Normal 66 7 3 3 3" xfId="34489"/>
    <cellStyle name="Normal 66 7 3 4" xfId="34490"/>
    <cellStyle name="Normal 66 7 3 4 2" xfId="34491"/>
    <cellStyle name="Normal 66 7 3 5" xfId="34492"/>
    <cellStyle name="Normal 66 7 3_Lcc_inputs" xfId="51906"/>
    <cellStyle name="Normal 66 7 4" xfId="34493"/>
    <cellStyle name="Normal 66 7 4 2" xfId="34494"/>
    <cellStyle name="Normal 66 7 4 2 2" xfId="34495"/>
    <cellStyle name="Normal 66 7 4 2 3" xfId="51907"/>
    <cellStyle name="Normal 66 7 4 3" xfId="34496"/>
    <cellStyle name="Normal 66 7 4 4" xfId="51908"/>
    <cellStyle name="Normal 66 7 4_Lcc_inputs" xfId="51909"/>
    <cellStyle name="Normal 66 7 5" xfId="34497"/>
    <cellStyle name="Normal 66 7 5 2" xfId="34498"/>
    <cellStyle name="Normal 66 7 5 2 2" xfId="34499"/>
    <cellStyle name="Normal 66 7 5 3" xfId="34500"/>
    <cellStyle name="Normal 66 7 6" xfId="34501"/>
    <cellStyle name="Normal 66 7 6 2" xfId="34502"/>
    <cellStyle name="Normal 66 7 7" xfId="34503"/>
    <cellStyle name="Normal 66 7 8" xfId="51910"/>
    <cellStyle name="Normal 66 7 9" xfId="51911"/>
    <cellStyle name="Normal 66 7_Lcc_inputs" xfId="51912"/>
    <cellStyle name="Normal 66 8" xfId="10371"/>
    <cellStyle name="Normal 66 8 2" xfId="34504"/>
    <cellStyle name="Normal 66 8 2 2" xfId="34505"/>
    <cellStyle name="Normal 66 8 2 2 2" xfId="34506"/>
    <cellStyle name="Normal 66 8 2 2 2 2" xfId="34507"/>
    <cellStyle name="Normal 66 8 2 2 3" xfId="34508"/>
    <cellStyle name="Normal 66 8 2 3" xfId="34509"/>
    <cellStyle name="Normal 66 8 2 3 2" xfId="34510"/>
    <cellStyle name="Normal 66 8 2 3 2 2" xfId="34511"/>
    <cellStyle name="Normal 66 8 2 3 3" xfId="34512"/>
    <cellStyle name="Normal 66 8 2 4" xfId="34513"/>
    <cellStyle name="Normal 66 8 2 4 2" xfId="34514"/>
    <cellStyle name="Normal 66 8 2 5" xfId="34515"/>
    <cellStyle name="Normal 66 8 2_Lcc_inputs" xfId="51913"/>
    <cellStyle name="Normal 66 8 3" xfId="34516"/>
    <cellStyle name="Normal 66 8 3 2" xfId="34517"/>
    <cellStyle name="Normal 66 8 3 2 2" xfId="34518"/>
    <cellStyle name="Normal 66 8 3 2 3" xfId="51914"/>
    <cellStyle name="Normal 66 8 3 3" xfId="34519"/>
    <cellStyle name="Normal 66 8 3 4" xfId="51915"/>
    <cellStyle name="Normal 66 8 3_Lcc_inputs" xfId="51916"/>
    <cellStyle name="Normal 66 8 4" xfId="34520"/>
    <cellStyle name="Normal 66 8 4 2" xfId="34521"/>
    <cellStyle name="Normal 66 8 4 2 2" xfId="34522"/>
    <cellStyle name="Normal 66 8 4 3" xfId="34523"/>
    <cellStyle name="Normal 66 8 5" xfId="34524"/>
    <cellStyle name="Normal 66 8 5 2" xfId="34525"/>
    <cellStyle name="Normal 66 8 6" xfId="34526"/>
    <cellStyle name="Normal 66 8 7" xfId="51917"/>
    <cellStyle name="Normal 66 8 8" xfId="51918"/>
    <cellStyle name="Normal 66 8_Lcc_inputs" xfId="51919"/>
    <cellStyle name="Normal 66 9" xfId="10773"/>
    <cellStyle name="Normal 66 9 2" xfId="34527"/>
    <cellStyle name="Normal 66 9 2 2" xfId="34528"/>
    <cellStyle name="Normal 66 9 2 2 2" xfId="34529"/>
    <cellStyle name="Normal 66 9 2 2 2 2" xfId="34530"/>
    <cellStyle name="Normal 66 9 2 2 3" xfId="34531"/>
    <cellStyle name="Normal 66 9 2 3" xfId="34532"/>
    <cellStyle name="Normal 66 9 2 3 2" xfId="34533"/>
    <cellStyle name="Normal 66 9 2 3 2 2" xfId="34534"/>
    <cellStyle name="Normal 66 9 2 3 3" xfId="34535"/>
    <cellStyle name="Normal 66 9 2 4" xfId="34536"/>
    <cellStyle name="Normal 66 9 2 4 2" xfId="34537"/>
    <cellStyle name="Normal 66 9 2 5" xfId="34538"/>
    <cellStyle name="Normal 66 9 2_Lcc_inputs" xfId="51920"/>
    <cellStyle name="Normal 66 9 3" xfId="34539"/>
    <cellStyle name="Normal 66 9 3 2" xfId="34540"/>
    <cellStyle name="Normal 66 9 3 2 2" xfId="34541"/>
    <cellStyle name="Normal 66 9 3 2 3" xfId="51921"/>
    <cellStyle name="Normal 66 9 3 3" xfId="34542"/>
    <cellStyle name="Normal 66 9 3 4" xfId="51922"/>
    <cellStyle name="Normal 66 9 3_Lcc_inputs" xfId="51923"/>
    <cellStyle name="Normal 66 9 4" xfId="34543"/>
    <cellStyle name="Normal 66 9 4 2" xfId="34544"/>
    <cellStyle name="Normal 66 9 4 2 2" xfId="34545"/>
    <cellStyle name="Normal 66 9 4 3" xfId="34546"/>
    <cellStyle name="Normal 66 9 5" xfId="34547"/>
    <cellStyle name="Normal 66 9 5 2" xfId="34548"/>
    <cellStyle name="Normal 66 9 6" xfId="34549"/>
    <cellStyle name="Normal 66 9 7" xfId="51924"/>
    <cellStyle name="Normal 66 9 8" xfId="51925"/>
    <cellStyle name="Normal 66 9_Lcc_inputs" xfId="51926"/>
    <cellStyle name="Normal 66_Lcc_inputs" xfId="51927"/>
    <cellStyle name="Normal 67" xfId="10372"/>
    <cellStyle name="Normal 67 10" xfId="10844"/>
    <cellStyle name="Normal 67 10 2" xfId="34550"/>
    <cellStyle name="Normal 67 10 2 2" xfId="34551"/>
    <cellStyle name="Normal 67 10 2 2 2" xfId="34552"/>
    <cellStyle name="Normal 67 10 2 2 3" xfId="51928"/>
    <cellStyle name="Normal 67 10 2 3" xfId="34553"/>
    <cellStyle name="Normal 67 10 2 4" xfId="51929"/>
    <cellStyle name="Normal 67 10 2_Lcc_inputs" xfId="51930"/>
    <cellStyle name="Normal 67 10 3" xfId="34554"/>
    <cellStyle name="Normal 67 10 3 2" xfId="34555"/>
    <cellStyle name="Normal 67 10 3 2 2" xfId="34556"/>
    <cellStyle name="Normal 67 10 3 3" xfId="34557"/>
    <cellStyle name="Normal 67 10 4" xfId="34558"/>
    <cellStyle name="Normal 67 10 4 2" xfId="34559"/>
    <cellStyle name="Normal 67 10 5" xfId="34560"/>
    <cellStyle name="Normal 67 10 6" xfId="51931"/>
    <cellStyle name="Normal 67 10 7" xfId="51932"/>
    <cellStyle name="Normal 67 10_Lcc_inputs" xfId="51933"/>
    <cellStyle name="Normal 67 11" xfId="34561"/>
    <cellStyle name="Normal 67 11 2" xfId="34562"/>
    <cellStyle name="Normal 67 11 2 2" xfId="34563"/>
    <cellStyle name="Normal 67 11 2 3" xfId="51934"/>
    <cellStyle name="Normal 67 11 3" xfId="34564"/>
    <cellStyle name="Normal 67 11 3 2" xfId="51935"/>
    <cellStyle name="Normal 67 11 4" xfId="51936"/>
    <cellStyle name="Normal 67 11 5" xfId="51937"/>
    <cellStyle name="Normal 67 11_Lcc_inputs" xfId="51938"/>
    <cellStyle name="Normal 67 12" xfId="34565"/>
    <cellStyle name="Normal 67 12 2" xfId="34566"/>
    <cellStyle name="Normal 67 12 2 2" xfId="34567"/>
    <cellStyle name="Normal 67 12 2 3" xfId="51939"/>
    <cellStyle name="Normal 67 12 3" xfId="34568"/>
    <cellStyle name="Normal 67 12 4" xfId="51940"/>
    <cellStyle name="Normal 67 12_Lcc_inputs" xfId="51941"/>
    <cellStyle name="Normal 67 13" xfId="34569"/>
    <cellStyle name="Normal 67 13 2" xfId="34570"/>
    <cellStyle name="Normal 67 13 3" xfId="51942"/>
    <cellStyle name="Normal 67 14" xfId="34571"/>
    <cellStyle name="Normal 67 14 2" xfId="51943"/>
    <cellStyle name="Normal 67 15" xfId="51944"/>
    <cellStyle name="Normal 67 16" xfId="51945"/>
    <cellStyle name="Normal 67 2" xfId="10373"/>
    <cellStyle name="Normal 67 2 10" xfId="51946"/>
    <cellStyle name="Normal 67 2 2" xfId="10374"/>
    <cellStyle name="Normal 67 2 2 2" xfId="34572"/>
    <cellStyle name="Normal 67 2 2 2 2" xfId="34573"/>
    <cellStyle name="Normal 67 2 2 2 2 2" xfId="34574"/>
    <cellStyle name="Normal 67 2 2 2 2 2 2" xfId="34575"/>
    <cellStyle name="Normal 67 2 2 2 2 3" xfId="34576"/>
    <cellStyle name="Normal 67 2 2 2 3" xfId="34577"/>
    <cellStyle name="Normal 67 2 2 2 3 2" xfId="34578"/>
    <cellStyle name="Normal 67 2 2 2 3 2 2" xfId="34579"/>
    <cellStyle name="Normal 67 2 2 2 3 3" xfId="34580"/>
    <cellStyle name="Normal 67 2 2 2 4" xfId="34581"/>
    <cellStyle name="Normal 67 2 2 2 4 2" xfId="34582"/>
    <cellStyle name="Normal 67 2 2 2 5" xfId="34583"/>
    <cellStyle name="Normal 67 2 2 2_Lcc_inputs" xfId="51947"/>
    <cellStyle name="Normal 67 2 2 3" xfId="34584"/>
    <cellStyle name="Normal 67 2 2 3 2" xfId="34585"/>
    <cellStyle name="Normal 67 2 2 3 2 2" xfId="34586"/>
    <cellStyle name="Normal 67 2 2 3 2 3" xfId="51948"/>
    <cellStyle name="Normal 67 2 2 3 3" xfId="34587"/>
    <cellStyle name="Normal 67 2 2 3 4" xfId="51949"/>
    <cellStyle name="Normal 67 2 2 3_Lcc_inputs" xfId="51950"/>
    <cellStyle name="Normal 67 2 2 4" xfId="34588"/>
    <cellStyle name="Normal 67 2 2 4 2" xfId="34589"/>
    <cellStyle name="Normal 67 2 2 4 2 2" xfId="34590"/>
    <cellStyle name="Normal 67 2 2 4 3" xfId="34591"/>
    <cellStyle name="Normal 67 2 2 5" xfId="34592"/>
    <cellStyle name="Normal 67 2 2 5 2" xfId="34593"/>
    <cellStyle name="Normal 67 2 2 6" xfId="34594"/>
    <cellStyle name="Normal 67 2 2 7" xfId="51951"/>
    <cellStyle name="Normal 67 2 2 8" xfId="51952"/>
    <cellStyle name="Normal 67 2 2_Lcc_inputs" xfId="51953"/>
    <cellStyle name="Normal 67 2 3" xfId="10906"/>
    <cellStyle name="Normal 67 2 3 2" xfId="34595"/>
    <cellStyle name="Normal 67 2 3 2 2" xfId="34596"/>
    <cellStyle name="Normal 67 2 3 2 2 2" xfId="34597"/>
    <cellStyle name="Normal 67 2 3 2 2 3" xfId="51954"/>
    <cellStyle name="Normal 67 2 3 2 3" xfId="34598"/>
    <cellStyle name="Normal 67 2 3 2 4" xfId="51955"/>
    <cellStyle name="Normal 67 2 3 2_Lcc_inputs" xfId="51956"/>
    <cellStyle name="Normal 67 2 3 3" xfId="34599"/>
    <cellStyle name="Normal 67 2 3 3 2" xfId="34600"/>
    <cellStyle name="Normal 67 2 3 3 2 2" xfId="34601"/>
    <cellStyle name="Normal 67 2 3 3 3" xfId="34602"/>
    <cellStyle name="Normal 67 2 3 4" xfId="34603"/>
    <cellStyle name="Normal 67 2 3 4 2" xfId="34604"/>
    <cellStyle name="Normal 67 2 3 5" xfId="34605"/>
    <cellStyle name="Normal 67 2 3 6" xfId="51957"/>
    <cellStyle name="Normal 67 2 3 7" xfId="51958"/>
    <cellStyle name="Normal 67 2 3_Lcc_inputs" xfId="51959"/>
    <cellStyle name="Normal 67 2 4" xfId="11192"/>
    <cellStyle name="Normal 67 2 4 2" xfId="34606"/>
    <cellStyle name="Normal 67 2 4 2 2" xfId="34607"/>
    <cellStyle name="Normal 67 2 4 2 3" xfId="51960"/>
    <cellStyle name="Normal 67 2 4 3" xfId="34608"/>
    <cellStyle name="Normal 67 2 4 3 2" xfId="51961"/>
    <cellStyle name="Normal 67 2 4 4" xfId="51962"/>
    <cellStyle name="Normal 67 2 4 5" xfId="51963"/>
    <cellStyle name="Normal 67 2 4_Lcc_inputs" xfId="51964"/>
    <cellStyle name="Normal 67 2 5" xfId="34609"/>
    <cellStyle name="Normal 67 2 5 2" xfId="34610"/>
    <cellStyle name="Normal 67 2 5 2 2" xfId="34611"/>
    <cellStyle name="Normal 67 2 5 2 3" xfId="51965"/>
    <cellStyle name="Normal 67 2 5 3" xfId="34612"/>
    <cellStyle name="Normal 67 2 5 3 2" xfId="51966"/>
    <cellStyle name="Normal 67 2 5 4" xfId="51967"/>
    <cellStyle name="Normal 67 2 5 5" xfId="51968"/>
    <cellStyle name="Normal 67 2 5_Lcc_inputs" xfId="51969"/>
    <cellStyle name="Normal 67 2 6" xfId="34613"/>
    <cellStyle name="Normal 67 2 6 2" xfId="34614"/>
    <cellStyle name="Normal 67 2 6 2 2" xfId="51970"/>
    <cellStyle name="Normal 67 2 6 3" xfId="51971"/>
    <cellStyle name="Normal 67 2 6 4" xfId="51972"/>
    <cellStyle name="Normal 67 2 6_Lcc_inputs" xfId="51973"/>
    <cellStyle name="Normal 67 2 7" xfId="34615"/>
    <cellStyle name="Normal 67 2 7 2" xfId="51974"/>
    <cellStyle name="Normal 67 2 7 3" xfId="51975"/>
    <cellStyle name="Normal 67 2 8" xfId="51976"/>
    <cellStyle name="Normal 67 2 8 2" xfId="51977"/>
    <cellStyle name="Normal 67 2 9" xfId="51978"/>
    <cellStyle name="Normal 67 2_Lcc_inputs" xfId="51979"/>
    <cellStyle name="Normal 67 3" xfId="10375"/>
    <cellStyle name="Normal 67 3 2" xfId="10376"/>
    <cellStyle name="Normal 67 3 2 2" xfId="34616"/>
    <cellStyle name="Normal 67 3 2 2 2" xfId="34617"/>
    <cellStyle name="Normal 67 3 2 2 2 2" xfId="34618"/>
    <cellStyle name="Normal 67 3 2 2 2 2 2" xfId="34619"/>
    <cellStyle name="Normal 67 3 2 2 2 3" xfId="34620"/>
    <cellStyle name="Normal 67 3 2 2 3" xfId="34621"/>
    <cellStyle name="Normal 67 3 2 2 3 2" xfId="34622"/>
    <cellStyle name="Normal 67 3 2 2 3 2 2" xfId="34623"/>
    <cellStyle name="Normal 67 3 2 2 3 3" xfId="34624"/>
    <cellStyle name="Normal 67 3 2 2 4" xfId="34625"/>
    <cellStyle name="Normal 67 3 2 2 4 2" xfId="34626"/>
    <cellStyle name="Normal 67 3 2 2 5" xfId="34627"/>
    <cellStyle name="Normal 67 3 2 2_Lcc_inputs" xfId="51980"/>
    <cellStyle name="Normal 67 3 2 3" xfId="34628"/>
    <cellStyle name="Normal 67 3 2 3 2" xfId="34629"/>
    <cellStyle name="Normal 67 3 2 3 2 2" xfId="34630"/>
    <cellStyle name="Normal 67 3 2 3 2 3" xfId="51981"/>
    <cellStyle name="Normal 67 3 2 3 3" xfId="34631"/>
    <cellStyle name="Normal 67 3 2 3 4" xfId="51982"/>
    <cellStyle name="Normal 67 3 2 3_Lcc_inputs" xfId="51983"/>
    <cellStyle name="Normal 67 3 2 4" xfId="34632"/>
    <cellStyle name="Normal 67 3 2 4 2" xfId="34633"/>
    <cellStyle name="Normal 67 3 2 4 2 2" xfId="34634"/>
    <cellStyle name="Normal 67 3 2 4 3" xfId="34635"/>
    <cellStyle name="Normal 67 3 2 5" xfId="34636"/>
    <cellStyle name="Normal 67 3 2 5 2" xfId="34637"/>
    <cellStyle name="Normal 67 3 2 6" xfId="34638"/>
    <cellStyle name="Normal 67 3 2 7" xfId="51984"/>
    <cellStyle name="Normal 67 3 2 8" xfId="51985"/>
    <cellStyle name="Normal 67 3 2_Lcc_inputs" xfId="51986"/>
    <cellStyle name="Normal 67 3 3" xfId="10970"/>
    <cellStyle name="Normal 67 3 3 2" xfId="34639"/>
    <cellStyle name="Normal 67 3 3 2 2" xfId="34640"/>
    <cellStyle name="Normal 67 3 3 2 2 2" xfId="34641"/>
    <cellStyle name="Normal 67 3 3 2 2 3" xfId="51987"/>
    <cellStyle name="Normal 67 3 3 2 3" xfId="34642"/>
    <cellStyle name="Normal 67 3 3 2 4" xfId="51988"/>
    <cellStyle name="Normal 67 3 3 2_Lcc_inputs" xfId="51989"/>
    <cellStyle name="Normal 67 3 3 3" xfId="34643"/>
    <cellStyle name="Normal 67 3 3 3 2" xfId="34644"/>
    <cellStyle name="Normal 67 3 3 3 2 2" xfId="34645"/>
    <cellStyle name="Normal 67 3 3 3 3" xfId="34646"/>
    <cellStyle name="Normal 67 3 3 4" xfId="34647"/>
    <cellStyle name="Normal 67 3 3 4 2" xfId="34648"/>
    <cellStyle name="Normal 67 3 3 5" xfId="34649"/>
    <cellStyle name="Normal 67 3 3 6" xfId="51990"/>
    <cellStyle name="Normal 67 3 3 7" xfId="51991"/>
    <cellStyle name="Normal 67 3 3_Lcc_inputs" xfId="51992"/>
    <cellStyle name="Normal 67 3 4" xfId="11193"/>
    <cellStyle name="Normal 67 3 4 2" xfId="34650"/>
    <cellStyle name="Normal 67 3 4 2 2" xfId="34651"/>
    <cellStyle name="Normal 67 3 4 2 3" xfId="51993"/>
    <cellStyle name="Normal 67 3 4 3" xfId="34652"/>
    <cellStyle name="Normal 67 3 4 3 2" xfId="51994"/>
    <cellStyle name="Normal 67 3 4 4" xfId="51995"/>
    <cellStyle name="Normal 67 3 4 5" xfId="51996"/>
    <cellStyle name="Normal 67 3 4_Lcc_inputs" xfId="51997"/>
    <cellStyle name="Normal 67 3 5" xfId="34653"/>
    <cellStyle name="Normal 67 3 5 2" xfId="34654"/>
    <cellStyle name="Normal 67 3 5 2 2" xfId="34655"/>
    <cellStyle name="Normal 67 3 5 2 3" xfId="51998"/>
    <cellStyle name="Normal 67 3 5 3" xfId="34656"/>
    <cellStyle name="Normal 67 3 5 4" xfId="51999"/>
    <cellStyle name="Normal 67 3 5_Lcc_inputs" xfId="52000"/>
    <cellStyle name="Normal 67 3 6" xfId="34657"/>
    <cellStyle name="Normal 67 3 6 2" xfId="34658"/>
    <cellStyle name="Normal 67 3 6 3" xfId="52001"/>
    <cellStyle name="Normal 67 3 7" xfId="34659"/>
    <cellStyle name="Normal 67 3 7 2" xfId="52002"/>
    <cellStyle name="Normal 67 3 8" xfId="52003"/>
    <cellStyle name="Normal 67 3 9" xfId="52004"/>
    <cellStyle name="Normal 67 3_Lcc_inputs" xfId="52005"/>
    <cellStyle name="Normal 67 4" xfId="10377"/>
    <cellStyle name="Normal 67 4 2" xfId="10378"/>
    <cellStyle name="Normal 67 4 2 2" xfId="34660"/>
    <cellStyle name="Normal 67 4 2 2 2" xfId="34661"/>
    <cellStyle name="Normal 67 4 2 2 2 2" xfId="34662"/>
    <cellStyle name="Normal 67 4 2 2 2 2 2" xfId="34663"/>
    <cellStyle name="Normal 67 4 2 2 2 3" xfId="34664"/>
    <cellStyle name="Normal 67 4 2 2 3" xfId="34665"/>
    <cellStyle name="Normal 67 4 2 2 3 2" xfId="34666"/>
    <cellStyle name="Normal 67 4 2 2 3 2 2" xfId="34667"/>
    <cellStyle name="Normal 67 4 2 2 3 3" xfId="34668"/>
    <cellStyle name="Normal 67 4 2 2 4" xfId="34669"/>
    <cellStyle name="Normal 67 4 2 2 4 2" xfId="34670"/>
    <cellStyle name="Normal 67 4 2 2 5" xfId="34671"/>
    <cellStyle name="Normal 67 4 2 2_Lcc_inputs" xfId="52006"/>
    <cellStyle name="Normal 67 4 2 3" xfId="34672"/>
    <cellStyle name="Normal 67 4 2 3 2" xfId="34673"/>
    <cellStyle name="Normal 67 4 2 3 2 2" xfId="34674"/>
    <cellStyle name="Normal 67 4 2 3 2 3" xfId="52007"/>
    <cellStyle name="Normal 67 4 2 3 3" xfId="34675"/>
    <cellStyle name="Normal 67 4 2 3 4" xfId="52008"/>
    <cellStyle name="Normal 67 4 2 3_Lcc_inputs" xfId="52009"/>
    <cellStyle name="Normal 67 4 2 4" xfId="34676"/>
    <cellStyle name="Normal 67 4 2 4 2" xfId="34677"/>
    <cellStyle name="Normal 67 4 2 4 2 2" xfId="34678"/>
    <cellStyle name="Normal 67 4 2 4 3" xfId="34679"/>
    <cellStyle name="Normal 67 4 2 5" xfId="34680"/>
    <cellStyle name="Normal 67 4 2 5 2" xfId="34681"/>
    <cellStyle name="Normal 67 4 2 6" xfId="34682"/>
    <cellStyle name="Normal 67 4 2 7" xfId="52010"/>
    <cellStyle name="Normal 67 4 2 8" xfId="52011"/>
    <cellStyle name="Normal 67 4 2_Lcc_inputs" xfId="52012"/>
    <cellStyle name="Normal 67 4 3" xfId="34683"/>
    <cellStyle name="Normal 67 4 3 2" xfId="34684"/>
    <cellStyle name="Normal 67 4 3 2 2" xfId="34685"/>
    <cellStyle name="Normal 67 4 3 2 2 2" xfId="34686"/>
    <cellStyle name="Normal 67 4 3 2 3" xfId="34687"/>
    <cellStyle name="Normal 67 4 3 3" xfId="34688"/>
    <cellStyle name="Normal 67 4 3 3 2" xfId="34689"/>
    <cellStyle name="Normal 67 4 3 3 2 2" xfId="34690"/>
    <cellStyle name="Normal 67 4 3 3 3" xfId="34691"/>
    <cellStyle name="Normal 67 4 3 4" xfId="34692"/>
    <cellStyle name="Normal 67 4 3 4 2" xfId="34693"/>
    <cellStyle name="Normal 67 4 3 5" xfId="34694"/>
    <cellStyle name="Normal 67 4 3_Lcc_inputs" xfId="52013"/>
    <cellStyle name="Normal 67 4 4" xfId="34695"/>
    <cellStyle name="Normal 67 4 4 2" xfId="34696"/>
    <cellStyle name="Normal 67 4 4 2 2" xfId="34697"/>
    <cellStyle name="Normal 67 4 4 2 3" xfId="52014"/>
    <cellStyle name="Normal 67 4 4 3" xfId="34698"/>
    <cellStyle name="Normal 67 4 4 4" xfId="52015"/>
    <cellStyle name="Normal 67 4 4_Lcc_inputs" xfId="52016"/>
    <cellStyle name="Normal 67 4 5" xfId="34699"/>
    <cellStyle name="Normal 67 4 5 2" xfId="34700"/>
    <cellStyle name="Normal 67 4 5 2 2" xfId="34701"/>
    <cellStyle name="Normal 67 4 5 3" xfId="34702"/>
    <cellStyle name="Normal 67 4 6" xfId="34703"/>
    <cellStyle name="Normal 67 4 6 2" xfId="34704"/>
    <cellStyle name="Normal 67 4 7" xfId="34705"/>
    <cellStyle name="Normal 67 4 8" xfId="52017"/>
    <cellStyle name="Normal 67 4 9" xfId="52018"/>
    <cellStyle name="Normal 67 4_Lcc_inputs" xfId="52019"/>
    <cellStyle name="Normal 67 5" xfId="10379"/>
    <cellStyle name="Normal 67 5 2" xfId="10380"/>
    <cellStyle name="Normal 67 5 2 2" xfId="34706"/>
    <cellStyle name="Normal 67 5 2 2 2" xfId="34707"/>
    <cellStyle name="Normal 67 5 2 2 2 2" xfId="34708"/>
    <cellStyle name="Normal 67 5 2 2 2 2 2" xfId="34709"/>
    <cellStyle name="Normal 67 5 2 2 2 3" xfId="34710"/>
    <cellStyle name="Normal 67 5 2 2 3" xfId="34711"/>
    <cellStyle name="Normal 67 5 2 2 3 2" xfId="34712"/>
    <cellStyle name="Normal 67 5 2 2 3 2 2" xfId="34713"/>
    <cellStyle name="Normal 67 5 2 2 3 3" xfId="34714"/>
    <cellStyle name="Normal 67 5 2 2 4" xfId="34715"/>
    <cellStyle name="Normal 67 5 2 2 4 2" xfId="34716"/>
    <cellStyle name="Normal 67 5 2 2 5" xfId="34717"/>
    <cellStyle name="Normal 67 5 2 2_Lcc_inputs" xfId="52020"/>
    <cellStyle name="Normal 67 5 2 3" xfId="34718"/>
    <cellStyle name="Normal 67 5 2 3 2" xfId="34719"/>
    <cellStyle name="Normal 67 5 2 3 2 2" xfId="34720"/>
    <cellStyle name="Normal 67 5 2 3 2 3" xfId="52021"/>
    <cellStyle name="Normal 67 5 2 3 3" xfId="34721"/>
    <cellStyle name="Normal 67 5 2 3 4" xfId="52022"/>
    <cellStyle name="Normal 67 5 2 3_Lcc_inputs" xfId="52023"/>
    <cellStyle name="Normal 67 5 2 4" xfId="34722"/>
    <cellStyle name="Normal 67 5 2 4 2" xfId="34723"/>
    <cellStyle name="Normal 67 5 2 4 2 2" xfId="34724"/>
    <cellStyle name="Normal 67 5 2 4 3" xfId="34725"/>
    <cellStyle name="Normal 67 5 2 5" xfId="34726"/>
    <cellStyle name="Normal 67 5 2 5 2" xfId="34727"/>
    <cellStyle name="Normal 67 5 2 6" xfId="34728"/>
    <cellStyle name="Normal 67 5 2 7" xfId="52024"/>
    <cellStyle name="Normal 67 5 2 8" xfId="52025"/>
    <cellStyle name="Normal 67 5 2_Lcc_inputs" xfId="52026"/>
    <cellStyle name="Normal 67 5 3" xfId="34729"/>
    <cellStyle name="Normal 67 5 3 2" xfId="34730"/>
    <cellStyle name="Normal 67 5 3 2 2" xfId="34731"/>
    <cellStyle name="Normal 67 5 3 2 2 2" xfId="34732"/>
    <cellStyle name="Normal 67 5 3 2 3" xfId="34733"/>
    <cellStyle name="Normal 67 5 3 3" xfId="34734"/>
    <cellStyle name="Normal 67 5 3 3 2" xfId="34735"/>
    <cellStyle name="Normal 67 5 3 3 2 2" xfId="34736"/>
    <cellStyle name="Normal 67 5 3 3 3" xfId="34737"/>
    <cellStyle name="Normal 67 5 3 4" xfId="34738"/>
    <cellStyle name="Normal 67 5 3 4 2" xfId="34739"/>
    <cellStyle name="Normal 67 5 3 5" xfId="34740"/>
    <cellStyle name="Normal 67 5 3_Lcc_inputs" xfId="52027"/>
    <cellStyle name="Normal 67 5 4" xfId="34741"/>
    <cellStyle name="Normal 67 5 4 2" xfId="34742"/>
    <cellStyle name="Normal 67 5 4 2 2" xfId="34743"/>
    <cellStyle name="Normal 67 5 4 2 3" xfId="52028"/>
    <cellStyle name="Normal 67 5 4 3" xfId="34744"/>
    <cellStyle name="Normal 67 5 4 4" xfId="52029"/>
    <cellStyle name="Normal 67 5 4_Lcc_inputs" xfId="52030"/>
    <cellStyle name="Normal 67 5 5" xfId="34745"/>
    <cellStyle name="Normal 67 5 5 2" xfId="34746"/>
    <cellStyle name="Normal 67 5 5 2 2" xfId="34747"/>
    <cellStyle name="Normal 67 5 5 3" xfId="34748"/>
    <cellStyle name="Normal 67 5 6" xfId="34749"/>
    <cellStyle name="Normal 67 5 6 2" xfId="34750"/>
    <cellStyle name="Normal 67 5 7" xfId="34751"/>
    <cellStyle name="Normal 67 5 8" xfId="52031"/>
    <cellStyle name="Normal 67 5 9" xfId="52032"/>
    <cellStyle name="Normal 67 5_Lcc_inputs" xfId="52033"/>
    <cellStyle name="Normal 67 6" xfId="10381"/>
    <cellStyle name="Normal 67 6 2" xfId="10382"/>
    <cellStyle name="Normal 67 6 2 2" xfId="34752"/>
    <cellStyle name="Normal 67 6 2 2 2" xfId="34753"/>
    <cellStyle name="Normal 67 6 2 2 2 2" xfId="34754"/>
    <cellStyle name="Normal 67 6 2 2 2 2 2" xfId="34755"/>
    <cellStyle name="Normal 67 6 2 2 2 3" xfId="34756"/>
    <cellStyle name="Normal 67 6 2 2 3" xfId="34757"/>
    <cellStyle name="Normal 67 6 2 2 3 2" xfId="34758"/>
    <cellStyle name="Normal 67 6 2 2 3 2 2" xfId="34759"/>
    <cellStyle name="Normal 67 6 2 2 3 3" xfId="34760"/>
    <cellStyle name="Normal 67 6 2 2 4" xfId="34761"/>
    <cellStyle name="Normal 67 6 2 2 4 2" xfId="34762"/>
    <cellStyle name="Normal 67 6 2 2 5" xfId="34763"/>
    <cellStyle name="Normal 67 6 2 2_Lcc_inputs" xfId="52034"/>
    <cellStyle name="Normal 67 6 2 3" xfId="34764"/>
    <cellStyle name="Normal 67 6 2 3 2" xfId="34765"/>
    <cellStyle name="Normal 67 6 2 3 2 2" xfId="34766"/>
    <cellStyle name="Normal 67 6 2 3 2 3" xfId="52035"/>
    <cellStyle name="Normal 67 6 2 3 3" xfId="34767"/>
    <cellStyle name="Normal 67 6 2 3 4" xfId="52036"/>
    <cellStyle name="Normal 67 6 2 3_Lcc_inputs" xfId="52037"/>
    <cellStyle name="Normal 67 6 2 4" xfId="34768"/>
    <cellStyle name="Normal 67 6 2 4 2" xfId="34769"/>
    <cellStyle name="Normal 67 6 2 4 2 2" xfId="34770"/>
    <cellStyle name="Normal 67 6 2 4 3" xfId="34771"/>
    <cellStyle name="Normal 67 6 2 5" xfId="34772"/>
    <cellStyle name="Normal 67 6 2 5 2" xfId="34773"/>
    <cellStyle name="Normal 67 6 2 6" xfId="34774"/>
    <cellStyle name="Normal 67 6 2 7" xfId="52038"/>
    <cellStyle name="Normal 67 6 2 8" xfId="52039"/>
    <cellStyle name="Normal 67 6 2_Lcc_inputs" xfId="52040"/>
    <cellStyle name="Normal 67 6 3" xfId="34775"/>
    <cellStyle name="Normal 67 6 3 2" xfId="34776"/>
    <cellStyle name="Normal 67 6 3 2 2" xfId="34777"/>
    <cellStyle name="Normal 67 6 3 2 2 2" xfId="34778"/>
    <cellStyle name="Normal 67 6 3 2 3" xfId="34779"/>
    <cellStyle name="Normal 67 6 3 3" xfId="34780"/>
    <cellStyle name="Normal 67 6 3 3 2" xfId="34781"/>
    <cellStyle name="Normal 67 6 3 3 2 2" xfId="34782"/>
    <cellStyle name="Normal 67 6 3 3 3" xfId="34783"/>
    <cellStyle name="Normal 67 6 3 4" xfId="34784"/>
    <cellStyle name="Normal 67 6 3 4 2" xfId="34785"/>
    <cellStyle name="Normal 67 6 3 5" xfId="34786"/>
    <cellStyle name="Normal 67 6 3_Lcc_inputs" xfId="52041"/>
    <cellStyle name="Normal 67 6 4" xfId="34787"/>
    <cellStyle name="Normal 67 6 4 2" xfId="34788"/>
    <cellStyle name="Normal 67 6 4 2 2" xfId="34789"/>
    <cellStyle name="Normal 67 6 4 2 3" xfId="52042"/>
    <cellStyle name="Normal 67 6 4 3" xfId="34790"/>
    <cellStyle name="Normal 67 6 4 4" xfId="52043"/>
    <cellStyle name="Normal 67 6 4_Lcc_inputs" xfId="52044"/>
    <cellStyle name="Normal 67 6 5" xfId="34791"/>
    <cellStyle name="Normal 67 6 5 2" xfId="34792"/>
    <cellStyle name="Normal 67 6 5 2 2" xfId="34793"/>
    <cellStyle name="Normal 67 6 5 3" xfId="34794"/>
    <cellStyle name="Normal 67 6 6" xfId="34795"/>
    <cellStyle name="Normal 67 6 6 2" xfId="34796"/>
    <cellStyle name="Normal 67 6 7" xfId="34797"/>
    <cellStyle name="Normal 67 6 8" xfId="52045"/>
    <cellStyle name="Normal 67 6 9" xfId="52046"/>
    <cellStyle name="Normal 67 6_Lcc_inputs" xfId="52047"/>
    <cellStyle name="Normal 67 7" xfId="10383"/>
    <cellStyle name="Normal 67 7 2" xfId="10384"/>
    <cellStyle name="Normal 67 7 2 2" xfId="34798"/>
    <cellStyle name="Normal 67 7 2 2 2" xfId="34799"/>
    <cellStyle name="Normal 67 7 2 2 2 2" xfId="34800"/>
    <cellStyle name="Normal 67 7 2 2 2 2 2" xfId="34801"/>
    <cellStyle name="Normal 67 7 2 2 2 3" xfId="34802"/>
    <cellStyle name="Normal 67 7 2 2 3" xfId="34803"/>
    <cellStyle name="Normal 67 7 2 2 3 2" xfId="34804"/>
    <cellStyle name="Normal 67 7 2 2 3 2 2" xfId="34805"/>
    <cellStyle name="Normal 67 7 2 2 3 3" xfId="34806"/>
    <cellStyle name="Normal 67 7 2 2 4" xfId="34807"/>
    <cellStyle name="Normal 67 7 2 2 4 2" xfId="34808"/>
    <cellStyle name="Normal 67 7 2 2 5" xfId="34809"/>
    <cellStyle name="Normal 67 7 2 2_Lcc_inputs" xfId="52048"/>
    <cellStyle name="Normal 67 7 2 3" xfId="34810"/>
    <cellStyle name="Normal 67 7 2 3 2" xfId="34811"/>
    <cellStyle name="Normal 67 7 2 3 2 2" xfId="34812"/>
    <cellStyle name="Normal 67 7 2 3 2 3" xfId="52049"/>
    <cellStyle name="Normal 67 7 2 3 3" xfId="34813"/>
    <cellStyle name="Normal 67 7 2 3 4" xfId="52050"/>
    <cellStyle name="Normal 67 7 2 3_Lcc_inputs" xfId="52051"/>
    <cellStyle name="Normal 67 7 2 4" xfId="34814"/>
    <cellStyle name="Normal 67 7 2 4 2" xfId="34815"/>
    <cellStyle name="Normal 67 7 2 4 2 2" xfId="34816"/>
    <cellStyle name="Normal 67 7 2 4 3" xfId="34817"/>
    <cellStyle name="Normal 67 7 2 5" xfId="34818"/>
    <cellStyle name="Normal 67 7 2 5 2" xfId="34819"/>
    <cellStyle name="Normal 67 7 2 6" xfId="34820"/>
    <cellStyle name="Normal 67 7 2 7" xfId="52052"/>
    <cellStyle name="Normal 67 7 2 8" xfId="52053"/>
    <cellStyle name="Normal 67 7 2_Lcc_inputs" xfId="52054"/>
    <cellStyle name="Normal 67 7 3" xfId="34821"/>
    <cellStyle name="Normal 67 7 3 2" xfId="34822"/>
    <cellStyle name="Normal 67 7 3 2 2" xfId="34823"/>
    <cellStyle name="Normal 67 7 3 2 2 2" xfId="34824"/>
    <cellStyle name="Normal 67 7 3 2 3" xfId="34825"/>
    <cellStyle name="Normal 67 7 3 3" xfId="34826"/>
    <cellStyle name="Normal 67 7 3 3 2" xfId="34827"/>
    <cellStyle name="Normal 67 7 3 3 2 2" xfId="34828"/>
    <cellStyle name="Normal 67 7 3 3 3" xfId="34829"/>
    <cellStyle name="Normal 67 7 3 4" xfId="34830"/>
    <cellStyle name="Normal 67 7 3 4 2" xfId="34831"/>
    <cellStyle name="Normal 67 7 3 5" xfId="34832"/>
    <cellStyle name="Normal 67 7 3_Lcc_inputs" xfId="52055"/>
    <cellStyle name="Normal 67 7 4" xfId="34833"/>
    <cellStyle name="Normal 67 7 4 2" xfId="34834"/>
    <cellStyle name="Normal 67 7 4 2 2" xfId="34835"/>
    <cellStyle name="Normal 67 7 4 2 3" xfId="52056"/>
    <cellStyle name="Normal 67 7 4 3" xfId="34836"/>
    <cellStyle name="Normal 67 7 4 4" xfId="52057"/>
    <cellStyle name="Normal 67 7 4_Lcc_inputs" xfId="52058"/>
    <cellStyle name="Normal 67 7 5" xfId="34837"/>
    <cellStyle name="Normal 67 7 5 2" xfId="34838"/>
    <cellStyle name="Normal 67 7 5 2 2" xfId="34839"/>
    <cellStyle name="Normal 67 7 5 3" xfId="34840"/>
    <cellStyle name="Normal 67 7 6" xfId="34841"/>
    <cellStyle name="Normal 67 7 6 2" xfId="34842"/>
    <cellStyle name="Normal 67 7 7" xfId="34843"/>
    <cellStyle name="Normal 67 7 8" xfId="52059"/>
    <cellStyle name="Normal 67 7 9" xfId="52060"/>
    <cellStyle name="Normal 67 7_Lcc_inputs" xfId="52061"/>
    <cellStyle name="Normal 67 8" xfId="10385"/>
    <cellStyle name="Normal 67 8 2" xfId="34844"/>
    <cellStyle name="Normal 67 8 2 2" xfId="34845"/>
    <cellStyle name="Normal 67 8 2 2 2" xfId="34846"/>
    <cellStyle name="Normal 67 8 2 2 2 2" xfId="34847"/>
    <cellStyle name="Normal 67 8 2 2 3" xfId="34848"/>
    <cellStyle name="Normal 67 8 2 3" xfId="34849"/>
    <cellStyle name="Normal 67 8 2 3 2" xfId="34850"/>
    <cellStyle name="Normal 67 8 2 3 2 2" xfId="34851"/>
    <cellStyle name="Normal 67 8 2 3 3" xfId="34852"/>
    <cellStyle name="Normal 67 8 2 4" xfId="34853"/>
    <cellStyle name="Normal 67 8 2 4 2" xfId="34854"/>
    <cellStyle name="Normal 67 8 2 5" xfId="34855"/>
    <cellStyle name="Normal 67 8 2_Lcc_inputs" xfId="52062"/>
    <cellStyle name="Normal 67 8 3" xfId="34856"/>
    <cellStyle name="Normal 67 8 3 2" xfId="34857"/>
    <cellStyle name="Normal 67 8 3 2 2" xfId="34858"/>
    <cellStyle name="Normal 67 8 3 2 3" xfId="52063"/>
    <cellStyle name="Normal 67 8 3 3" xfId="34859"/>
    <cellStyle name="Normal 67 8 3 4" xfId="52064"/>
    <cellStyle name="Normal 67 8 3_Lcc_inputs" xfId="52065"/>
    <cellStyle name="Normal 67 8 4" xfId="34860"/>
    <cellStyle name="Normal 67 8 4 2" xfId="34861"/>
    <cellStyle name="Normal 67 8 4 2 2" xfId="34862"/>
    <cellStyle name="Normal 67 8 4 3" xfId="34863"/>
    <cellStyle name="Normal 67 8 5" xfId="34864"/>
    <cellStyle name="Normal 67 8 5 2" xfId="34865"/>
    <cellStyle name="Normal 67 8 6" xfId="34866"/>
    <cellStyle name="Normal 67 8 7" xfId="52066"/>
    <cellStyle name="Normal 67 8 8" xfId="52067"/>
    <cellStyle name="Normal 67 8_Lcc_inputs" xfId="52068"/>
    <cellStyle name="Normal 67 9" xfId="10774"/>
    <cellStyle name="Normal 67 9 2" xfId="34867"/>
    <cellStyle name="Normal 67 9 2 2" xfId="34868"/>
    <cellStyle name="Normal 67 9 2 2 2" xfId="34869"/>
    <cellStyle name="Normal 67 9 2 2 2 2" xfId="34870"/>
    <cellStyle name="Normal 67 9 2 2 3" xfId="34871"/>
    <cellStyle name="Normal 67 9 2 3" xfId="34872"/>
    <cellStyle name="Normal 67 9 2 3 2" xfId="34873"/>
    <cellStyle name="Normal 67 9 2 3 2 2" xfId="34874"/>
    <cellStyle name="Normal 67 9 2 3 3" xfId="34875"/>
    <cellStyle name="Normal 67 9 2 4" xfId="34876"/>
    <cellStyle name="Normal 67 9 2 4 2" xfId="34877"/>
    <cellStyle name="Normal 67 9 2 5" xfId="34878"/>
    <cellStyle name="Normal 67 9 2_Lcc_inputs" xfId="52069"/>
    <cellStyle name="Normal 67 9 3" xfId="34879"/>
    <cellStyle name="Normal 67 9 3 2" xfId="34880"/>
    <cellStyle name="Normal 67 9 3 2 2" xfId="34881"/>
    <cellStyle name="Normal 67 9 3 2 3" xfId="52070"/>
    <cellStyle name="Normal 67 9 3 3" xfId="34882"/>
    <cellStyle name="Normal 67 9 3 4" xfId="52071"/>
    <cellStyle name="Normal 67 9 3_Lcc_inputs" xfId="52072"/>
    <cellStyle name="Normal 67 9 4" xfId="34883"/>
    <cellStyle name="Normal 67 9 4 2" xfId="34884"/>
    <cellStyle name="Normal 67 9 4 2 2" xfId="34885"/>
    <cellStyle name="Normal 67 9 4 3" xfId="34886"/>
    <cellStyle name="Normal 67 9 5" xfId="34887"/>
    <cellStyle name="Normal 67 9 5 2" xfId="34888"/>
    <cellStyle name="Normal 67 9 6" xfId="34889"/>
    <cellStyle name="Normal 67 9 7" xfId="52073"/>
    <cellStyle name="Normal 67 9 8" xfId="52074"/>
    <cellStyle name="Normal 67 9_Lcc_inputs" xfId="52075"/>
    <cellStyle name="Normal 67_Lcc_inputs" xfId="52076"/>
    <cellStyle name="Normal 68" xfId="10386"/>
    <cellStyle name="Normal 68 10" xfId="10845"/>
    <cellStyle name="Normal 68 10 2" xfId="34890"/>
    <cellStyle name="Normal 68 10 2 2" xfId="34891"/>
    <cellStyle name="Normal 68 10 2 2 2" xfId="34892"/>
    <cellStyle name="Normal 68 10 2 2 3" xfId="52077"/>
    <cellStyle name="Normal 68 10 2 3" xfId="34893"/>
    <cellStyle name="Normal 68 10 2 4" xfId="52078"/>
    <cellStyle name="Normal 68 10 2_Lcc_inputs" xfId="52079"/>
    <cellStyle name="Normal 68 10 3" xfId="34894"/>
    <cellStyle name="Normal 68 10 3 2" xfId="34895"/>
    <cellStyle name="Normal 68 10 3 2 2" xfId="34896"/>
    <cellStyle name="Normal 68 10 3 3" xfId="34897"/>
    <cellStyle name="Normal 68 10 4" xfId="34898"/>
    <cellStyle name="Normal 68 10 4 2" xfId="34899"/>
    <cellStyle name="Normal 68 10 5" xfId="34900"/>
    <cellStyle name="Normal 68 10 6" xfId="52080"/>
    <cellStyle name="Normal 68 10 7" xfId="52081"/>
    <cellStyle name="Normal 68 10_Lcc_inputs" xfId="52082"/>
    <cellStyle name="Normal 68 11" xfId="34901"/>
    <cellStyle name="Normal 68 11 2" xfId="34902"/>
    <cellStyle name="Normal 68 11 2 2" xfId="34903"/>
    <cellStyle name="Normal 68 11 2 3" xfId="52083"/>
    <cellStyle name="Normal 68 11 3" xfId="34904"/>
    <cellStyle name="Normal 68 11 3 2" xfId="52084"/>
    <cellStyle name="Normal 68 11 4" xfId="52085"/>
    <cellStyle name="Normal 68 11 5" xfId="52086"/>
    <cellStyle name="Normal 68 11_Lcc_inputs" xfId="52087"/>
    <cellStyle name="Normal 68 12" xfId="34905"/>
    <cellStyle name="Normal 68 12 2" xfId="34906"/>
    <cellStyle name="Normal 68 12 2 2" xfId="34907"/>
    <cellStyle name="Normal 68 12 2 3" xfId="52088"/>
    <cellStyle name="Normal 68 12 3" xfId="34908"/>
    <cellStyle name="Normal 68 12 4" xfId="52089"/>
    <cellStyle name="Normal 68 12_Lcc_inputs" xfId="52090"/>
    <cellStyle name="Normal 68 13" xfId="34909"/>
    <cellStyle name="Normal 68 13 2" xfId="34910"/>
    <cellStyle name="Normal 68 13 3" xfId="52091"/>
    <cellStyle name="Normal 68 14" xfId="34911"/>
    <cellStyle name="Normal 68 14 2" xfId="52092"/>
    <cellStyle name="Normal 68 15" xfId="52093"/>
    <cellStyle name="Normal 68 16" xfId="52094"/>
    <cellStyle name="Normal 68 2" xfId="10387"/>
    <cellStyle name="Normal 68 2 10" xfId="52095"/>
    <cellStyle name="Normal 68 2 2" xfId="10388"/>
    <cellStyle name="Normal 68 2 2 2" xfId="34912"/>
    <cellStyle name="Normal 68 2 2 2 2" xfId="34913"/>
    <cellStyle name="Normal 68 2 2 2 2 2" xfId="34914"/>
    <cellStyle name="Normal 68 2 2 2 2 2 2" xfId="34915"/>
    <cellStyle name="Normal 68 2 2 2 2 3" xfId="34916"/>
    <cellStyle name="Normal 68 2 2 2 3" xfId="34917"/>
    <cellStyle name="Normal 68 2 2 2 3 2" xfId="34918"/>
    <cellStyle name="Normal 68 2 2 2 3 2 2" xfId="34919"/>
    <cellStyle name="Normal 68 2 2 2 3 3" xfId="34920"/>
    <cellStyle name="Normal 68 2 2 2 4" xfId="34921"/>
    <cellStyle name="Normal 68 2 2 2 4 2" xfId="34922"/>
    <cellStyle name="Normal 68 2 2 2 5" xfId="34923"/>
    <cellStyle name="Normal 68 2 2 2_Lcc_inputs" xfId="52096"/>
    <cellStyle name="Normal 68 2 2 3" xfId="34924"/>
    <cellStyle name="Normal 68 2 2 3 2" xfId="34925"/>
    <cellStyle name="Normal 68 2 2 3 2 2" xfId="34926"/>
    <cellStyle name="Normal 68 2 2 3 2 3" xfId="52097"/>
    <cellStyle name="Normal 68 2 2 3 3" xfId="34927"/>
    <cellStyle name="Normal 68 2 2 3 4" xfId="52098"/>
    <cellStyle name="Normal 68 2 2 3_Lcc_inputs" xfId="52099"/>
    <cellStyle name="Normal 68 2 2 4" xfId="34928"/>
    <cellStyle name="Normal 68 2 2 4 2" xfId="34929"/>
    <cellStyle name="Normal 68 2 2 4 2 2" xfId="34930"/>
    <cellStyle name="Normal 68 2 2 4 3" xfId="34931"/>
    <cellStyle name="Normal 68 2 2 5" xfId="34932"/>
    <cellStyle name="Normal 68 2 2 5 2" xfId="34933"/>
    <cellStyle name="Normal 68 2 2 6" xfId="34934"/>
    <cellStyle name="Normal 68 2 2 7" xfId="52100"/>
    <cellStyle name="Normal 68 2 2 8" xfId="52101"/>
    <cellStyle name="Normal 68 2 2_Lcc_inputs" xfId="52102"/>
    <cellStyle name="Normal 68 2 3" xfId="10907"/>
    <cellStyle name="Normal 68 2 3 2" xfId="34935"/>
    <cellStyle name="Normal 68 2 3 2 2" xfId="34936"/>
    <cellStyle name="Normal 68 2 3 2 2 2" xfId="34937"/>
    <cellStyle name="Normal 68 2 3 2 2 3" xfId="52103"/>
    <cellStyle name="Normal 68 2 3 2 3" xfId="34938"/>
    <cellStyle name="Normal 68 2 3 2 4" xfId="52104"/>
    <cellStyle name="Normal 68 2 3 2_Lcc_inputs" xfId="52105"/>
    <cellStyle name="Normal 68 2 3 3" xfId="34939"/>
    <cellStyle name="Normal 68 2 3 3 2" xfId="34940"/>
    <cellStyle name="Normal 68 2 3 3 2 2" xfId="34941"/>
    <cellStyle name="Normal 68 2 3 3 3" xfId="34942"/>
    <cellStyle name="Normal 68 2 3 4" xfId="34943"/>
    <cellStyle name="Normal 68 2 3 4 2" xfId="34944"/>
    <cellStyle name="Normal 68 2 3 5" xfId="34945"/>
    <cellStyle name="Normal 68 2 3 6" xfId="52106"/>
    <cellStyle name="Normal 68 2 3 7" xfId="52107"/>
    <cellStyle name="Normal 68 2 3_Lcc_inputs" xfId="52108"/>
    <cellStyle name="Normal 68 2 4" xfId="11194"/>
    <cellStyle name="Normal 68 2 4 2" xfId="34946"/>
    <cellStyle name="Normal 68 2 4 2 2" xfId="34947"/>
    <cellStyle name="Normal 68 2 4 2 3" xfId="52109"/>
    <cellStyle name="Normal 68 2 4 3" xfId="34948"/>
    <cellStyle name="Normal 68 2 4 3 2" xfId="52110"/>
    <cellStyle name="Normal 68 2 4 4" xfId="52111"/>
    <cellStyle name="Normal 68 2 4 5" xfId="52112"/>
    <cellStyle name="Normal 68 2 4_Lcc_inputs" xfId="52113"/>
    <cellStyle name="Normal 68 2 5" xfId="34949"/>
    <cellStyle name="Normal 68 2 5 2" xfId="34950"/>
    <cellStyle name="Normal 68 2 5 2 2" xfId="34951"/>
    <cellStyle name="Normal 68 2 5 2 3" xfId="52114"/>
    <cellStyle name="Normal 68 2 5 3" xfId="34952"/>
    <cellStyle name="Normal 68 2 5 3 2" xfId="52115"/>
    <cellStyle name="Normal 68 2 5 4" xfId="52116"/>
    <cellStyle name="Normal 68 2 5 5" xfId="52117"/>
    <cellStyle name="Normal 68 2 5_Lcc_inputs" xfId="52118"/>
    <cellStyle name="Normal 68 2 6" xfId="34953"/>
    <cellStyle name="Normal 68 2 6 2" xfId="34954"/>
    <cellStyle name="Normal 68 2 6 2 2" xfId="52119"/>
    <cellStyle name="Normal 68 2 6 3" xfId="52120"/>
    <cellStyle name="Normal 68 2 6 4" xfId="52121"/>
    <cellStyle name="Normal 68 2 6_Lcc_inputs" xfId="52122"/>
    <cellStyle name="Normal 68 2 7" xfId="34955"/>
    <cellStyle name="Normal 68 2 7 2" xfId="52123"/>
    <cellStyle name="Normal 68 2 7 3" xfId="52124"/>
    <cellStyle name="Normal 68 2 8" xfId="52125"/>
    <cellStyle name="Normal 68 2 8 2" xfId="52126"/>
    <cellStyle name="Normal 68 2 9" xfId="52127"/>
    <cellStyle name="Normal 68 2_Lcc_inputs" xfId="52128"/>
    <cellStyle name="Normal 68 3" xfId="10389"/>
    <cellStyle name="Normal 68 3 2" xfId="10390"/>
    <cellStyle name="Normal 68 3 2 2" xfId="34956"/>
    <cellStyle name="Normal 68 3 2 2 2" xfId="34957"/>
    <cellStyle name="Normal 68 3 2 2 2 2" xfId="34958"/>
    <cellStyle name="Normal 68 3 2 2 2 2 2" xfId="34959"/>
    <cellStyle name="Normal 68 3 2 2 2 3" xfId="34960"/>
    <cellStyle name="Normal 68 3 2 2 3" xfId="34961"/>
    <cellStyle name="Normal 68 3 2 2 3 2" xfId="34962"/>
    <cellStyle name="Normal 68 3 2 2 3 2 2" xfId="34963"/>
    <cellStyle name="Normal 68 3 2 2 3 3" xfId="34964"/>
    <cellStyle name="Normal 68 3 2 2 4" xfId="34965"/>
    <cellStyle name="Normal 68 3 2 2 4 2" xfId="34966"/>
    <cellStyle name="Normal 68 3 2 2 5" xfId="34967"/>
    <cellStyle name="Normal 68 3 2 2_Lcc_inputs" xfId="52129"/>
    <cellStyle name="Normal 68 3 2 3" xfId="34968"/>
    <cellStyle name="Normal 68 3 2 3 2" xfId="34969"/>
    <cellStyle name="Normal 68 3 2 3 2 2" xfId="34970"/>
    <cellStyle name="Normal 68 3 2 3 2 3" xfId="52130"/>
    <cellStyle name="Normal 68 3 2 3 3" xfId="34971"/>
    <cellStyle name="Normal 68 3 2 3 4" xfId="52131"/>
    <cellStyle name="Normal 68 3 2 3_Lcc_inputs" xfId="52132"/>
    <cellStyle name="Normal 68 3 2 4" xfId="34972"/>
    <cellStyle name="Normal 68 3 2 4 2" xfId="34973"/>
    <cellStyle name="Normal 68 3 2 4 2 2" xfId="34974"/>
    <cellStyle name="Normal 68 3 2 4 3" xfId="34975"/>
    <cellStyle name="Normal 68 3 2 5" xfId="34976"/>
    <cellStyle name="Normal 68 3 2 5 2" xfId="34977"/>
    <cellStyle name="Normal 68 3 2 6" xfId="34978"/>
    <cellStyle name="Normal 68 3 2 7" xfId="52133"/>
    <cellStyle name="Normal 68 3 2 8" xfId="52134"/>
    <cellStyle name="Normal 68 3 2_Lcc_inputs" xfId="52135"/>
    <cellStyle name="Normal 68 3 3" xfId="10971"/>
    <cellStyle name="Normal 68 3 3 2" xfId="34979"/>
    <cellStyle name="Normal 68 3 3 2 2" xfId="34980"/>
    <cellStyle name="Normal 68 3 3 2 2 2" xfId="34981"/>
    <cellStyle name="Normal 68 3 3 2 2 3" xfId="52136"/>
    <cellStyle name="Normal 68 3 3 2 3" xfId="34982"/>
    <cellStyle name="Normal 68 3 3 2 4" xfId="52137"/>
    <cellStyle name="Normal 68 3 3 2_Lcc_inputs" xfId="52138"/>
    <cellStyle name="Normal 68 3 3 3" xfId="34983"/>
    <cellStyle name="Normal 68 3 3 3 2" xfId="34984"/>
    <cellStyle name="Normal 68 3 3 3 2 2" xfId="34985"/>
    <cellStyle name="Normal 68 3 3 3 3" xfId="34986"/>
    <cellStyle name="Normal 68 3 3 4" xfId="34987"/>
    <cellStyle name="Normal 68 3 3 4 2" xfId="34988"/>
    <cellStyle name="Normal 68 3 3 5" xfId="34989"/>
    <cellStyle name="Normal 68 3 3 6" xfId="52139"/>
    <cellStyle name="Normal 68 3 3 7" xfId="52140"/>
    <cellStyle name="Normal 68 3 3_Lcc_inputs" xfId="52141"/>
    <cellStyle name="Normal 68 3 4" xfId="11195"/>
    <cellStyle name="Normal 68 3 4 2" xfId="34990"/>
    <cellStyle name="Normal 68 3 4 2 2" xfId="34991"/>
    <cellStyle name="Normal 68 3 4 2 3" xfId="52142"/>
    <cellStyle name="Normal 68 3 4 3" xfId="34992"/>
    <cellStyle name="Normal 68 3 4 3 2" xfId="52143"/>
    <cellStyle name="Normal 68 3 4 4" xfId="52144"/>
    <cellStyle name="Normal 68 3 4 5" xfId="52145"/>
    <cellStyle name="Normal 68 3 4_Lcc_inputs" xfId="52146"/>
    <cellStyle name="Normal 68 3 5" xfId="34993"/>
    <cellStyle name="Normal 68 3 5 2" xfId="34994"/>
    <cellStyle name="Normal 68 3 5 2 2" xfId="34995"/>
    <cellStyle name="Normal 68 3 5 2 3" xfId="52147"/>
    <cellStyle name="Normal 68 3 5 3" xfId="34996"/>
    <cellStyle name="Normal 68 3 5 4" xfId="52148"/>
    <cellStyle name="Normal 68 3 5_Lcc_inputs" xfId="52149"/>
    <cellStyle name="Normal 68 3 6" xfId="34997"/>
    <cellStyle name="Normal 68 3 6 2" xfId="34998"/>
    <cellStyle name="Normal 68 3 6 3" xfId="52150"/>
    <cellStyle name="Normal 68 3 7" xfId="34999"/>
    <cellStyle name="Normal 68 3 7 2" xfId="52151"/>
    <cellStyle name="Normal 68 3 8" xfId="52152"/>
    <cellStyle name="Normal 68 3 9" xfId="52153"/>
    <cellStyle name="Normal 68 3_Lcc_inputs" xfId="52154"/>
    <cellStyle name="Normal 68 4" xfId="10391"/>
    <cellStyle name="Normal 68 4 2" xfId="10392"/>
    <cellStyle name="Normal 68 4 2 2" xfId="35000"/>
    <cellStyle name="Normal 68 4 2 2 2" xfId="35001"/>
    <cellStyle name="Normal 68 4 2 2 2 2" xfId="35002"/>
    <cellStyle name="Normal 68 4 2 2 2 2 2" xfId="35003"/>
    <cellStyle name="Normal 68 4 2 2 2 3" xfId="35004"/>
    <cellStyle name="Normal 68 4 2 2 3" xfId="35005"/>
    <cellStyle name="Normal 68 4 2 2 3 2" xfId="35006"/>
    <cellStyle name="Normal 68 4 2 2 3 2 2" xfId="35007"/>
    <cellStyle name="Normal 68 4 2 2 3 3" xfId="35008"/>
    <cellStyle name="Normal 68 4 2 2 4" xfId="35009"/>
    <cellStyle name="Normal 68 4 2 2 4 2" xfId="35010"/>
    <cellStyle name="Normal 68 4 2 2 5" xfId="35011"/>
    <cellStyle name="Normal 68 4 2 2_Lcc_inputs" xfId="52155"/>
    <cellStyle name="Normal 68 4 2 3" xfId="35012"/>
    <cellStyle name="Normal 68 4 2 3 2" xfId="35013"/>
    <cellStyle name="Normal 68 4 2 3 2 2" xfId="35014"/>
    <cellStyle name="Normal 68 4 2 3 2 3" xfId="52156"/>
    <cellStyle name="Normal 68 4 2 3 3" xfId="35015"/>
    <cellStyle name="Normal 68 4 2 3 4" xfId="52157"/>
    <cellStyle name="Normal 68 4 2 3_Lcc_inputs" xfId="52158"/>
    <cellStyle name="Normal 68 4 2 4" xfId="35016"/>
    <cellStyle name="Normal 68 4 2 4 2" xfId="35017"/>
    <cellStyle name="Normal 68 4 2 4 2 2" xfId="35018"/>
    <cellStyle name="Normal 68 4 2 4 3" xfId="35019"/>
    <cellStyle name="Normal 68 4 2 5" xfId="35020"/>
    <cellStyle name="Normal 68 4 2 5 2" xfId="35021"/>
    <cellStyle name="Normal 68 4 2 6" xfId="35022"/>
    <cellStyle name="Normal 68 4 2 7" xfId="52159"/>
    <cellStyle name="Normal 68 4 2 8" xfId="52160"/>
    <cellStyle name="Normal 68 4 2_Lcc_inputs" xfId="52161"/>
    <cellStyle name="Normal 68 4 3" xfId="35023"/>
    <cellStyle name="Normal 68 4 3 2" xfId="35024"/>
    <cellStyle name="Normal 68 4 3 2 2" xfId="35025"/>
    <cellStyle name="Normal 68 4 3 2 2 2" xfId="35026"/>
    <cellStyle name="Normal 68 4 3 2 3" xfId="35027"/>
    <cellStyle name="Normal 68 4 3 3" xfId="35028"/>
    <cellStyle name="Normal 68 4 3 3 2" xfId="35029"/>
    <cellStyle name="Normal 68 4 3 3 2 2" xfId="35030"/>
    <cellStyle name="Normal 68 4 3 3 3" xfId="35031"/>
    <cellStyle name="Normal 68 4 3 4" xfId="35032"/>
    <cellStyle name="Normal 68 4 3 4 2" xfId="35033"/>
    <cellStyle name="Normal 68 4 3 5" xfId="35034"/>
    <cellStyle name="Normal 68 4 3_Lcc_inputs" xfId="52162"/>
    <cellStyle name="Normal 68 4 4" xfId="35035"/>
    <cellStyle name="Normal 68 4 4 2" xfId="35036"/>
    <cellStyle name="Normal 68 4 4 2 2" xfId="35037"/>
    <cellStyle name="Normal 68 4 4 2 3" xfId="52163"/>
    <cellStyle name="Normal 68 4 4 3" xfId="35038"/>
    <cellStyle name="Normal 68 4 4 4" xfId="52164"/>
    <cellStyle name="Normal 68 4 4_Lcc_inputs" xfId="52165"/>
    <cellStyle name="Normal 68 4 5" xfId="35039"/>
    <cellStyle name="Normal 68 4 5 2" xfId="35040"/>
    <cellStyle name="Normal 68 4 5 2 2" xfId="35041"/>
    <cellStyle name="Normal 68 4 5 3" xfId="35042"/>
    <cellStyle name="Normal 68 4 6" xfId="35043"/>
    <cellStyle name="Normal 68 4 6 2" xfId="35044"/>
    <cellStyle name="Normal 68 4 7" xfId="35045"/>
    <cellStyle name="Normal 68 4 8" xfId="52166"/>
    <cellStyle name="Normal 68 4 9" xfId="52167"/>
    <cellStyle name="Normal 68 4_Lcc_inputs" xfId="52168"/>
    <cellStyle name="Normal 68 5" xfId="10393"/>
    <cellStyle name="Normal 68 5 2" xfId="10394"/>
    <cellStyle name="Normal 68 5 2 2" xfId="35046"/>
    <cellStyle name="Normal 68 5 2 2 2" xfId="35047"/>
    <cellStyle name="Normal 68 5 2 2 2 2" xfId="35048"/>
    <cellStyle name="Normal 68 5 2 2 2 2 2" xfId="35049"/>
    <cellStyle name="Normal 68 5 2 2 2 3" xfId="35050"/>
    <cellStyle name="Normal 68 5 2 2 3" xfId="35051"/>
    <cellStyle name="Normal 68 5 2 2 3 2" xfId="35052"/>
    <cellStyle name="Normal 68 5 2 2 3 2 2" xfId="35053"/>
    <cellStyle name="Normal 68 5 2 2 3 3" xfId="35054"/>
    <cellStyle name="Normal 68 5 2 2 4" xfId="35055"/>
    <cellStyle name="Normal 68 5 2 2 4 2" xfId="35056"/>
    <cellStyle name="Normal 68 5 2 2 5" xfId="35057"/>
    <cellStyle name="Normal 68 5 2 2_Lcc_inputs" xfId="52169"/>
    <cellStyle name="Normal 68 5 2 3" xfId="35058"/>
    <cellStyle name="Normal 68 5 2 3 2" xfId="35059"/>
    <cellStyle name="Normal 68 5 2 3 2 2" xfId="35060"/>
    <cellStyle name="Normal 68 5 2 3 2 3" xfId="52170"/>
    <cellStyle name="Normal 68 5 2 3 3" xfId="35061"/>
    <cellStyle name="Normal 68 5 2 3 4" xfId="52171"/>
    <cellStyle name="Normal 68 5 2 3_Lcc_inputs" xfId="52172"/>
    <cellStyle name="Normal 68 5 2 4" xfId="35062"/>
    <cellStyle name="Normal 68 5 2 4 2" xfId="35063"/>
    <cellStyle name="Normal 68 5 2 4 2 2" xfId="35064"/>
    <cellStyle name="Normal 68 5 2 4 3" xfId="35065"/>
    <cellStyle name="Normal 68 5 2 5" xfId="35066"/>
    <cellStyle name="Normal 68 5 2 5 2" xfId="35067"/>
    <cellStyle name="Normal 68 5 2 6" xfId="35068"/>
    <cellStyle name="Normal 68 5 2 7" xfId="52173"/>
    <cellStyle name="Normal 68 5 2 8" xfId="52174"/>
    <cellStyle name="Normal 68 5 2_Lcc_inputs" xfId="52175"/>
    <cellStyle name="Normal 68 5 3" xfId="35069"/>
    <cellStyle name="Normal 68 5 3 2" xfId="35070"/>
    <cellStyle name="Normal 68 5 3 2 2" xfId="35071"/>
    <cellStyle name="Normal 68 5 3 2 2 2" xfId="35072"/>
    <cellStyle name="Normal 68 5 3 2 3" xfId="35073"/>
    <cellStyle name="Normal 68 5 3 3" xfId="35074"/>
    <cellStyle name="Normal 68 5 3 3 2" xfId="35075"/>
    <cellStyle name="Normal 68 5 3 3 2 2" xfId="35076"/>
    <cellStyle name="Normal 68 5 3 3 3" xfId="35077"/>
    <cellStyle name="Normal 68 5 3 4" xfId="35078"/>
    <cellStyle name="Normal 68 5 3 4 2" xfId="35079"/>
    <cellStyle name="Normal 68 5 3 5" xfId="35080"/>
    <cellStyle name="Normal 68 5 3_Lcc_inputs" xfId="52176"/>
    <cellStyle name="Normal 68 5 4" xfId="35081"/>
    <cellStyle name="Normal 68 5 4 2" xfId="35082"/>
    <cellStyle name="Normal 68 5 4 2 2" xfId="35083"/>
    <cellStyle name="Normal 68 5 4 2 3" xfId="52177"/>
    <cellStyle name="Normal 68 5 4 3" xfId="35084"/>
    <cellStyle name="Normal 68 5 4 4" xfId="52178"/>
    <cellStyle name="Normal 68 5 4_Lcc_inputs" xfId="52179"/>
    <cellStyle name="Normal 68 5 5" xfId="35085"/>
    <cellStyle name="Normal 68 5 5 2" xfId="35086"/>
    <cellStyle name="Normal 68 5 5 2 2" xfId="35087"/>
    <cellStyle name="Normal 68 5 5 3" xfId="35088"/>
    <cellStyle name="Normal 68 5 6" xfId="35089"/>
    <cellStyle name="Normal 68 5 6 2" xfId="35090"/>
    <cellStyle name="Normal 68 5 7" xfId="35091"/>
    <cellStyle name="Normal 68 5 8" xfId="52180"/>
    <cellStyle name="Normal 68 5 9" xfId="52181"/>
    <cellStyle name="Normal 68 5_Lcc_inputs" xfId="52182"/>
    <cellStyle name="Normal 68 6" xfId="10395"/>
    <cellStyle name="Normal 68 6 2" xfId="10396"/>
    <cellStyle name="Normal 68 6 2 2" xfId="35092"/>
    <cellStyle name="Normal 68 6 2 2 2" xfId="35093"/>
    <cellStyle name="Normal 68 6 2 2 2 2" xfId="35094"/>
    <cellStyle name="Normal 68 6 2 2 2 2 2" xfId="35095"/>
    <cellStyle name="Normal 68 6 2 2 2 3" xfId="35096"/>
    <cellStyle name="Normal 68 6 2 2 3" xfId="35097"/>
    <cellStyle name="Normal 68 6 2 2 3 2" xfId="35098"/>
    <cellStyle name="Normal 68 6 2 2 3 2 2" xfId="35099"/>
    <cellStyle name="Normal 68 6 2 2 3 3" xfId="35100"/>
    <cellStyle name="Normal 68 6 2 2 4" xfId="35101"/>
    <cellStyle name="Normal 68 6 2 2 4 2" xfId="35102"/>
    <cellStyle name="Normal 68 6 2 2 5" xfId="35103"/>
    <cellStyle name="Normal 68 6 2 2_Lcc_inputs" xfId="52183"/>
    <cellStyle name="Normal 68 6 2 3" xfId="35104"/>
    <cellStyle name="Normal 68 6 2 3 2" xfId="35105"/>
    <cellStyle name="Normal 68 6 2 3 2 2" xfId="35106"/>
    <cellStyle name="Normal 68 6 2 3 2 3" xfId="52184"/>
    <cellStyle name="Normal 68 6 2 3 3" xfId="35107"/>
    <cellStyle name="Normal 68 6 2 3 4" xfId="52185"/>
    <cellStyle name="Normal 68 6 2 3_Lcc_inputs" xfId="52186"/>
    <cellStyle name="Normal 68 6 2 4" xfId="35108"/>
    <cellStyle name="Normal 68 6 2 4 2" xfId="35109"/>
    <cellStyle name="Normal 68 6 2 4 2 2" xfId="35110"/>
    <cellStyle name="Normal 68 6 2 4 3" xfId="35111"/>
    <cellStyle name="Normal 68 6 2 5" xfId="35112"/>
    <cellStyle name="Normal 68 6 2 5 2" xfId="35113"/>
    <cellStyle name="Normal 68 6 2 6" xfId="35114"/>
    <cellStyle name="Normal 68 6 2 7" xfId="52187"/>
    <cellStyle name="Normal 68 6 2 8" xfId="52188"/>
    <cellStyle name="Normal 68 6 2_Lcc_inputs" xfId="52189"/>
    <cellStyle name="Normal 68 6 3" xfId="35115"/>
    <cellStyle name="Normal 68 6 3 2" xfId="35116"/>
    <cellStyle name="Normal 68 6 3 2 2" xfId="35117"/>
    <cellStyle name="Normal 68 6 3 2 2 2" xfId="35118"/>
    <cellStyle name="Normal 68 6 3 2 3" xfId="35119"/>
    <cellStyle name="Normal 68 6 3 3" xfId="35120"/>
    <cellStyle name="Normal 68 6 3 3 2" xfId="35121"/>
    <cellStyle name="Normal 68 6 3 3 2 2" xfId="35122"/>
    <cellStyle name="Normal 68 6 3 3 3" xfId="35123"/>
    <cellStyle name="Normal 68 6 3 4" xfId="35124"/>
    <cellStyle name="Normal 68 6 3 4 2" xfId="35125"/>
    <cellStyle name="Normal 68 6 3 5" xfId="35126"/>
    <cellStyle name="Normal 68 6 3_Lcc_inputs" xfId="52190"/>
    <cellStyle name="Normal 68 6 4" xfId="35127"/>
    <cellStyle name="Normal 68 6 4 2" xfId="35128"/>
    <cellStyle name="Normal 68 6 4 2 2" xfId="35129"/>
    <cellStyle name="Normal 68 6 4 2 3" xfId="52191"/>
    <cellStyle name="Normal 68 6 4 3" xfId="35130"/>
    <cellStyle name="Normal 68 6 4 4" xfId="52192"/>
    <cellStyle name="Normal 68 6 4_Lcc_inputs" xfId="52193"/>
    <cellStyle name="Normal 68 6 5" xfId="35131"/>
    <cellStyle name="Normal 68 6 5 2" xfId="35132"/>
    <cellStyle name="Normal 68 6 5 2 2" xfId="35133"/>
    <cellStyle name="Normal 68 6 5 3" xfId="35134"/>
    <cellStyle name="Normal 68 6 6" xfId="35135"/>
    <cellStyle name="Normal 68 6 6 2" xfId="35136"/>
    <cellStyle name="Normal 68 6 7" xfId="35137"/>
    <cellStyle name="Normal 68 6 8" xfId="52194"/>
    <cellStyle name="Normal 68 6 9" xfId="52195"/>
    <cellStyle name="Normal 68 6_Lcc_inputs" xfId="52196"/>
    <cellStyle name="Normal 68 7" xfId="10397"/>
    <cellStyle name="Normal 68 7 2" xfId="10398"/>
    <cellStyle name="Normal 68 7 2 2" xfId="35138"/>
    <cellStyle name="Normal 68 7 2 2 2" xfId="35139"/>
    <cellStyle name="Normal 68 7 2 2 2 2" xfId="35140"/>
    <cellStyle name="Normal 68 7 2 2 2 2 2" xfId="35141"/>
    <cellStyle name="Normal 68 7 2 2 2 3" xfId="35142"/>
    <cellStyle name="Normal 68 7 2 2 3" xfId="35143"/>
    <cellStyle name="Normal 68 7 2 2 3 2" xfId="35144"/>
    <cellStyle name="Normal 68 7 2 2 3 2 2" xfId="35145"/>
    <cellStyle name="Normal 68 7 2 2 3 3" xfId="35146"/>
    <cellStyle name="Normal 68 7 2 2 4" xfId="35147"/>
    <cellStyle name="Normal 68 7 2 2 4 2" xfId="35148"/>
    <cellStyle name="Normal 68 7 2 2 5" xfId="35149"/>
    <cellStyle name="Normal 68 7 2 2_Lcc_inputs" xfId="52197"/>
    <cellStyle name="Normal 68 7 2 3" xfId="35150"/>
    <cellStyle name="Normal 68 7 2 3 2" xfId="35151"/>
    <cellStyle name="Normal 68 7 2 3 2 2" xfId="35152"/>
    <cellStyle name="Normal 68 7 2 3 2 3" xfId="52198"/>
    <cellStyle name="Normal 68 7 2 3 3" xfId="35153"/>
    <cellStyle name="Normal 68 7 2 3 4" xfId="52199"/>
    <cellStyle name="Normal 68 7 2 3_Lcc_inputs" xfId="52200"/>
    <cellStyle name="Normal 68 7 2 4" xfId="35154"/>
    <cellStyle name="Normal 68 7 2 4 2" xfId="35155"/>
    <cellStyle name="Normal 68 7 2 4 2 2" xfId="35156"/>
    <cellStyle name="Normal 68 7 2 4 3" xfId="35157"/>
    <cellStyle name="Normal 68 7 2 5" xfId="35158"/>
    <cellStyle name="Normal 68 7 2 5 2" xfId="35159"/>
    <cellStyle name="Normal 68 7 2 6" xfId="35160"/>
    <cellStyle name="Normal 68 7 2 7" xfId="52201"/>
    <cellStyle name="Normal 68 7 2 8" xfId="52202"/>
    <cellStyle name="Normal 68 7 2_Lcc_inputs" xfId="52203"/>
    <cellStyle name="Normal 68 7 3" xfId="35161"/>
    <cellStyle name="Normal 68 7 3 2" xfId="35162"/>
    <cellStyle name="Normal 68 7 3 2 2" xfId="35163"/>
    <cellStyle name="Normal 68 7 3 2 2 2" xfId="35164"/>
    <cellStyle name="Normal 68 7 3 2 3" xfId="35165"/>
    <cellStyle name="Normal 68 7 3 3" xfId="35166"/>
    <cellStyle name="Normal 68 7 3 3 2" xfId="35167"/>
    <cellStyle name="Normal 68 7 3 3 2 2" xfId="35168"/>
    <cellStyle name="Normal 68 7 3 3 3" xfId="35169"/>
    <cellStyle name="Normal 68 7 3 4" xfId="35170"/>
    <cellStyle name="Normal 68 7 3 4 2" xfId="35171"/>
    <cellStyle name="Normal 68 7 3 5" xfId="35172"/>
    <cellStyle name="Normal 68 7 3_Lcc_inputs" xfId="52204"/>
    <cellStyle name="Normal 68 7 4" xfId="35173"/>
    <cellStyle name="Normal 68 7 4 2" xfId="35174"/>
    <cellStyle name="Normal 68 7 4 2 2" xfId="35175"/>
    <cellStyle name="Normal 68 7 4 2 3" xfId="52205"/>
    <cellStyle name="Normal 68 7 4 3" xfId="35176"/>
    <cellStyle name="Normal 68 7 4 4" xfId="52206"/>
    <cellStyle name="Normal 68 7 4_Lcc_inputs" xfId="52207"/>
    <cellStyle name="Normal 68 7 5" xfId="35177"/>
    <cellStyle name="Normal 68 7 5 2" xfId="35178"/>
    <cellStyle name="Normal 68 7 5 2 2" xfId="35179"/>
    <cellStyle name="Normal 68 7 5 3" xfId="35180"/>
    <cellStyle name="Normal 68 7 6" xfId="35181"/>
    <cellStyle name="Normal 68 7 6 2" xfId="35182"/>
    <cellStyle name="Normal 68 7 7" xfId="35183"/>
    <cellStyle name="Normal 68 7 8" xfId="52208"/>
    <cellStyle name="Normal 68 7 9" xfId="52209"/>
    <cellStyle name="Normal 68 7_Lcc_inputs" xfId="52210"/>
    <cellStyle name="Normal 68 8" xfId="10399"/>
    <cellStyle name="Normal 68 8 2" xfId="35184"/>
    <cellStyle name="Normal 68 8 2 2" xfId="35185"/>
    <cellStyle name="Normal 68 8 2 2 2" xfId="35186"/>
    <cellStyle name="Normal 68 8 2 2 2 2" xfId="35187"/>
    <cellStyle name="Normal 68 8 2 2 3" xfId="35188"/>
    <cellStyle name="Normal 68 8 2 3" xfId="35189"/>
    <cellStyle name="Normal 68 8 2 3 2" xfId="35190"/>
    <cellStyle name="Normal 68 8 2 3 2 2" xfId="35191"/>
    <cellStyle name="Normal 68 8 2 3 3" xfId="35192"/>
    <cellStyle name="Normal 68 8 2 4" xfId="35193"/>
    <cellStyle name="Normal 68 8 2 4 2" xfId="35194"/>
    <cellStyle name="Normal 68 8 2 5" xfId="35195"/>
    <cellStyle name="Normal 68 8 2_Lcc_inputs" xfId="52211"/>
    <cellStyle name="Normal 68 8 3" xfId="35196"/>
    <cellStyle name="Normal 68 8 3 2" xfId="35197"/>
    <cellStyle name="Normal 68 8 3 2 2" xfId="35198"/>
    <cellStyle name="Normal 68 8 3 2 3" xfId="52212"/>
    <cellStyle name="Normal 68 8 3 3" xfId="35199"/>
    <cellStyle name="Normal 68 8 3 4" xfId="52213"/>
    <cellStyle name="Normal 68 8 3_Lcc_inputs" xfId="52214"/>
    <cellStyle name="Normal 68 8 4" xfId="35200"/>
    <cellStyle name="Normal 68 8 4 2" xfId="35201"/>
    <cellStyle name="Normal 68 8 4 2 2" xfId="35202"/>
    <cellStyle name="Normal 68 8 4 3" xfId="35203"/>
    <cellStyle name="Normal 68 8 5" xfId="35204"/>
    <cellStyle name="Normal 68 8 5 2" xfId="35205"/>
    <cellStyle name="Normal 68 8 6" xfId="35206"/>
    <cellStyle name="Normal 68 8 7" xfId="52215"/>
    <cellStyle name="Normal 68 8 8" xfId="52216"/>
    <cellStyle name="Normal 68 8_Lcc_inputs" xfId="52217"/>
    <cellStyle name="Normal 68 9" xfId="10775"/>
    <cellStyle name="Normal 68 9 2" xfId="35207"/>
    <cellStyle name="Normal 68 9 2 2" xfId="35208"/>
    <cellStyle name="Normal 68 9 2 2 2" xfId="35209"/>
    <cellStyle name="Normal 68 9 2 2 2 2" xfId="35210"/>
    <cellStyle name="Normal 68 9 2 2 3" xfId="35211"/>
    <cellStyle name="Normal 68 9 2 3" xfId="35212"/>
    <cellStyle name="Normal 68 9 2 3 2" xfId="35213"/>
    <cellStyle name="Normal 68 9 2 3 2 2" xfId="35214"/>
    <cellStyle name="Normal 68 9 2 3 3" xfId="35215"/>
    <cellStyle name="Normal 68 9 2 4" xfId="35216"/>
    <cellStyle name="Normal 68 9 2 4 2" xfId="35217"/>
    <cellStyle name="Normal 68 9 2 5" xfId="35218"/>
    <cellStyle name="Normal 68 9 2_Lcc_inputs" xfId="52218"/>
    <cellStyle name="Normal 68 9 3" xfId="35219"/>
    <cellStyle name="Normal 68 9 3 2" xfId="35220"/>
    <cellStyle name="Normal 68 9 3 2 2" xfId="35221"/>
    <cellStyle name="Normal 68 9 3 2 3" xfId="52219"/>
    <cellStyle name="Normal 68 9 3 3" xfId="35222"/>
    <cellStyle name="Normal 68 9 3 4" xfId="52220"/>
    <cellStyle name="Normal 68 9 3_Lcc_inputs" xfId="52221"/>
    <cellStyle name="Normal 68 9 4" xfId="35223"/>
    <cellStyle name="Normal 68 9 4 2" xfId="35224"/>
    <cellStyle name="Normal 68 9 4 2 2" xfId="35225"/>
    <cellStyle name="Normal 68 9 4 3" xfId="35226"/>
    <cellStyle name="Normal 68 9 5" xfId="35227"/>
    <cellStyle name="Normal 68 9 5 2" xfId="35228"/>
    <cellStyle name="Normal 68 9 6" xfId="35229"/>
    <cellStyle name="Normal 68 9 7" xfId="52222"/>
    <cellStyle name="Normal 68 9 8" xfId="52223"/>
    <cellStyle name="Normal 68 9_Lcc_inputs" xfId="52224"/>
    <cellStyle name="Normal 68_Lcc_inputs" xfId="52225"/>
    <cellStyle name="Normal 69" xfId="10400"/>
    <cellStyle name="Normal 69 10" xfId="10846"/>
    <cellStyle name="Normal 69 10 2" xfId="35230"/>
    <cellStyle name="Normal 69 10 2 2" xfId="35231"/>
    <cellStyle name="Normal 69 10 2 2 2" xfId="35232"/>
    <cellStyle name="Normal 69 10 2 2 3" xfId="52226"/>
    <cellStyle name="Normal 69 10 2 3" xfId="35233"/>
    <cellStyle name="Normal 69 10 2 4" xfId="52227"/>
    <cellStyle name="Normal 69 10 2_Lcc_inputs" xfId="52228"/>
    <cellStyle name="Normal 69 10 3" xfId="35234"/>
    <cellStyle name="Normal 69 10 3 2" xfId="35235"/>
    <cellStyle name="Normal 69 10 3 2 2" xfId="35236"/>
    <cellStyle name="Normal 69 10 3 3" xfId="35237"/>
    <cellStyle name="Normal 69 10 4" xfId="35238"/>
    <cellStyle name="Normal 69 10 4 2" xfId="35239"/>
    <cellStyle name="Normal 69 10 5" xfId="35240"/>
    <cellStyle name="Normal 69 10 6" xfId="52229"/>
    <cellStyle name="Normal 69 10 7" xfId="52230"/>
    <cellStyle name="Normal 69 10_Lcc_inputs" xfId="52231"/>
    <cellStyle name="Normal 69 11" xfId="35241"/>
    <cellStyle name="Normal 69 11 2" xfId="35242"/>
    <cellStyle name="Normal 69 11 2 2" xfId="35243"/>
    <cellStyle name="Normal 69 11 2 3" xfId="52232"/>
    <cellStyle name="Normal 69 11 3" xfId="35244"/>
    <cellStyle name="Normal 69 11 3 2" xfId="52233"/>
    <cellStyle name="Normal 69 11 4" xfId="52234"/>
    <cellStyle name="Normal 69 11 5" xfId="52235"/>
    <cellStyle name="Normal 69 11_Lcc_inputs" xfId="52236"/>
    <cellStyle name="Normal 69 12" xfId="35245"/>
    <cellStyle name="Normal 69 12 2" xfId="35246"/>
    <cellStyle name="Normal 69 12 2 2" xfId="35247"/>
    <cellStyle name="Normal 69 12 2 3" xfId="52237"/>
    <cellStyle name="Normal 69 12 3" xfId="35248"/>
    <cellStyle name="Normal 69 12 4" xfId="52238"/>
    <cellStyle name="Normal 69 12_Lcc_inputs" xfId="52239"/>
    <cellStyle name="Normal 69 13" xfId="35249"/>
    <cellStyle name="Normal 69 13 2" xfId="35250"/>
    <cellStyle name="Normal 69 13 3" xfId="52240"/>
    <cellStyle name="Normal 69 14" xfId="35251"/>
    <cellStyle name="Normal 69 14 2" xfId="52241"/>
    <cellStyle name="Normal 69 15" xfId="52242"/>
    <cellStyle name="Normal 69 16" xfId="52243"/>
    <cellStyle name="Normal 69 2" xfId="10401"/>
    <cellStyle name="Normal 69 2 10" xfId="52244"/>
    <cellStyle name="Normal 69 2 2" xfId="10402"/>
    <cellStyle name="Normal 69 2 2 2" xfId="35252"/>
    <cellStyle name="Normal 69 2 2 2 2" xfId="35253"/>
    <cellStyle name="Normal 69 2 2 2 2 2" xfId="35254"/>
    <cellStyle name="Normal 69 2 2 2 2 2 2" xfId="35255"/>
    <cellStyle name="Normal 69 2 2 2 2 3" xfId="35256"/>
    <cellStyle name="Normal 69 2 2 2 3" xfId="35257"/>
    <cellStyle name="Normal 69 2 2 2 3 2" xfId="35258"/>
    <cellStyle name="Normal 69 2 2 2 3 2 2" xfId="35259"/>
    <cellStyle name="Normal 69 2 2 2 3 3" xfId="35260"/>
    <cellStyle name="Normal 69 2 2 2 4" xfId="35261"/>
    <cellStyle name="Normal 69 2 2 2 4 2" xfId="35262"/>
    <cellStyle name="Normal 69 2 2 2 5" xfId="35263"/>
    <cellStyle name="Normal 69 2 2 2_Lcc_inputs" xfId="52245"/>
    <cellStyle name="Normal 69 2 2 3" xfId="35264"/>
    <cellStyle name="Normal 69 2 2 3 2" xfId="35265"/>
    <cellStyle name="Normal 69 2 2 3 2 2" xfId="35266"/>
    <cellStyle name="Normal 69 2 2 3 2 3" xfId="52246"/>
    <cellStyle name="Normal 69 2 2 3 3" xfId="35267"/>
    <cellStyle name="Normal 69 2 2 3 4" xfId="52247"/>
    <cellStyle name="Normal 69 2 2 3_Lcc_inputs" xfId="52248"/>
    <cellStyle name="Normal 69 2 2 4" xfId="35268"/>
    <cellStyle name="Normal 69 2 2 4 2" xfId="35269"/>
    <cellStyle name="Normal 69 2 2 4 2 2" xfId="35270"/>
    <cellStyle name="Normal 69 2 2 4 3" xfId="35271"/>
    <cellStyle name="Normal 69 2 2 5" xfId="35272"/>
    <cellStyle name="Normal 69 2 2 5 2" xfId="35273"/>
    <cellStyle name="Normal 69 2 2 6" xfId="35274"/>
    <cellStyle name="Normal 69 2 2 7" xfId="52249"/>
    <cellStyle name="Normal 69 2 2 8" xfId="52250"/>
    <cellStyle name="Normal 69 2 2_Lcc_inputs" xfId="52251"/>
    <cellStyle name="Normal 69 2 3" xfId="10908"/>
    <cellStyle name="Normal 69 2 3 2" xfId="35275"/>
    <cellStyle name="Normal 69 2 3 2 2" xfId="35276"/>
    <cellStyle name="Normal 69 2 3 2 2 2" xfId="35277"/>
    <cellStyle name="Normal 69 2 3 2 2 3" xfId="52252"/>
    <cellStyle name="Normal 69 2 3 2 3" xfId="35278"/>
    <cellStyle name="Normal 69 2 3 2 4" xfId="52253"/>
    <cellStyle name="Normal 69 2 3 2_Lcc_inputs" xfId="52254"/>
    <cellStyle name="Normal 69 2 3 3" xfId="35279"/>
    <cellStyle name="Normal 69 2 3 3 2" xfId="35280"/>
    <cellStyle name="Normal 69 2 3 3 2 2" xfId="35281"/>
    <cellStyle name="Normal 69 2 3 3 3" xfId="35282"/>
    <cellStyle name="Normal 69 2 3 4" xfId="35283"/>
    <cellStyle name="Normal 69 2 3 4 2" xfId="35284"/>
    <cellStyle name="Normal 69 2 3 5" xfId="35285"/>
    <cellStyle name="Normal 69 2 3 6" xfId="52255"/>
    <cellStyle name="Normal 69 2 3 7" xfId="52256"/>
    <cellStyle name="Normal 69 2 3_Lcc_inputs" xfId="52257"/>
    <cellStyle name="Normal 69 2 4" xfId="11196"/>
    <cellStyle name="Normal 69 2 4 2" xfId="35286"/>
    <cellStyle name="Normal 69 2 4 2 2" xfId="35287"/>
    <cellStyle name="Normal 69 2 4 2 3" xfId="52258"/>
    <cellStyle name="Normal 69 2 4 3" xfId="35288"/>
    <cellStyle name="Normal 69 2 4 3 2" xfId="52259"/>
    <cellStyle name="Normal 69 2 4 4" xfId="52260"/>
    <cellStyle name="Normal 69 2 4 5" xfId="52261"/>
    <cellStyle name="Normal 69 2 4_Lcc_inputs" xfId="52262"/>
    <cellStyle name="Normal 69 2 5" xfId="35289"/>
    <cellStyle name="Normal 69 2 5 2" xfId="35290"/>
    <cellStyle name="Normal 69 2 5 2 2" xfId="35291"/>
    <cellStyle name="Normal 69 2 5 2 3" xfId="52263"/>
    <cellStyle name="Normal 69 2 5 3" xfId="35292"/>
    <cellStyle name="Normal 69 2 5 3 2" xfId="52264"/>
    <cellStyle name="Normal 69 2 5 4" xfId="52265"/>
    <cellStyle name="Normal 69 2 5 5" xfId="52266"/>
    <cellStyle name="Normal 69 2 5_Lcc_inputs" xfId="52267"/>
    <cellStyle name="Normal 69 2 6" xfId="35293"/>
    <cellStyle name="Normal 69 2 6 2" xfId="35294"/>
    <cellStyle name="Normal 69 2 6 2 2" xfId="52268"/>
    <cellStyle name="Normal 69 2 6 3" xfId="52269"/>
    <cellStyle name="Normal 69 2 6 4" xfId="52270"/>
    <cellStyle name="Normal 69 2 6_Lcc_inputs" xfId="52271"/>
    <cellStyle name="Normal 69 2 7" xfId="35295"/>
    <cellStyle name="Normal 69 2 7 2" xfId="52272"/>
    <cellStyle name="Normal 69 2 7 3" xfId="52273"/>
    <cellStyle name="Normal 69 2 8" xfId="52274"/>
    <cellStyle name="Normal 69 2 8 2" xfId="52275"/>
    <cellStyle name="Normal 69 2 9" xfId="52276"/>
    <cellStyle name="Normal 69 2_Lcc_inputs" xfId="52277"/>
    <cellStyle name="Normal 69 3" xfId="10403"/>
    <cellStyle name="Normal 69 3 2" xfId="10404"/>
    <cellStyle name="Normal 69 3 2 2" xfId="35296"/>
    <cellStyle name="Normal 69 3 2 2 2" xfId="35297"/>
    <cellStyle name="Normal 69 3 2 2 2 2" xfId="35298"/>
    <cellStyle name="Normal 69 3 2 2 2 2 2" xfId="35299"/>
    <cellStyle name="Normal 69 3 2 2 2 3" xfId="35300"/>
    <cellStyle name="Normal 69 3 2 2 3" xfId="35301"/>
    <cellStyle name="Normal 69 3 2 2 3 2" xfId="35302"/>
    <cellStyle name="Normal 69 3 2 2 3 2 2" xfId="35303"/>
    <cellStyle name="Normal 69 3 2 2 3 3" xfId="35304"/>
    <cellStyle name="Normal 69 3 2 2 4" xfId="35305"/>
    <cellStyle name="Normal 69 3 2 2 4 2" xfId="35306"/>
    <cellStyle name="Normal 69 3 2 2 5" xfId="35307"/>
    <cellStyle name="Normal 69 3 2 2_Lcc_inputs" xfId="52278"/>
    <cellStyle name="Normal 69 3 2 3" xfId="35308"/>
    <cellStyle name="Normal 69 3 2 3 2" xfId="35309"/>
    <cellStyle name="Normal 69 3 2 3 2 2" xfId="35310"/>
    <cellStyle name="Normal 69 3 2 3 2 3" xfId="52279"/>
    <cellStyle name="Normal 69 3 2 3 3" xfId="35311"/>
    <cellStyle name="Normal 69 3 2 3 4" xfId="52280"/>
    <cellStyle name="Normal 69 3 2 3_Lcc_inputs" xfId="52281"/>
    <cellStyle name="Normal 69 3 2 4" xfId="35312"/>
    <cellStyle name="Normal 69 3 2 4 2" xfId="35313"/>
    <cellStyle name="Normal 69 3 2 4 2 2" xfId="35314"/>
    <cellStyle name="Normal 69 3 2 4 3" xfId="35315"/>
    <cellStyle name="Normal 69 3 2 5" xfId="35316"/>
    <cellStyle name="Normal 69 3 2 5 2" xfId="35317"/>
    <cellStyle name="Normal 69 3 2 6" xfId="35318"/>
    <cellStyle name="Normal 69 3 2 7" xfId="52282"/>
    <cellStyle name="Normal 69 3 2 8" xfId="52283"/>
    <cellStyle name="Normal 69 3 2_Lcc_inputs" xfId="52284"/>
    <cellStyle name="Normal 69 3 3" xfId="10972"/>
    <cellStyle name="Normal 69 3 3 2" xfId="35319"/>
    <cellStyle name="Normal 69 3 3 2 2" xfId="35320"/>
    <cellStyle name="Normal 69 3 3 2 2 2" xfId="35321"/>
    <cellStyle name="Normal 69 3 3 2 2 3" xfId="52285"/>
    <cellStyle name="Normal 69 3 3 2 3" xfId="35322"/>
    <cellStyle name="Normal 69 3 3 2 4" xfId="52286"/>
    <cellStyle name="Normal 69 3 3 2_Lcc_inputs" xfId="52287"/>
    <cellStyle name="Normal 69 3 3 3" xfId="35323"/>
    <cellStyle name="Normal 69 3 3 3 2" xfId="35324"/>
    <cellStyle name="Normal 69 3 3 3 2 2" xfId="35325"/>
    <cellStyle name="Normal 69 3 3 3 3" xfId="35326"/>
    <cellStyle name="Normal 69 3 3 4" xfId="35327"/>
    <cellStyle name="Normal 69 3 3 4 2" xfId="35328"/>
    <cellStyle name="Normal 69 3 3 5" xfId="35329"/>
    <cellStyle name="Normal 69 3 3 6" xfId="52288"/>
    <cellStyle name="Normal 69 3 3 7" xfId="52289"/>
    <cellStyle name="Normal 69 3 3_Lcc_inputs" xfId="52290"/>
    <cellStyle name="Normal 69 3 4" xfId="11197"/>
    <cellStyle name="Normal 69 3 4 2" xfId="35330"/>
    <cellStyle name="Normal 69 3 4 2 2" xfId="35331"/>
    <cellStyle name="Normal 69 3 4 2 3" xfId="52291"/>
    <cellStyle name="Normal 69 3 4 3" xfId="35332"/>
    <cellStyle name="Normal 69 3 4 3 2" xfId="52292"/>
    <cellStyle name="Normal 69 3 4 4" xfId="52293"/>
    <cellStyle name="Normal 69 3 4 5" xfId="52294"/>
    <cellStyle name="Normal 69 3 4_Lcc_inputs" xfId="52295"/>
    <cellStyle name="Normal 69 3 5" xfId="35333"/>
    <cellStyle name="Normal 69 3 5 2" xfId="35334"/>
    <cellStyle name="Normal 69 3 5 2 2" xfId="35335"/>
    <cellStyle name="Normal 69 3 5 2 3" xfId="52296"/>
    <cellStyle name="Normal 69 3 5 3" xfId="35336"/>
    <cellStyle name="Normal 69 3 5 4" xfId="52297"/>
    <cellStyle name="Normal 69 3 5_Lcc_inputs" xfId="52298"/>
    <cellStyle name="Normal 69 3 6" xfId="35337"/>
    <cellStyle name="Normal 69 3 6 2" xfId="35338"/>
    <cellStyle name="Normal 69 3 6 3" xfId="52299"/>
    <cellStyle name="Normal 69 3 7" xfId="35339"/>
    <cellStyle name="Normal 69 3 7 2" xfId="52300"/>
    <cellStyle name="Normal 69 3 8" xfId="52301"/>
    <cellStyle name="Normal 69 3 9" xfId="52302"/>
    <cellStyle name="Normal 69 3_Lcc_inputs" xfId="52303"/>
    <cellStyle name="Normal 69 4" xfId="10405"/>
    <cellStyle name="Normal 69 4 2" xfId="10406"/>
    <cellStyle name="Normal 69 4 2 2" xfId="35340"/>
    <cellStyle name="Normal 69 4 2 2 2" xfId="35341"/>
    <cellStyle name="Normal 69 4 2 2 2 2" xfId="35342"/>
    <cellStyle name="Normal 69 4 2 2 2 2 2" xfId="35343"/>
    <cellStyle name="Normal 69 4 2 2 2 3" xfId="35344"/>
    <cellStyle name="Normal 69 4 2 2 3" xfId="35345"/>
    <cellStyle name="Normal 69 4 2 2 3 2" xfId="35346"/>
    <cellStyle name="Normal 69 4 2 2 3 2 2" xfId="35347"/>
    <cellStyle name="Normal 69 4 2 2 3 3" xfId="35348"/>
    <cellStyle name="Normal 69 4 2 2 4" xfId="35349"/>
    <cellStyle name="Normal 69 4 2 2 4 2" xfId="35350"/>
    <cellStyle name="Normal 69 4 2 2 5" xfId="35351"/>
    <cellStyle name="Normal 69 4 2 2_Lcc_inputs" xfId="52304"/>
    <cellStyle name="Normal 69 4 2 3" xfId="35352"/>
    <cellStyle name="Normal 69 4 2 3 2" xfId="35353"/>
    <cellStyle name="Normal 69 4 2 3 2 2" xfId="35354"/>
    <cellStyle name="Normal 69 4 2 3 2 3" xfId="52305"/>
    <cellStyle name="Normal 69 4 2 3 3" xfId="35355"/>
    <cellStyle name="Normal 69 4 2 3 4" xfId="52306"/>
    <cellStyle name="Normal 69 4 2 3_Lcc_inputs" xfId="52307"/>
    <cellStyle name="Normal 69 4 2 4" xfId="35356"/>
    <cellStyle name="Normal 69 4 2 4 2" xfId="35357"/>
    <cellStyle name="Normal 69 4 2 4 2 2" xfId="35358"/>
    <cellStyle name="Normal 69 4 2 4 3" xfId="35359"/>
    <cellStyle name="Normal 69 4 2 5" xfId="35360"/>
    <cellStyle name="Normal 69 4 2 5 2" xfId="35361"/>
    <cellStyle name="Normal 69 4 2 6" xfId="35362"/>
    <cellStyle name="Normal 69 4 2 7" xfId="52308"/>
    <cellStyle name="Normal 69 4 2 8" xfId="52309"/>
    <cellStyle name="Normal 69 4 2_Lcc_inputs" xfId="52310"/>
    <cellStyle name="Normal 69 4 3" xfId="35363"/>
    <cellStyle name="Normal 69 4 3 2" xfId="35364"/>
    <cellStyle name="Normal 69 4 3 2 2" xfId="35365"/>
    <cellStyle name="Normal 69 4 3 2 2 2" xfId="35366"/>
    <cellStyle name="Normal 69 4 3 2 3" xfId="35367"/>
    <cellStyle name="Normal 69 4 3 3" xfId="35368"/>
    <cellStyle name="Normal 69 4 3 3 2" xfId="35369"/>
    <cellStyle name="Normal 69 4 3 3 2 2" xfId="35370"/>
    <cellStyle name="Normal 69 4 3 3 3" xfId="35371"/>
    <cellStyle name="Normal 69 4 3 4" xfId="35372"/>
    <cellStyle name="Normal 69 4 3 4 2" xfId="35373"/>
    <cellStyle name="Normal 69 4 3 5" xfId="35374"/>
    <cellStyle name="Normal 69 4 3_Lcc_inputs" xfId="52311"/>
    <cellStyle name="Normal 69 4 4" xfId="35375"/>
    <cellStyle name="Normal 69 4 4 2" xfId="35376"/>
    <cellStyle name="Normal 69 4 4 2 2" xfId="35377"/>
    <cellStyle name="Normal 69 4 4 2 3" xfId="52312"/>
    <cellStyle name="Normal 69 4 4 3" xfId="35378"/>
    <cellStyle name="Normal 69 4 4 4" xfId="52313"/>
    <cellStyle name="Normal 69 4 4_Lcc_inputs" xfId="52314"/>
    <cellStyle name="Normal 69 4 5" xfId="35379"/>
    <cellStyle name="Normal 69 4 5 2" xfId="35380"/>
    <cellStyle name="Normal 69 4 5 2 2" xfId="35381"/>
    <cellStyle name="Normal 69 4 5 3" xfId="35382"/>
    <cellStyle name="Normal 69 4 6" xfId="35383"/>
    <cellStyle name="Normal 69 4 6 2" xfId="35384"/>
    <cellStyle name="Normal 69 4 7" xfId="35385"/>
    <cellStyle name="Normal 69 4 8" xfId="52315"/>
    <cellStyle name="Normal 69 4 9" xfId="52316"/>
    <cellStyle name="Normal 69 4_Lcc_inputs" xfId="52317"/>
    <cellStyle name="Normal 69 5" xfId="10407"/>
    <cellStyle name="Normal 69 5 2" xfId="10408"/>
    <cellStyle name="Normal 69 5 2 2" xfId="35386"/>
    <cellStyle name="Normal 69 5 2 2 2" xfId="35387"/>
    <cellStyle name="Normal 69 5 2 2 2 2" xfId="35388"/>
    <cellStyle name="Normal 69 5 2 2 2 2 2" xfId="35389"/>
    <cellStyle name="Normal 69 5 2 2 2 3" xfId="35390"/>
    <cellStyle name="Normal 69 5 2 2 3" xfId="35391"/>
    <cellStyle name="Normal 69 5 2 2 3 2" xfId="35392"/>
    <cellStyle name="Normal 69 5 2 2 3 2 2" xfId="35393"/>
    <cellStyle name="Normal 69 5 2 2 3 3" xfId="35394"/>
    <cellStyle name="Normal 69 5 2 2 4" xfId="35395"/>
    <cellStyle name="Normal 69 5 2 2 4 2" xfId="35396"/>
    <cellStyle name="Normal 69 5 2 2 5" xfId="35397"/>
    <cellStyle name="Normal 69 5 2 2_Lcc_inputs" xfId="52318"/>
    <cellStyle name="Normal 69 5 2 3" xfId="35398"/>
    <cellStyle name="Normal 69 5 2 3 2" xfId="35399"/>
    <cellStyle name="Normal 69 5 2 3 2 2" xfId="35400"/>
    <cellStyle name="Normal 69 5 2 3 2 3" xfId="52319"/>
    <cellStyle name="Normal 69 5 2 3 3" xfId="35401"/>
    <cellStyle name="Normal 69 5 2 3 4" xfId="52320"/>
    <cellStyle name="Normal 69 5 2 3_Lcc_inputs" xfId="52321"/>
    <cellStyle name="Normal 69 5 2 4" xfId="35402"/>
    <cellStyle name="Normal 69 5 2 4 2" xfId="35403"/>
    <cellStyle name="Normal 69 5 2 4 2 2" xfId="35404"/>
    <cellStyle name="Normal 69 5 2 4 3" xfId="35405"/>
    <cellStyle name="Normal 69 5 2 5" xfId="35406"/>
    <cellStyle name="Normal 69 5 2 5 2" xfId="35407"/>
    <cellStyle name="Normal 69 5 2 6" xfId="35408"/>
    <cellStyle name="Normal 69 5 2 7" xfId="52322"/>
    <cellStyle name="Normal 69 5 2 8" xfId="52323"/>
    <cellStyle name="Normal 69 5 2_Lcc_inputs" xfId="52324"/>
    <cellStyle name="Normal 69 5 3" xfId="35409"/>
    <cellStyle name="Normal 69 5 3 2" xfId="35410"/>
    <cellStyle name="Normal 69 5 3 2 2" xfId="35411"/>
    <cellStyle name="Normal 69 5 3 2 2 2" xfId="35412"/>
    <cellStyle name="Normal 69 5 3 2 3" xfId="35413"/>
    <cellStyle name="Normal 69 5 3 3" xfId="35414"/>
    <cellStyle name="Normal 69 5 3 3 2" xfId="35415"/>
    <cellStyle name="Normal 69 5 3 3 2 2" xfId="35416"/>
    <cellStyle name="Normal 69 5 3 3 3" xfId="35417"/>
    <cellStyle name="Normal 69 5 3 4" xfId="35418"/>
    <cellStyle name="Normal 69 5 3 4 2" xfId="35419"/>
    <cellStyle name="Normal 69 5 3 5" xfId="35420"/>
    <cellStyle name="Normal 69 5 3_Lcc_inputs" xfId="52325"/>
    <cellStyle name="Normal 69 5 4" xfId="35421"/>
    <cellStyle name="Normal 69 5 4 2" xfId="35422"/>
    <cellStyle name="Normal 69 5 4 2 2" xfId="35423"/>
    <cellStyle name="Normal 69 5 4 2 3" xfId="52326"/>
    <cellStyle name="Normal 69 5 4 3" xfId="35424"/>
    <cellStyle name="Normal 69 5 4 4" xfId="52327"/>
    <cellStyle name="Normal 69 5 4_Lcc_inputs" xfId="52328"/>
    <cellStyle name="Normal 69 5 5" xfId="35425"/>
    <cellStyle name="Normal 69 5 5 2" xfId="35426"/>
    <cellStyle name="Normal 69 5 5 2 2" xfId="35427"/>
    <cellStyle name="Normal 69 5 5 3" xfId="35428"/>
    <cellStyle name="Normal 69 5 6" xfId="35429"/>
    <cellStyle name="Normal 69 5 6 2" xfId="35430"/>
    <cellStyle name="Normal 69 5 7" xfId="35431"/>
    <cellStyle name="Normal 69 5 8" xfId="52329"/>
    <cellStyle name="Normal 69 5 9" xfId="52330"/>
    <cellStyle name="Normal 69 5_Lcc_inputs" xfId="52331"/>
    <cellStyle name="Normal 69 6" xfId="10409"/>
    <cellStyle name="Normal 69 6 2" xfId="10410"/>
    <cellStyle name="Normal 69 6 2 2" xfId="35432"/>
    <cellStyle name="Normal 69 6 2 2 2" xfId="35433"/>
    <cellStyle name="Normal 69 6 2 2 2 2" xfId="35434"/>
    <cellStyle name="Normal 69 6 2 2 2 2 2" xfId="35435"/>
    <cellStyle name="Normal 69 6 2 2 2 3" xfId="35436"/>
    <cellStyle name="Normal 69 6 2 2 3" xfId="35437"/>
    <cellStyle name="Normal 69 6 2 2 3 2" xfId="35438"/>
    <cellStyle name="Normal 69 6 2 2 3 2 2" xfId="35439"/>
    <cellStyle name="Normal 69 6 2 2 3 3" xfId="35440"/>
    <cellStyle name="Normal 69 6 2 2 4" xfId="35441"/>
    <cellStyle name="Normal 69 6 2 2 4 2" xfId="35442"/>
    <cellStyle name="Normal 69 6 2 2 5" xfId="35443"/>
    <cellStyle name="Normal 69 6 2 2_Lcc_inputs" xfId="52332"/>
    <cellStyle name="Normal 69 6 2 3" xfId="35444"/>
    <cellStyle name="Normal 69 6 2 3 2" xfId="35445"/>
    <cellStyle name="Normal 69 6 2 3 2 2" xfId="35446"/>
    <cellStyle name="Normal 69 6 2 3 2 3" xfId="52333"/>
    <cellStyle name="Normal 69 6 2 3 3" xfId="35447"/>
    <cellStyle name="Normal 69 6 2 3 4" xfId="52334"/>
    <cellStyle name="Normal 69 6 2 3_Lcc_inputs" xfId="52335"/>
    <cellStyle name="Normal 69 6 2 4" xfId="35448"/>
    <cellStyle name="Normal 69 6 2 4 2" xfId="35449"/>
    <cellStyle name="Normal 69 6 2 4 2 2" xfId="35450"/>
    <cellStyle name="Normal 69 6 2 4 3" xfId="35451"/>
    <cellStyle name="Normal 69 6 2 5" xfId="35452"/>
    <cellStyle name="Normal 69 6 2 5 2" xfId="35453"/>
    <cellStyle name="Normal 69 6 2 6" xfId="35454"/>
    <cellStyle name="Normal 69 6 2 7" xfId="52336"/>
    <cellStyle name="Normal 69 6 2 8" xfId="52337"/>
    <cellStyle name="Normal 69 6 2_Lcc_inputs" xfId="52338"/>
    <cellStyle name="Normal 69 6 3" xfId="35455"/>
    <cellStyle name="Normal 69 6 3 2" xfId="35456"/>
    <cellStyle name="Normal 69 6 3 2 2" xfId="35457"/>
    <cellStyle name="Normal 69 6 3 2 2 2" xfId="35458"/>
    <cellStyle name="Normal 69 6 3 2 3" xfId="35459"/>
    <cellStyle name="Normal 69 6 3 3" xfId="35460"/>
    <cellStyle name="Normal 69 6 3 3 2" xfId="35461"/>
    <cellStyle name="Normal 69 6 3 3 2 2" xfId="35462"/>
    <cellStyle name="Normal 69 6 3 3 3" xfId="35463"/>
    <cellStyle name="Normal 69 6 3 4" xfId="35464"/>
    <cellStyle name="Normal 69 6 3 4 2" xfId="35465"/>
    <cellStyle name="Normal 69 6 3 5" xfId="35466"/>
    <cellStyle name="Normal 69 6 3_Lcc_inputs" xfId="52339"/>
    <cellStyle name="Normal 69 6 4" xfId="35467"/>
    <cellStyle name="Normal 69 6 4 2" xfId="35468"/>
    <cellStyle name="Normal 69 6 4 2 2" xfId="35469"/>
    <cellStyle name="Normal 69 6 4 2 3" xfId="52340"/>
    <cellStyle name="Normal 69 6 4 3" xfId="35470"/>
    <cellStyle name="Normal 69 6 4 4" xfId="52341"/>
    <cellStyle name="Normal 69 6 4_Lcc_inputs" xfId="52342"/>
    <cellStyle name="Normal 69 6 5" xfId="35471"/>
    <cellStyle name="Normal 69 6 5 2" xfId="35472"/>
    <cellStyle name="Normal 69 6 5 2 2" xfId="35473"/>
    <cellStyle name="Normal 69 6 5 3" xfId="35474"/>
    <cellStyle name="Normal 69 6 6" xfId="35475"/>
    <cellStyle name="Normal 69 6 6 2" xfId="35476"/>
    <cellStyle name="Normal 69 6 7" xfId="35477"/>
    <cellStyle name="Normal 69 6 8" xfId="52343"/>
    <cellStyle name="Normal 69 6 9" xfId="52344"/>
    <cellStyle name="Normal 69 6_Lcc_inputs" xfId="52345"/>
    <cellStyle name="Normal 69 7" xfId="10411"/>
    <cellStyle name="Normal 69 7 2" xfId="10412"/>
    <cellStyle name="Normal 69 7 2 2" xfId="35478"/>
    <cellStyle name="Normal 69 7 2 2 2" xfId="35479"/>
    <cellStyle name="Normal 69 7 2 2 2 2" xfId="35480"/>
    <cellStyle name="Normal 69 7 2 2 2 2 2" xfId="35481"/>
    <cellStyle name="Normal 69 7 2 2 2 3" xfId="35482"/>
    <cellStyle name="Normal 69 7 2 2 3" xfId="35483"/>
    <cellStyle name="Normal 69 7 2 2 3 2" xfId="35484"/>
    <cellStyle name="Normal 69 7 2 2 3 2 2" xfId="35485"/>
    <cellStyle name="Normal 69 7 2 2 3 3" xfId="35486"/>
    <cellStyle name="Normal 69 7 2 2 4" xfId="35487"/>
    <cellStyle name="Normal 69 7 2 2 4 2" xfId="35488"/>
    <cellStyle name="Normal 69 7 2 2 5" xfId="35489"/>
    <cellStyle name="Normal 69 7 2 2_Lcc_inputs" xfId="52346"/>
    <cellStyle name="Normal 69 7 2 3" xfId="35490"/>
    <cellStyle name="Normal 69 7 2 3 2" xfId="35491"/>
    <cellStyle name="Normal 69 7 2 3 2 2" xfId="35492"/>
    <cellStyle name="Normal 69 7 2 3 2 3" xfId="52347"/>
    <cellStyle name="Normal 69 7 2 3 3" xfId="35493"/>
    <cellStyle name="Normal 69 7 2 3 4" xfId="52348"/>
    <cellStyle name="Normal 69 7 2 3_Lcc_inputs" xfId="52349"/>
    <cellStyle name="Normal 69 7 2 4" xfId="35494"/>
    <cellStyle name="Normal 69 7 2 4 2" xfId="35495"/>
    <cellStyle name="Normal 69 7 2 4 2 2" xfId="35496"/>
    <cellStyle name="Normal 69 7 2 4 3" xfId="35497"/>
    <cellStyle name="Normal 69 7 2 5" xfId="35498"/>
    <cellStyle name="Normal 69 7 2 5 2" xfId="35499"/>
    <cellStyle name="Normal 69 7 2 6" xfId="35500"/>
    <cellStyle name="Normal 69 7 2 7" xfId="52350"/>
    <cellStyle name="Normal 69 7 2 8" xfId="52351"/>
    <cellStyle name="Normal 69 7 2_Lcc_inputs" xfId="52352"/>
    <cellStyle name="Normal 69 7 3" xfId="35501"/>
    <cellStyle name="Normal 69 7 3 2" xfId="35502"/>
    <cellStyle name="Normal 69 7 3 2 2" xfId="35503"/>
    <cellStyle name="Normal 69 7 3 2 2 2" xfId="35504"/>
    <cellStyle name="Normal 69 7 3 2 3" xfId="35505"/>
    <cellStyle name="Normal 69 7 3 3" xfId="35506"/>
    <cellStyle name="Normal 69 7 3 3 2" xfId="35507"/>
    <cellStyle name="Normal 69 7 3 3 2 2" xfId="35508"/>
    <cellStyle name="Normal 69 7 3 3 3" xfId="35509"/>
    <cellStyle name="Normal 69 7 3 4" xfId="35510"/>
    <cellStyle name="Normal 69 7 3 4 2" xfId="35511"/>
    <cellStyle name="Normal 69 7 3 5" xfId="35512"/>
    <cellStyle name="Normal 69 7 3_Lcc_inputs" xfId="52353"/>
    <cellStyle name="Normal 69 7 4" xfId="35513"/>
    <cellStyle name="Normal 69 7 4 2" xfId="35514"/>
    <cellStyle name="Normal 69 7 4 2 2" xfId="35515"/>
    <cellStyle name="Normal 69 7 4 2 3" xfId="52354"/>
    <cellStyle name="Normal 69 7 4 3" xfId="35516"/>
    <cellStyle name="Normal 69 7 4 4" xfId="52355"/>
    <cellStyle name="Normal 69 7 4_Lcc_inputs" xfId="52356"/>
    <cellStyle name="Normal 69 7 5" xfId="35517"/>
    <cellStyle name="Normal 69 7 5 2" xfId="35518"/>
    <cellStyle name="Normal 69 7 5 2 2" xfId="35519"/>
    <cellStyle name="Normal 69 7 5 3" xfId="35520"/>
    <cellStyle name="Normal 69 7 6" xfId="35521"/>
    <cellStyle name="Normal 69 7 6 2" xfId="35522"/>
    <cellStyle name="Normal 69 7 7" xfId="35523"/>
    <cellStyle name="Normal 69 7 8" xfId="52357"/>
    <cellStyle name="Normal 69 7 9" xfId="52358"/>
    <cellStyle name="Normal 69 7_Lcc_inputs" xfId="52359"/>
    <cellStyle name="Normal 69 8" xfId="10413"/>
    <cellStyle name="Normal 69 8 2" xfId="35524"/>
    <cellStyle name="Normal 69 8 2 2" xfId="35525"/>
    <cellStyle name="Normal 69 8 2 2 2" xfId="35526"/>
    <cellStyle name="Normal 69 8 2 2 2 2" xfId="35527"/>
    <cellStyle name="Normal 69 8 2 2 3" xfId="35528"/>
    <cellStyle name="Normal 69 8 2 3" xfId="35529"/>
    <cellStyle name="Normal 69 8 2 3 2" xfId="35530"/>
    <cellStyle name="Normal 69 8 2 3 2 2" xfId="35531"/>
    <cellStyle name="Normal 69 8 2 3 3" xfId="35532"/>
    <cellStyle name="Normal 69 8 2 4" xfId="35533"/>
    <cellStyle name="Normal 69 8 2 4 2" xfId="35534"/>
    <cellStyle name="Normal 69 8 2 5" xfId="35535"/>
    <cellStyle name="Normal 69 8 2_Lcc_inputs" xfId="52360"/>
    <cellStyle name="Normal 69 8 3" xfId="35536"/>
    <cellStyle name="Normal 69 8 3 2" xfId="35537"/>
    <cellStyle name="Normal 69 8 3 2 2" xfId="35538"/>
    <cellStyle name="Normal 69 8 3 2 3" xfId="52361"/>
    <cellStyle name="Normal 69 8 3 3" xfId="35539"/>
    <cellStyle name="Normal 69 8 3 4" xfId="52362"/>
    <cellStyle name="Normal 69 8 3_Lcc_inputs" xfId="52363"/>
    <cellStyle name="Normal 69 8 4" xfId="35540"/>
    <cellStyle name="Normal 69 8 4 2" xfId="35541"/>
    <cellStyle name="Normal 69 8 4 2 2" xfId="35542"/>
    <cellStyle name="Normal 69 8 4 3" xfId="35543"/>
    <cellStyle name="Normal 69 8 5" xfId="35544"/>
    <cellStyle name="Normal 69 8 5 2" xfId="35545"/>
    <cellStyle name="Normal 69 8 6" xfId="35546"/>
    <cellStyle name="Normal 69 8 7" xfId="52364"/>
    <cellStyle name="Normal 69 8 8" xfId="52365"/>
    <cellStyle name="Normal 69 8_Lcc_inputs" xfId="52366"/>
    <cellStyle name="Normal 69 9" xfId="10776"/>
    <cellStyle name="Normal 69 9 2" xfId="35547"/>
    <cellStyle name="Normal 69 9 2 2" xfId="35548"/>
    <cellStyle name="Normal 69 9 2 2 2" xfId="35549"/>
    <cellStyle name="Normal 69 9 2 2 2 2" xfId="35550"/>
    <cellStyle name="Normal 69 9 2 2 3" xfId="35551"/>
    <cellStyle name="Normal 69 9 2 3" xfId="35552"/>
    <cellStyle name="Normal 69 9 2 3 2" xfId="35553"/>
    <cellStyle name="Normal 69 9 2 3 2 2" xfId="35554"/>
    <cellStyle name="Normal 69 9 2 3 3" xfId="35555"/>
    <cellStyle name="Normal 69 9 2 4" xfId="35556"/>
    <cellStyle name="Normal 69 9 2 4 2" xfId="35557"/>
    <cellStyle name="Normal 69 9 2 5" xfId="35558"/>
    <cellStyle name="Normal 69 9 2_Lcc_inputs" xfId="52367"/>
    <cellStyle name="Normal 69 9 3" xfId="35559"/>
    <cellStyle name="Normal 69 9 3 2" xfId="35560"/>
    <cellStyle name="Normal 69 9 3 2 2" xfId="35561"/>
    <cellStyle name="Normal 69 9 3 2 3" xfId="52368"/>
    <cellStyle name="Normal 69 9 3 3" xfId="35562"/>
    <cellStyle name="Normal 69 9 3 4" xfId="52369"/>
    <cellStyle name="Normal 69 9 3_Lcc_inputs" xfId="52370"/>
    <cellStyle name="Normal 69 9 4" xfId="35563"/>
    <cellStyle name="Normal 69 9 4 2" xfId="35564"/>
    <cellStyle name="Normal 69 9 4 2 2" xfId="35565"/>
    <cellStyle name="Normal 69 9 4 3" xfId="35566"/>
    <cellStyle name="Normal 69 9 5" xfId="35567"/>
    <cellStyle name="Normal 69 9 5 2" xfId="35568"/>
    <cellStyle name="Normal 69 9 6" xfId="35569"/>
    <cellStyle name="Normal 69 9 7" xfId="52371"/>
    <cellStyle name="Normal 69 9 8" xfId="52372"/>
    <cellStyle name="Normal 69 9_Lcc_inputs" xfId="52373"/>
    <cellStyle name="Normal 69_Lcc_inputs" xfId="52374"/>
    <cellStyle name="Normal 7" xfId="130"/>
    <cellStyle name="Normal 7 10" xfId="2768"/>
    <cellStyle name="Normal 7 10 2" xfId="9000"/>
    <cellStyle name="Normal 7 10 2 2" xfId="9001"/>
    <cellStyle name="Normal 7 10 2 2 2" xfId="35572"/>
    <cellStyle name="Normal 7 10 2 2 2 2" xfId="35573"/>
    <cellStyle name="Normal 7 10 2 2 3" xfId="35574"/>
    <cellStyle name="Normal 7 10 2 2 4" xfId="35571"/>
    <cellStyle name="Normal 7 10 2 3" xfId="35575"/>
    <cellStyle name="Normal 7 10 2 3 2" xfId="35576"/>
    <cellStyle name="Normal 7 10 2 3 2 2" xfId="35577"/>
    <cellStyle name="Normal 7 10 2 3 3" xfId="35578"/>
    <cellStyle name="Normal 7 10 2 4" xfId="35579"/>
    <cellStyle name="Normal 7 10 2 4 2" xfId="35580"/>
    <cellStyle name="Normal 7 10 2 5" xfId="35581"/>
    <cellStyle name="Normal 7 10 2 6" xfId="35570"/>
    <cellStyle name="Normal 7 10 2_Lcc_inputs" xfId="52375"/>
    <cellStyle name="Normal 7 10 3" xfId="9002"/>
    <cellStyle name="Normal 7 10 3 2" xfId="35583"/>
    <cellStyle name="Normal 7 10 3 2 2" xfId="35584"/>
    <cellStyle name="Normal 7 10 3 2 3" xfId="52376"/>
    <cellStyle name="Normal 7 10 3 3" xfId="35585"/>
    <cellStyle name="Normal 7 10 3 4" xfId="35582"/>
    <cellStyle name="Normal 7 10 3_Lcc_inputs" xfId="52377"/>
    <cellStyle name="Normal 7 10 4" xfId="35586"/>
    <cellStyle name="Normal 7 10 4 2" xfId="35587"/>
    <cellStyle name="Normal 7 10 4 2 2" xfId="35588"/>
    <cellStyle name="Normal 7 10 4 3" xfId="35589"/>
    <cellStyle name="Normal 7 10 5" xfId="35590"/>
    <cellStyle name="Normal 7 10 5 2" xfId="35591"/>
    <cellStyle name="Normal 7 10 6" xfId="35592"/>
    <cellStyle name="Normal 7 10 7" xfId="10414"/>
    <cellStyle name="Normal 7 10 8" xfId="52378"/>
    <cellStyle name="Normal 7 10_Lcc_inputs" xfId="52379"/>
    <cellStyle name="Normal 7 11" xfId="2769"/>
    <cellStyle name="Normal 7 11 2" xfId="9003"/>
    <cellStyle name="Normal 7 11 2 2" xfId="9004"/>
    <cellStyle name="Normal 7 11 2 2 2" xfId="35595"/>
    <cellStyle name="Normal 7 11 2 2 3" xfId="35594"/>
    <cellStyle name="Normal 7 11 2 3" xfId="35596"/>
    <cellStyle name="Normal 7 11 2 4" xfId="35593"/>
    <cellStyle name="Normal 7 11 2_Lcc_inputs" xfId="52380"/>
    <cellStyle name="Normal 7 11 3" xfId="9005"/>
    <cellStyle name="Normal 7 11 3 2" xfId="35598"/>
    <cellStyle name="Normal 7 11 3 2 2" xfId="35599"/>
    <cellStyle name="Normal 7 11 3 3" xfId="35600"/>
    <cellStyle name="Normal 7 11 3 4" xfId="35597"/>
    <cellStyle name="Normal 7 11 4" xfId="35601"/>
    <cellStyle name="Normal 7 11 4 2" xfId="35602"/>
    <cellStyle name="Normal 7 11 5" xfId="35603"/>
    <cellStyle name="Normal 7 11 6" xfId="10847"/>
    <cellStyle name="Normal 7 11 7" xfId="52381"/>
    <cellStyle name="Normal 7 11_Lcc_inputs" xfId="52382"/>
    <cellStyle name="Normal 7 12" xfId="2770"/>
    <cellStyle name="Normal 7 12 2" xfId="9006"/>
    <cellStyle name="Normal 7 12 2 2" xfId="9007"/>
    <cellStyle name="Normal 7 12 2 2 2" xfId="35606"/>
    <cellStyle name="Normal 7 12 2 3" xfId="35605"/>
    <cellStyle name="Normal 7 12 3" xfId="9008"/>
    <cellStyle name="Normal 7 12 3 2" xfId="35607"/>
    <cellStyle name="Normal 7 12 4" xfId="35604"/>
    <cellStyle name="Normal 7 12 5" xfId="52383"/>
    <cellStyle name="Normal 7 12_Lcc_inputs" xfId="52384"/>
    <cellStyle name="Normal 7 13" xfId="2771"/>
    <cellStyle name="Normal 7 13 2" xfId="9009"/>
    <cellStyle name="Normal 7 13 2 2" xfId="9010"/>
    <cellStyle name="Normal 7 13 2 2 2" xfId="35610"/>
    <cellStyle name="Normal 7 13 2 3" xfId="35609"/>
    <cellStyle name="Normal 7 13 3" xfId="9011"/>
    <cellStyle name="Normal 7 13 3 2" xfId="35611"/>
    <cellStyle name="Normal 7 13 4" xfId="35608"/>
    <cellStyle name="Normal 7 13_Lcc_inputs" xfId="52385"/>
    <cellStyle name="Normal 7 14" xfId="2772"/>
    <cellStyle name="Normal 7 14 2" xfId="9012"/>
    <cellStyle name="Normal 7 14 2 2" xfId="9013"/>
    <cellStyle name="Normal 7 14 2 3" xfId="35613"/>
    <cellStyle name="Normal 7 14 3" xfId="9014"/>
    <cellStyle name="Normal 7 14 4" xfId="35612"/>
    <cellStyle name="Normal 7 15" xfId="2773"/>
    <cellStyle name="Normal 7 15 2" xfId="9015"/>
    <cellStyle name="Normal 7 15 2 2" xfId="9016"/>
    <cellStyle name="Normal 7 15 3" xfId="9017"/>
    <cellStyle name="Normal 7 15 4" xfId="35614"/>
    <cellStyle name="Normal 7 16" xfId="2774"/>
    <cellStyle name="Normal 7 16 2" xfId="9018"/>
    <cellStyle name="Normal 7 16 2 2" xfId="9019"/>
    <cellStyle name="Normal 7 16 3" xfId="9020"/>
    <cellStyle name="Normal 7 17" xfId="2775"/>
    <cellStyle name="Normal 7 17 2" xfId="9021"/>
    <cellStyle name="Normal 7 17 2 2" xfId="9022"/>
    <cellStyle name="Normal 7 17 3" xfId="9023"/>
    <cellStyle name="Normal 7 18" xfId="2776"/>
    <cellStyle name="Normal 7 18 2" xfId="9024"/>
    <cellStyle name="Normal 7 18 2 2" xfId="9025"/>
    <cellStyle name="Normal 7 18 3" xfId="9026"/>
    <cellStyle name="Normal 7 19" xfId="2777"/>
    <cellStyle name="Normal 7 19 2" xfId="9027"/>
    <cellStyle name="Normal 7 19 2 2" xfId="9028"/>
    <cellStyle name="Normal 7 19 3" xfId="9029"/>
    <cellStyle name="Normal 7 2" xfId="195"/>
    <cellStyle name="Normal 7 2 10" xfId="2779"/>
    <cellStyle name="Normal 7 2 10 2" xfId="9030"/>
    <cellStyle name="Normal 7 2 10 2 2" xfId="9031"/>
    <cellStyle name="Normal 7 2 10 3" xfId="9032"/>
    <cellStyle name="Normal 7 2 11" xfId="2780"/>
    <cellStyle name="Normal 7 2 11 2" xfId="9033"/>
    <cellStyle name="Normal 7 2 11 2 2" xfId="9034"/>
    <cellStyle name="Normal 7 2 11 3" xfId="9035"/>
    <cellStyle name="Normal 7 2 12" xfId="2781"/>
    <cellStyle name="Normal 7 2 12 2" xfId="9036"/>
    <cellStyle name="Normal 7 2 12 2 2" xfId="9037"/>
    <cellStyle name="Normal 7 2 12 3" xfId="9038"/>
    <cellStyle name="Normal 7 2 13" xfId="2782"/>
    <cellStyle name="Normal 7 2 13 2" xfId="9039"/>
    <cellStyle name="Normal 7 2 13 2 2" xfId="9040"/>
    <cellStyle name="Normal 7 2 13 3" xfId="9041"/>
    <cellStyle name="Normal 7 2 14" xfId="2783"/>
    <cellStyle name="Normal 7 2 14 2" xfId="9042"/>
    <cellStyle name="Normal 7 2 14 2 2" xfId="9043"/>
    <cellStyle name="Normal 7 2 14 3" xfId="9044"/>
    <cellStyle name="Normal 7 2 15" xfId="2784"/>
    <cellStyle name="Normal 7 2 15 2" xfId="9045"/>
    <cellStyle name="Normal 7 2 15 2 2" xfId="9046"/>
    <cellStyle name="Normal 7 2 15 3" xfId="9047"/>
    <cellStyle name="Normal 7 2 16" xfId="2785"/>
    <cellStyle name="Normal 7 2 16 2" xfId="9048"/>
    <cellStyle name="Normal 7 2 16 2 2" xfId="9049"/>
    <cellStyle name="Normal 7 2 16 3" xfId="9050"/>
    <cellStyle name="Normal 7 2 17" xfId="2786"/>
    <cellStyle name="Normal 7 2 17 2" xfId="9051"/>
    <cellStyle name="Normal 7 2 17 2 2" xfId="9052"/>
    <cellStyle name="Normal 7 2 17 3" xfId="9053"/>
    <cellStyle name="Normal 7 2 18" xfId="2787"/>
    <cellStyle name="Normal 7 2 18 2" xfId="9054"/>
    <cellStyle name="Normal 7 2 18 2 2" xfId="9055"/>
    <cellStyle name="Normal 7 2 18 3" xfId="9056"/>
    <cellStyle name="Normal 7 2 19" xfId="2788"/>
    <cellStyle name="Normal 7 2 19 2" xfId="9057"/>
    <cellStyle name="Normal 7 2 19 2 2" xfId="9058"/>
    <cellStyle name="Normal 7 2 19 3" xfId="9059"/>
    <cellStyle name="Normal 7 2 2" xfId="626"/>
    <cellStyle name="Normal 7 2 2 2" xfId="2789"/>
    <cellStyle name="Normal 7 2 2 2 2" xfId="9060"/>
    <cellStyle name="Normal 7 2 2 2 3" xfId="10416"/>
    <cellStyle name="Normal 7 2 2 3" xfId="9061"/>
    <cellStyle name="Normal 7 2 2 4" xfId="35615"/>
    <cellStyle name="Normal 7 2 20" xfId="2790"/>
    <cellStyle name="Normal 7 2 20 2" xfId="9062"/>
    <cellStyle name="Normal 7 2 20 2 2" xfId="9063"/>
    <cellStyle name="Normal 7 2 20 3" xfId="9064"/>
    <cellStyle name="Normal 7 2 21" xfId="2791"/>
    <cellStyle name="Normal 7 2 21 2" xfId="9065"/>
    <cellStyle name="Normal 7 2 21 2 2" xfId="9066"/>
    <cellStyle name="Normal 7 2 21 3" xfId="9067"/>
    <cellStyle name="Normal 7 2 22" xfId="2792"/>
    <cellStyle name="Normal 7 2 22 2" xfId="9068"/>
    <cellStyle name="Normal 7 2 22 2 2" xfId="9069"/>
    <cellStyle name="Normal 7 2 22 3" xfId="9070"/>
    <cellStyle name="Normal 7 2 23" xfId="2793"/>
    <cellStyle name="Normal 7 2 23 2" xfId="9071"/>
    <cellStyle name="Normal 7 2 23 2 2" xfId="9072"/>
    <cellStyle name="Normal 7 2 23 3" xfId="9073"/>
    <cellStyle name="Normal 7 2 24" xfId="2778"/>
    <cellStyle name="Normal 7 2 25" xfId="9074"/>
    <cellStyle name="Normal 7 2 25 2" xfId="9075"/>
    <cellStyle name="Normal 7 2 26" xfId="9076"/>
    <cellStyle name="Normal 7 2 27" xfId="554"/>
    <cellStyle name="Normal 7 2 3" xfId="578"/>
    <cellStyle name="Normal 7 2 3 2" xfId="2794"/>
    <cellStyle name="Normal 7 2 3 2 2" xfId="9077"/>
    <cellStyle name="Normal 7 2 3 3" xfId="9078"/>
    <cellStyle name="Normal 7 2 3 4" xfId="10417"/>
    <cellStyle name="Normal 7 2 4" xfId="2795"/>
    <cellStyle name="Normal 7 2 4 2" xfId="9079"/>
    <cellStyle name="Normal 7 2 4 2 2" xfId="9080"/>
    <cellStyle name="Normal 7 2 4 3" xfId="9081"/>
    <cellStyle name="Normal 7 2 4 4" xfId="10418"/>
    <cellStyle name="Normal 7 2 5" xfId="2796"/>
    <cellStyle name="Normal 7 2 5 2" xfId="9082"/>
    <cellStyle name="Normal 7 2 5 2 2" xfId="9083"/>
    <cellStyle name="Normal 7 2 5 3" xfId="9084"/>
    <cellStyle name="Normal 7 2 5 4" xfId="10419"/>
    <cellStyle name="Normal 7 2 6" xfId="2797"/>
    <cellStyle name="Normal 7 2 6 2" xfId="9085"/>
    <cellStyle name="Normal 7 2 6 2 2" xfId="9086"/>
    <cellStyle name="Normal 7 2 6 3" xfId="9087"/>
    <cellStyle name="Normal 7 2 7" xfId="2798"/>
    <cellStyle name="Normal 7 2 7 2" xfId="9088"/>
    <cellStyle name="Normal 7 2 7 2 2" xfId="9089"/>
    <cellStyle name="Normal 7 2 7 2 2 2" xfId="35617"/>
    <cellStyle name="Normal 7 2 7 2 2 3" xfId="35616"/>
    <cellStyle name="Normal 7 2 7 2 3" xfId="35618"/>
    <cellStyle name="Normal 7 2 7 2 3 2" xfId="52386"/>
    <cellStyle name="Normal 7 2 7 2 4" xfId="11199"/>
    <cellStyle name="Normal 7 2 7 2 5" xfId="52387"/>
    <cellStyle name="Normal 7 2 7 2_Lcc_inputs" xfId="52388"/>
    <cellStyle name="Normal 7 2 7 3" xfId="9090"/>
    <cellStyle name="Normal 7 2 7 3 2" xfId="35619"/>
    <cellStyle name="Normal 7 2 7 3 2 2" xfId="52389"/>
    <cellStyle name="Normal 7 2 7 3 3" xfId="11198"/>
    <cellStyle name="Normal 7 2 7 3 4" xfId="52390"/>
    <cellStyle name="Normal 7 2 7 3_Lcc_inputs" xfId="52391"/>
    <cellStyle name="Normal 7 2 7 4" xfId="35620"/>
    <cellStyle name="Normal 7 2 7 4 2" xfId="52392"/>
    <cellStyle name="Normal 7 2 7 4 3" xfId="52393"/>
    <cellStyle name="Normal 7 2 7 5" xfId="10415"/>
    <cellStyle name="Normal 7 2 7 5 2" xfId="52394"/>
    <cellStyle name="Normal 7 2 7 6" xfId="52395"/>
    <cellStyle name="Normal 7 2 7_Lcc_inputs" xfId="52396"/>
    <cellStyle name="Normal 7 2 8" xfId="2799"/>
    <cellStyle name="Normal 7 2 8 2" xfId="9091"/>
    <cellStyle name="Normal 7 2 8 2 2" xfId="9092"/>
    <cellStyle name="Normal 7 2 8 2 3" xfId="52397"/>
    <cellStyle name="Normal 7 2 8 3" xfId="9093"/>
    <cellStyle name="Normal 7 2 8 3 2" xfId="52398"/>
    <cellStyle name="Normal 7 2 8 4" xfId="11200"/>
    <cellStyle name="Normal 7 2 8_Lcc_inputs" xfId="52399"/>
    <cellStyle name="Normal 7 2 9" xfId="2800"/>
    <cellStyle name="Normal 7 2 9 2" xfId="9094"/>
    <cellStyle name="Normal 7 2 9 2 2" xfId="9095"/>
    <cellStyle name="Normal 7 2 9 2 3" xfId="52400"/>
    <cellStyle name="Normal 7 2 9 3" xfId="9096"/>
    <cellStyle name="Normal 7 2 9 3 2" xfId="52401"/>
    <cellStyle name="Normal 7 2 9 4" xfId="11007"/>
    <cellStyle name="Normal 7 2 9_Lcc_inputs" xfId="52402"/>
    <cellStyle name="Normal 7 2_Lcc_inputs" xfId="52403"/>
    <cellStyle name="Normal 7 20" xfId="2801"/>
    <cellStyle name="Normal 7 20 2" xfId="9097"/>
    <cellStyle name="Normal 7 20 2 2" xfId="9098"/>
    <cellStyle name="Normal 7 20 3" xfId="9099"/>
    <cellStyle name="Normal 7 21" xfId="2802"/>
    <cellStyle name="Normal 7 21 2" xfId="9100"/>
    <cellStyle name="Normal 7 21 2 2" xfId="9101"/>
    <cellStyle name="Normal 7 21 3" xfId="9102"/>
    <cellStyle name="Normal 7 22" xfId="2803"/>
    <cellStyle name="Normal 7 22 2" xfId="9103"/>
    <cellStyle name="Normal 7 22 2 2" xfId="9104"/>
    <cellStyle name="Normal 7 22 3" xfId="9105"/>
    <cellStyle name="Normal 7 23" xfId="2804"/>
    <cellStyle name="Normal 7 23 2" xfId="9106"/>
    <cellStyle name="Normal 7 23 2 2" xfId="9107"/>
    <cellStyle name="Normal 7 23 3" xfId="9108"/>
    <cellStyle name="Normal 7 24" xfId="2805"/>
    <cellStyle name="Normal 7 24 2" xfId="9109"/>
    <cellStyle name="Normal 7 24 2 2" xfId="9110"/>
    <cellStyle name="Normal 7 24 3" xfId="9111"/>
    <cellStyle name="Normal 7 25" xfId="2806"/>
    <cellStyle name="Normal 7 26" xfId="2807"/>
    <cellStyle name="Normal 7 26 2" xfId="9112"/>
    <cellStyle name="Normal 7 27" xfId="2767"/>
    <cellStyle name="Normal 7 27 2" xfId="9113"/>
    <cellStyle name="Normal 7 28" xfId="55094"/>
    <cellStyle name="Normal 7 29" xfId="55096"/>
    <cellStyle name="Normal 7 3" xfId="284"/>
    <cellStyle name="Normal 7 3 10" xfId="35621"/>
    <cellStyle name="Normal 7 3 10 2" xfId="52404"/>
    <cellStyle name="Normal 7 3 11" xfId="52405"/>
    <cellStyle name="Normal 7 3 12" xfId="52406"/>
    <cellStyle name="Normal 7 3 13" xfId="627"/>
    <cellStyle name="Normal 7 3 2" xfId="2808"/>
    <cellStyle name="Normal 7 3 2 2" xfId="9114"/>
    <cellStyle name="Normal 7 3 3" xfId="9115"/>
    <cellStyle name="Normal 7 3 3 2" xfId="10421"/>
    <cellStyle name="Normal 7 3 4" xfId="10422"/>
    <cellStyle name="Normal 7 3 4 2" xfId="35622"/>
    <cellStyle name="Normal 7 3 4 2 2" xfId="35623"/>
    <cellStyle name="Normal 7 3 4 2 2 2" xfId="35624"/>
    <cellStyle name="Normal 7 3 4 2 2 2 2" xfId="35625"/>
    <cellStyle name="Normal 7 3 4 2 2 3" xfId="35626"/>
    <cellStyle name="Normal 7 3 4 2 3" xfId="35627"/>
    <cellStyle name="Normal 7 3 4 2 3 2" xfId="35628"/>
    <cellStyle name="Normal 7 3 4 2 3 2 2" xfId="35629"/>
    <cellStyle name="Normal 7 3 4 2 3 3" xfId="35630"/>
    <cellStyle name="Normal 7 3 4 2 4" xfId="35631"/>
    <cellStyle name="Normal 7 3 4 2 4 2" xfId="35632"/>
    <cellStyle name="Normal 7 3 4 2 5" xfId="35633"/>
    <cellStyle name="Normal 7 3 4 2_Lcc_inputs" xfId="52407"/>
    <cellStyle name="Normal 7 3 4 3" xfId="35634"/>
    <cellStyle name="Normal 7 3 4 3 2" xfId="35635"/>
    <cellStyle name="Normal 7 3 4 3 2 2" xfId="35636"/>
    <cellStyle name="Normal 7 3 4 3 2 3" xfId="52408"/>
    <cellStyle name="Normal 7 3 4 3 3" xfId="35637"/>
    <cellStyle name="Normal 7 3 4 3 4" xfId="52409"/>
    <cellStyle name="Normal 7 3 4 3_Lcc_inputs" xfId="52410"/>
    <cellStyle name="Normal 7 3 4 4" xfId="35638"/>
    <cellStyle name="Normal 7 3 4 4 2" xfId="35639"/>
    <cellStyle name="Normal 7 3 4 4 2 2" xfId="35640"/>
    <cellStyle name="Normal 7 3 4 4 3" xfId="35641"/>
    <cellStyle name="Normal 7 3 4 5" xfId="35642"/>
    <cellStyle name="Normal 7 3 4 5 2" xfId="35643"/>
    <cellStyle name="Normal 7 3 4 6" xfId="35644"/>
    <cellStyle name="Normal 7 3 4 7" xfId="52411"/>
    <cellStyle name="Normal 7 3 4 8" xfId="52412"/>
    <cellStyle name="Normal 7 3 4_Lcc_inputs" xfId="52413"/>
    <cellStyle name="Normal 7 3 5" xfId="10423"/>
    <cellStyle name="Normal 7 3 5 2" xfId="35645"/>
    <cellStyle name="Normal 7 3 5 2 2" xfId="35646"/>
    <cellStyle name="Normal 7 3 5 2 2 2" xfId="35647"/>
    <cellStyle name="Normal 7 3 5 2 2 2 2" xfId="35648"/>
    <cellStyle name="Normal 7 3 5 2 2 3" xfId="35649"/>
    <cellStyle name="Normal 7 3 5 2 3" xfId="35650"/>
    <cellStyle name="Normal 7 3 5 2 3 2" xfId="35651"/>
    <cellStyle name="Normal 7 3 5 2 3 2 2" xfId="35652"/>
    <cellStyle name="Normal 7 3 5 2 3 3" xfId="35653"/>
    <cellStyle name="Normal 7 3 5 2 4" xfId="35654"/>
    <cellStyle name="Normal 7 3 5 2 4 2" xfId="35655"/>
    <cellStyle name="Normal 7 3 5 2 5" xfId="35656"/>
    <cellStyle name="Normal 7 3 5 2_Lcc_inputs" xfId="52414"/>
    <cellStyle name="Normal 7 3 5 3" xfId="35657"/>
    <cellStyle name="Normal 7 3 5 3 2" xfId="35658"/>
    <cellStyle name="Normal 7 3 5 3 2 2" xfId="35659"/>
    <cellStyle name="Normal 7 3 5 3 2 3" xfId="52415"/>
    <cellStyle name="Normal 7 3 5 3 3" xfId="35660"/>
    <cellStyle name="Normal 7 3 5 3 4" xfId="52416"/>
    <cellStyle name="Normal 7 3 5 3_Lcc_inputs" xfId="52417"/>
    <cellStyle name="Normal 7 3 5 4" xfId="35661"/>
    <cellStyle name="Normal 7 3 5 4 2" xfId="35662"/>
    <cellStyle name="Normal 7 3 5 4 2 2" xfId="35663"/>
    <cellStyle name="Normal 7 3 5 4 3" xfId="35664"/>
    <cellStyle name="Normal 7 3 5 5" xfId="35665"/>
    <cellStyle name="Normal 7 3 5 5 2" xfId="35666"/>
    <cellStyle name="Normal 7 3 5 6" xfId="35667"/>
    <cellStyle name="Normal 7 3 5 7" xfId="52418"/>
    <cellStyle name="Normal 7 3 5 8" xfId="52419"/>
    <cellStyle name="Normal 7 3 5_Lcc_inputs" xfId="52420"/>
    <cellStyle name="Normal 7 3 6" xfId="10420"/>
    <cellStyle name="Normal 7 3 6 2" xfId="35668"/>
    <cellStyle name="Normal 7 3 6 2 2" xfId="35669"/>
    <cellStyle name="Normal 7 3 6 2 2 2" xfId="35670"/>
    <cellStyle name="Normal 7 3 6 2 2 2 2" xfId="35671"/>
    <cellStyle name="Normal 7 3 6 2 2 3" xfId="35672"/>
    <cellStyle name="Normal 7 3 6 2 3" xfId="35673"/>
    <cellStyle name="Normal 7 3 6 2 3 2" xfId="35674"/>
    <cellStyle name="Normal 7 3 6 2 3 2 2" xfId="35675"/>
    <cellStyle name="Normal 7 3 6 2 3 3" xfId="35676"/>
    <cellStyle name="Normal 7 3 6 2 4" xfId="35677"/>
    <cellStyle name="Normal 7 3 6 2 4 2" xfId="35678"/>
    <cellStyle name="Normal 7 3 6 2 5" xfId="35679"/>
    <cellStyle name="Normal 7 3 6 2_Lcc_inputs" xfId="52421"/>
    <cellStyle name="Normal 7 3 6 3" xfId="35680"/>
    <cellStyle name="Normal 7 3 6 3 2" xfId="35681"/>
    <cellStyle name="Normal 7 3 6 3 2 2" xfId="35682"/>
    <cellStyle name="Normal 7 3 6 3 3" xfId="35683"/>
    <cellStyle name="Normal 7 3 6 4" xfId="35684"/>
    <cellStyle name="Normal 7 3 6 4 2" xfId="35685"/>
    <cellStyle name="Normal 7 3 6 4 2 2" xfId="35686"/>
    <cellStyle name="Normal 7 3 6 4 3" xfId="35687"/>
    <cellStyle name="Normal 7 3 6 5" xfId="35688"/>
    <cellStyle name="Normal 7 3 6 5 2" xfId="35689"/>
    <cellStyle name="Normal 7 3 6 6" xfId="35690"/>
    <cellStyle name="Normal 7 3 6_Lcc_inputs" xfId="52422"/>
    <cellStyle name="Normal 7 3 7" xfId="35691"/>
    <cellStyle name="Normal 7 3 7 2" xfId="35692"/>
    <cellStyle name="Normal 7 3 7 2 2" xfId="35693"/>
    <cellStyle name="Normal 7 3 7 2 2 2" xfId="35694"/>
    <cellStyle name="Normal 7 3 7 2 3" xfId="35695"/>
    <cellStyle name="Normal 7 3 7 3" xfId="35696"/>
    <cellStyle name="Normal 7 3 7 3 2" xfId="35697"/>
    <cellStyle name="Normal 7 3 7 3 2 2" xfId="35698"/>
    <cellStyle name="Normal 7 3 7 3 3" xfId="35699"/>
    <cellStyle name="Normal 7 3 7 4" xfId="35700"/>
    <cellStyle name="Normal 7 3 7 4 2" xfId="35701"/>
    <cellStyle name="Normal 7 3 7 5" xfId="35702"/>
    <cellStyle name="Normal 7 3 7_Lcc_inputs" xfId="52423"/>
    <cellStyle name="Normal 7 3 8" xfId="35703"/>
    <cellStyle name="Normal 7 3 8 2" xfId="35704"/>
    <cellStyle name="Normal 7 3 8 2 2" xfId="35705"/>
    <cellStyle name="Normal 7 3 8 2 2 2" xfId="35706"/>
    <cellStyle name="Normal 7 3 8 2 3" xfId="35707"/>
    <cellStyle name="Normal 7 3 8 3" xfId="35708"/>
    <cellStyle name="Normal 7 3 8 3 2" xfId="35709"/>
    <cellStyle name="Normal 7 3 8 4" xfId="35710"/>
    <cellStyle name="Normal 7 3 8_Lcc_inputs" xfId="52424"/>
    <cellStyle name="Normal 7 3 9" xfId="35711"/>
    <cellStyle name="Normal 7 3 9 2" xfId="35712"/>
    <cellStyle name="Normal 7 3 9 3" xfId="52425"/>
    <cellStyle name="Normal 7 3_Lcc_inputs" xfId="52426"/>
    <cellStyle name="Normal 7 30" xfId="55086"/>
    <cellStyle name="Normal 7 31" xfId="55115"/>
    <cellStyle name="Normal 7 32" xfId="55148"/>
    <cellStyle name="Normal 7 33" xfId="55129"/>
    <cellStyle name="Normal 7 34" xfId="55137"/>
    <cellStyle name="Normal 7 35" xfId="55154"/>
    <cellStyle name="Normal 7 36" xfId="55190"/>
    <cellStyle name="Normal 7 37" xfId="55130"/>
    <cellStyle name="Normal 7 38" xfId="55192"/>
    <cellStyle name="Normal 7 39" xfId="55123"/>
    <cellStyle name="Normal 7 4" xfId="194"/>
    <cellStyle name="Normal 7 4 2" xfId="2809"/>
    <cellStyle name="Normal 7 4 2 2" xfId="9116"/>
    <cellStyle name="Normal 7 4 2 3" xfId="35713"/>
    <cellStyle name="Normal 7 4 2 3 2" xfId="35714"/>
    <cellStyle name="Normal 7 4 2 3 2 2" xfId="35715"/>
    <cellStyle name="Normal 7 4 2 3 2 2 2" xfId="35716"/>
    <cellStyle name="Normal 7 4 2 3 2 3" xfId="35717"/>
    <cellStyle name="Normal 7 4 2 3 3" xfId="35718"/>
    <cellStyle name="Normal 7 4 2 3 3 2" xfId="35719"/>
    <cellStyle name="Normal 7 4 2 3 3 2 2" xfId="35720"/>
    <cellStyle name="Normal 7 4 2 3 3 3" xfId="35721"/>
    <cellStyle name="Normal 7 4 2 3 4" xfId="35722"/>
    <cellStyle name="Normal 7 4 2 3 4 2" xfId="35723"/>
    <cellStyle name="Normal 7 4 2 3 5" xfId="35724"/>
    <cellStyle name="Normal 7 4 2 3_Lcc_inputs" xfId="52427"/>
    <cellStyle name="Normal 7 4 2 4" xfId="35725"/>
    <cellStyle name="Normal 7 4 2 4 2" xfId="35726"/>
    <cellStyle name="Normal 7 4 2 4 2 2" xfId="35727"/>
    <cellStyle name="Normal 7 4 2 4 2 3" xfId="52428"/>
    <cellStyle name="Normal 7 4 2 4 3" xfId="35728"/>
    <cellStyle name="Normal 7 4 2 4 4" xfId="52429"/>
    <cellStyle name="Normal 7 4 2 4_Lcc_inputs" xfId="52430"/>
    <cellStyle name="Normal 7 4 2 5" xfId="35729"/>
    <cellStyle name="Normal 7 4 2 5 2" xfId="35730"/>
    <cellStyle name="Normal 7 4 2 5 2 2" xfId="35731"/>
    <cellStyle name="Normal 7 4 2 5 3" xfId="35732"/>
    <cellStyle name="Normal 7 4 2 6" xfId="35733"/>
    <cellStyle name="Normal 7 4 2 6 2" xfId="35734"/>
    <cellStyle name="Normal 7 4 2 7" xfId="35735"/>
    <cellStyle name="Normal 7 4 2 8" xfId="10424"/>
    <cellStyle name="Normal 7 4 2 9" xfId="52431"/>
    <cellStyle name="Normal 7 4 2_Lcc_inputs" xfId="52432"/>
    <cellStyle name="Normal 7 4 3" xfId="9117"/>
    <cellStyle name="Normal 7 4 3 2" xfId="35736"/>
    <cellStyle name="Normal 7 4 3 2 2" xfId="35737"/>
    <cellStyle name="Normal 7 4 3 2 2 2" xfId="35738"/>
    <cellStyle name="Normal 7 4 3 2 2 2 2" xfId="35739"/>
    <cellStyle name="Normal 7 4 3 2 2 3" xfId="35740"/>
    <cellStyle name="Normal 7 4 3 2 3" xfId="35741"/>
    <cellStyle name="Normal 7 4 3 2 3 2" xfId="35742"/>
    <cellStyle name="Normal 7 4 3 2 3 2 2" xfId="35743"/>
    <cellStyle name="Normal 7 4 3 2 3 3" xfId="35744"/>
    <cellStyle name="Normal 7 4 3 2 4" xfId="35745"/>
    <cellStyle name="Normal 7 4 3 2 4 2" xfId="35746"/>
    <cellStyle name="Normal 7 4 3 2 5" xfId="35747"/>
    <cellStyle name="Normal 7 4 3 2_Lcc_inputs" xfId="52433"/>
    <cellStyle name="Normal 7 4 3 3" xfId="35748"/>
    <cellStyle name="Normal 7 4 3 3 2" xfId="35749"/>
    <cellStyle name="Normal 7 4 3 3 2 2" xfId="35750"/>
    <cellStyle name="Normal 7 4 3 3 2 3" xfId="52434"/>
    <cellStyle name="Normal 7 4 3 3 3" xfId="35751"/>
    <cellStyle name="Normal 7 4 3 3 4" xfId="52435"/>
    <cellStyle name="Normal 7 4 3 3_Lcc_inputs" xfId="52436"/>
    <cellStyle name="Normal 7 4 3 4" xfId="35752"/>
    <cellStyle name="Normal 7 4 3 4 2" xfId="35753"/>
    <cellStyle name="Normal 7 4 3 4 2 2" xfId="35754"/>
    <cellStyle name="Normal 7 4 3 4 3" xfId="35755"/>
    <cellStyle name="Normal 7 4 3 5" xfId="35756"/>
    <cellStyle name="Normal 7 4 3 5 2" xfId="35757"/>
    <cellStyle name="Normal 7 4 3 6" xfId="35758"/>
    <cellStyle name="Normal 7 4 3 7" xfId="10425"/>
    <cellStyle name="Normal 7 4 3 8" xfId="52437"/>
    <cellStyle name="Normal 7 4 3_Lcc_inputs" xfId="52438"/>
    <cellStyle name="Normal 7 40" xfId="55194"/>
    <cellStyle name="Normal 7 41" xfId="55125"/>
    <cellStyle name="Normal 7 42" xfId="146"/>
    <cellStyle name="Normal 7 5" xfId="518"/>
    <cellStyle name="Normal 7 5 2" xfId="2810"/>
    <cellStyle name="Normal 7 5 2 2" xfId="9118"/>
    <cellStyle name="Normal 7 5 2 3" xfId="35759"/>
    <cellStyle name="Normal 7 5 2 3 2" xfId="35760"/>
    <cellStyle name="Normal 7 5 2 3 2 2" xfId="35761"/>
    <cellStyle name="Normal 7 5 2 3 2 2 2" xfId="35762"/>
    <cellStyle name="Normal 7 5 2 3 2 3" xfId="35763"/>
    <cellStyle name="Normal 7 5 2 3 3" xfId="35764"/>
    <cellStyle name="Normal 7 5 2 3 3 2" xfId="35765"/>
    <cellStyle name="Normal 7 5 2 3 3 2 2" xfId="35766"/>
    <cellStyle name="Normal 7 5 2 3 3 3" xfId="35767"/>
    <cellStyle name="Normal 7 5 2 3 4" xfId="35768"/>
    <cellStyle name="Normal 7 5 2 3 4 2" xfId="35769"/>
    <cellStyle name="Normal 7 5 2 3 5" xfId="35770"/>
    <cellStyle name="Normal 7 5 2 3_Lcc_inputs" xfId="52439"/>
    <cellStyle name="Normal 7 5 2 4" xfId="35771"/>
    <cellStyle name="Normal 7 5 2 4 2" xfId="35772"/>
    <cellStyle name="Normal 7 5 2 4 2 2" xfId="35773"/>
    <cellStyle name="Normal 7 5 2 4 2 3" xfId="52440"/>
    <cellStyle name="Normal 7 5 2 4 3" xfId="35774"/>
    <cellStyle name="Normal 7 5 2 4 4" xfId="52441"/>
    <cellStyle name="Normal 7 5 2 4_Lcc_inputs" xfId="52442"/>
    <cellStyle name="Normal 7 5 2 5" xfId="35775"/>
    <cellStyle name="Normal 7 5 2 5 2" xfId="35776"/>
    <cellStyle name="Normal 7 5 2 5 2 2" xfId="35777"/>
    <cellStyle name="Normal 7 5 2 5 3" xfId="35778"/>
    <cellStyle name="Normal 7 5 2 6" xfId="35779"/>
    <cellStyle name="Normal 7 5 2 6 2" xfId="35780"/>
    <cellStyle name="Normal 7 5 2 7" xfId="35781"/>
    <cellStyle name="Normal 7 5 2 8" xfId="10426"/>
    <cellStyle name="Normal 7 5 2 9" xfId="52443"/>
    <cellStyle name="Normal 7 5 2_Lcc_inputs" xfId="52444"/>
    <cellStyle name="Normal 7 5 3" xfId="9119"/>
    <cellStyle name="Normal 7 5 3 2" xfId="35782"/>
    <cellStyle name="Normal 7 5 3 2 2" xfId="35783"/>
    <cellStyle name="Normal 7 5 3 2 2 2" xfId="35784"/>
    <cellStyle name="Normal 7 5 3 2 2 2 2" xfId="35785"/>
    <cellStyle name="Normal 7 5 3 2 2 3" xfId="35786"/>
    <cellStyle name="Normal 7 5 3 2 3" xfId="35787"/>
    <cellStyle name="Normal 7 5 3 2 3 2" xfId="35788"/>
    <cellStyle name="Normal 7 5 3 2 3 2 2" xfId="35789"/>
    <cellStyle name="Normal 7 5 3 2 3 3" xfId="35790"/>
    <cellStyle name="Normal 7 5 3 2 4" xfId="35791"/>
    <cellStyle name="Normal 7 5 3 2 4 2" xfId="35792"/>
    <cellStyle name="Normal 7 5 3 2 5" xfId="35793"/>
    <cellStyle name="Normal 7 5 3 2_Lcc_inputs" xfId="52445"/>
    <cellStyle name="Normal 7 5 3 3" xfId="35794"/>
    <cellStyle name="Normal 7 5 3 3 2" xfId="35795"/>
    <cellStyle name="Normal 7 5 3 3 2 2" xfId="35796"/>
    <cellStyle name="Normal 7 5 3 3 2 3" xfId="52446"/>
    <cellStyle name="Normal 7 5 3 3 3" xfId="35797"/>
    <cellStyle name="Normal 7 5 3 3 4" xfId="52447"/>
    <cellStyle name="Normal 7 5 3 3_Lcc_inputs" xfId="52448"/>
    <cellStyle name="Normal 7 5 3 4" xfId="35798"/>
    <cellStyle name="Normal 7 5 3 4 2" xfId="35799"/>
    <cellStyle name="Normal 7 5 3 4 2 2" xfId="35800"/>
    <cellStyle name="Normal 7 5 3 4 3" xfId="35801"/>
    <cellStyle name="Normal 7 5 3 5" xfId="35802"/>
    <cellStyle name="Normal 7 5 3 5 2" xfId="35803"/>
    <cellStyle name="Normal 7 5 3 6" xfId="35804"/>
    <cellStyle name="Normal 7 5 3 7" xfId="10427"/>
    <cellStyle name="Normal 7 5 3 8" xfId="52449"/>
    <cellStyle name="Normal 7 5 3_Lcc_inputs" xfId="52450"/>
    <cellStyle name="Normal 7 5 4" xfId="571"/>
    <cellStyle name="Normal 7 5 5" xfId="55232"/>
    <cellStyle name="Normal 7 5 6" xfId="55238"/>
    <cellStyle name="Normal 7 5 7" xfId="55224"/>
    <cellStyle name="Normal 7 6" xfId="2811"/>
    <cellStyle name="Normal 7 6 10" xfId="55425"/>
    <cellStyle name="Normal 7 6 2" xfId="9120"/>
    <cellStyle name="Normal 7 6 2 2" xfId="9121"/>
    <cellStyle name="Normal 7 6 2 2 2" xfId="35805"/>
    <cellStyle name="Normal 7 6 2 2 2 2" xfId="35806"/>
    <cellStyle name="Normal 7 6 2 2 2 2 2" xfId="35807"/>
    <cellStyle name="Normal 7 6 2 2 2 2 2 2" xfId="35808"/>
    <cellStyle name="Normal 7 6 2 2 2 2 3" xfId="35809"/>
    <cellStyle name="Normal 7 6 2 2 2 3" xfId="35810"/>
    <cellStyle name="Normal 7 6 2 2 2 3 2" xfId="35811"/>
    <cellStyle name="Normal 7 6 2 2 2 3 2 2" xfId="35812"/>
    <cellStyle name="Normal 7 6 2 2 2 3 3" xfId="35813"/>
    <cellStyle name="Normal 7 6 2 2 2 4" xfId="35814"/>
    <cellStyle name="Normal 7 6 2 2 2 4 2" xfId="35815"/>
    <cellStyle name="Normal 7 6 2 2 2 5" xfId="35816"/>
    <cellStyle name="Normal 7 6 2 2 2_Lcc_inputs" xfId="52451"/>
    <cellStyle name="Normal 7 6 2 2 3" xfId="35817"/>
    <cellStyle name="Normal 7 6 2 2 3 2" xfId="35818"/>
    <cellStyle name="Normal 7 6 2 2 3 2 2" xfId="35819"/>
    <cellStyle name="Normal 7 6 2 2 3 2 3" xfId="52452"/>
    <cellStyle name="Normal 7 6 2 2 3 3" xfId="35820"/>
    <cellStyle name="Normal 7 6 2 2 3 4" xfId="52453"/>
    <cellStyle name="Normal 7 6 2 2 3_Lcc_inputs" xfId="52454"/>
    <cellStyle name="Normal 7 6 2 2 4" xfId="35821"/>
    <cellStyle name="Normal 7 6 2 2 4 2" xfId="35822"/>
    <cellStyle name="Normal 7 6 2 2 4 2 2" xfId="35823"/>
    <cellStyle name="Normal 7 6 2 2 4 3" xfId="35824"/>
    <cellStyle name="Normal 7 6 2 2 5" xfId="35825"/>
    <cellStyle name="Normal 7 6 2 2 5 2" xfId="35826"/>
    <cellStyle name="Normal 7 6 2 2 6" xfId="35827"/>
    <cellStyle name="Normal 7 6 2 2 7" xfId="10429"/>
    <cellStyle name="Normal 7 6 2 2 8" xfId="52455"/>
    <cellStyle name="Normal 7 6 2 2_Lcc_inputs" xfId="52456"/>
    <cellStyle name="Normal 7 6 2 3" xfId="35828"/>
    <cellStyle name="Normal 7 6 2 3 2" xfId="35829"/>
    <cellStyle name="Normal 7 6 2 3 2 2" xfId="35830"/>
    <cellStyle name="Normal 7 6 2 3 2 2 2" xfId="35831"/>
    <cellStyle name="Normal 7 6 2 3 2 3" xfId="35832"/>
    <cellStyle name="Normal 7 6 2 3 3" xfId="35833"/>
    <cellStyle name="Normal 7 6 2 3 3 2" xfId="35834"/>
    <cellStyle name="Normal 7 6 2 3 3 2 2" xfId="35835"/>
    <cellStyle name="Normal 7 6 2 3 3 3" xfId="35836"/>
    <cellStyle name="Normal 7 6 2 3 4" xfId="35837"/>
    <cellStyle name="Normal 7 6 2 3 4 2" xfId="35838"/>
    <cellStyle name="Normal 7 6 2 3 5" xfId="35839"/>
    <cellStyle name="Normal 7 6 2 3_Lcc_inputs" xfId="52457"/>
    <cellStyle name="Normal 7 6 2 4" xfId="35840"/>
    <cellStyle name="Normal 7 6 2 4 2" xfId="35841"/>
    <cellStyle name="Normal 7 6 2 4 2 2" xfId="35842"/>
    <cellStyle name="Normal 7 6 2 4 2 3" xfId="52458"/>
    <cellStyle name="Normal 7 6 2 4 3" xfId="35843"/>
    <cellStyle name="Normal 7 6 2 4 4" xfId="52459"/>
    <cellStyle name="Normal 7 6 2 4_Lcc_inputs" xfId="52460"/>
    <cellStyle name="Normal 7 6 2 5" xfId="35844"/>
    <cellStyle name="Normal 7 6 2 5 2" xfId="35845"/>
    <cellStyle name="Normal 7 6 2 5 2 2" xfId="35846"/>
    <cellStyle name="Normal 7 6 2 5 3" xfId="35847"/>
    <cellStyle name="Normal 7 6 2 6" xfId="35848"/>
    <cellStyle name="Normal 7 6 2 6 2" xfId="35849"/>
    <cellStyle name="Normal 7 6 2 7" xfId="35850"/>
    <cellStyle name="Normal 7 6 2 8" xfId="10428"/>
    <cellStyle name="Normal 7 6 2 9" xfId="52461"/>
    <cellStyle name="Normal 7 6 2_Lcc_inputs" xfId="52462"/>
    <cellStyle name="Normal 7 6 3" xfId="9122"/>
    <cellStyle name="Normal 7 6 3 2" xfId="35851"/>
    <cellStyle name="Normal 7 6 3 2 2" xfId="35852"/>
    <cellStyle name="Normal 7 6 3 2 2 2" xfId="35853"/>
    <cellStyle name="Normal 7 6 3 2 2 2 2" xfId="35854"/>
    <cellStyle name="Normal 7 6 3 2 2 3" xfId="35855"/>
    <cellStyle name="Normal 7 6 3 2 3" xfId="35856"/>
    <cellStyle name="Normal 7 6 3 2 3 2" xfId="35857"/>
    <cellStyle name="Normal 7 6 3 2 3 2 2" xfId="35858"/>
    <cellStyle name="Normal 7 6 3 2 3 3" xfId="35859"/>
    <cellStyle name="Normal 7 6 3 2 4" xfId="35860"/>
    <cellStyle name="Normal 7 6 3 2 4 2" xfId="35861"/>
    <cellStyle name="Normal 7 6 3 2 5" xfId="35862"/>
    <cellStyle name="Normal 7 6 3 2_Lcc_inputs" xfId="52463"/>
    <cellStyle name="Normal 7 6 3 3" xfId="35863"/>
    <cellStyle name="Normal 7 6 3 3 2" xfId="35864"/>
    <cellStyle name="Normal 7 6 3 3 2 2" xfId="35865"/>
    <cellStyle name="Normal 7 6 3 3 2 3" xfId="52464"/>
    <cellStyle name="Normal 7 6 3 3 3" xfId="35866"/>
    <cellStyle name="Normal 7 6 3 3 4" xfId="52465"/>
    <cellStyle name="Normal 7 6 3 3_Lcc_inputs" xfId="52466"/>
    <cellStyle name="Normal 7 6 3 4" xfId="35867"/>
    <cellStyle name="Normal 7 6 3 4 2" xfId="35868"/>
    <cellStyle name="Normal 7 6 3 4 2 2" xfId="35869"/>
    <cellStyle name="Normal 7 6 3 4 3" xfId="35870"/>
    <cellStyle name="Normal 7 6 3 5" xfId="35871"/>
    <cellStyle name="Normal 7 6 3 5 2" xfId="35872"/>
    <cellStyle name="Normal 7 6 3 6" xfId="35873"/>
    <cellStyle name="Normal 7 6 3 7" xfId="10430"/>
    <cellStyle name="Normal 7 6 3 8" xfId="52467"/>
    <cellStyle name="Normal 7 6 3_Lcc_inputs" xfId="52468"/>
    <cellStyle name="Normal 7 6 4" xfId="10909"/>
    <cellStyle name="Normal 7 6 4 2" xfId="35874"/>
    <cellStyle name="Normal 7 6 4 2 2" xfId="52469"/>
    <cellStyle name="Normal 7 6 4 3" xfId="52470"/>
    <cellStyle name="Normal 7 6 4 3 2" xfId="52471"/>
    <cellStyle name="Normal 7 6 4 3 3" xfId="52472"/>
    <cellStyle name="Normal 7 6 4 4" xfId="52473"/>
    <cellStyle name="Normal 7 6 4 4 2" xfId="52474"/>
    <cellStyle name="Normal 7 6 4 5" xfId="52475"/>
    <cellStyle name="Normal 7 6 4_Lcc_inputs" xfId="52476"/>
    <cellStyle name="Normal 7 6 5" xfId="11201"/>
    <cellStyle name="Normal 7 6 5 2" xfId="35875"/>
    <cellStyle name="Normal 7 6 5 2 2" xfId="35876"/>
    <cellStyle name="Normal 7 6 5 2 2 2" xfId="35877"/>
    <cellStyle name="Normal 7 6 5 2 2 3" xfId="52477"/>
    <cellStyle name="Normal 7 6 5 2 3" xfId="35878"/>
    <cellStyle name="Normal 7 6 5 2 4" xfId="52478"/>
    <cellStyle name="Normal 7 6 5 2_Lcc_inputs" xfId="52479"/>
    <cellStyle name="Normal 7 6 5 3" xfId="35879"/>
    <cellStyle name="Normal 7 6 5 3 2" xfId="35880"/>
    <cellStyle name="Normal 7 6 5 3 2 2" xfId="35881"/>
    <cellStyle name="Normal 7 6 5 3 3" xfId="35882"/>
    <cellStyle name="Normal 7 6 5 4" xfId="35883"/>
    <cellStyle name="Normal 7 6 5 4 2" xfId="35884"/>
    <cellStyle name="Normal 7 6 5 5" xfId="35885"/>
    <cellStyle name="Normal 7 6 5 6" xfId="52480"/>
    <cellStyle name="Normal 7 6 5 7" xfId="52481"/>
    <cellStyle name="Normal 7 6 5_Lcc_inputs" xfId="52482"/>
    <cellStyle name="Normal 7 6 6" xfId="35886"/>
    <cellStyle name="Normal 7 6 7" xfId="35887"/>
    <cellStyle name="Normal 7 6 7 2" xfId="35888"/>
    <cellStyle name="Normal 7 6 7 2 2" xfId="35889"/>
    <cellStyle name="Normal 7 6 7 2 3" xfId="52483"/>
    <cellStyle name="Normal 7 6 7 3" xfId="35890"/>
    <cellStyle name="Normal 7 6 7 4" xfId="52484"/>
    <cellStyle name="Normal 7 6 7_Lcc_inputs" xfId="52485"/>
    <cellStyle name="Normal 7 6 8" xfId="35891"/>
    <cellStyle name="Normal 7 6 8 2" xfId="35892"/>
    <cellStyle name="Normal 7 6 8 2 2" xfId="35893"/>
    <cellStyle name="Normal 7 6 8 3" xfId="35894"/>
    <cellStyle name="Normal 7 6 9" xfId="55303"/>
    <cellStyle name="Normal 7 7" xfId="2812"/>
    <cellStyle name="Normal 7 7 2" xfId="9123"/>
    <cellStyle name="Normal 7 7 2 2" xfId="9124"/>
    <cellStyle name="Normal 7 7 2 2 2" xfId="35896"/>
    <cellStyle name="Normal 7 7 2 2 2 2" xfId="35897"/>
    <cellStyle name="Normal 7 7 2 2 2 2 2" xfId="35898"/>
    <cellStyle name="Normal 7 7 2 2 2 3" xfId="35899"/>
    <cellStyle name="Normal 7 7 2 2 3" xfId="35900"/>
    <cellStyle name="Normal 7 7 2 2 3 2" xfId="35901"/>
    <cellStyle name="Normal 7 7 2 2 3 2 2" xfId="35902"/>
    <cellStyle name="Normal 7 7 2 2 3 3" xfId="35903"/>
    <cellStyle name="Normal 7 7 2 2 4" xfId="35904"/>
    <cellStyle name="Normal 7 7 2 2 4 2" xfId="35905"/>
    <cellStyle name="Normal 7 7 2 2 5" xfId="35906"/>
    <cellStyle name="Normal 7 7 2 2 6" xfId="35895"/>
    <cellStyle name="Normal 7 7 2 2_Lcc_inputs" xfId="52486"/>
    <cellStyle name="Normal 7 7 2 3" xfId="35907"/>
    <cellStyle name="Normal 7 7 2 3 2" xfId="35908"/>
    <cellStyle name="Normal 7 7 2 3 2 2" xfId="35909"/>
    <cellStyle name="Normal 7 7 2 3 2 3" xfId="52487"/>
    <cellStyle name="Normal 7 7 2 3 3" xfId="35910"/>
    <cellStyle name="Normal 7 7 2 3 4" xfId="52488"/>
    <cellStyle name="Normal 7 7 2 3_Lcc_inputs" xfId="52489"/>
    <cellStyle name="Normal 7 7 2 4" xfId="35911"/>
    <cellStyle name="Normal 7 7 2 4 2" xfId="35912"/>
    <cellStyle name="Normal 7 7 2 4 2 2" xfId="35913"/>
    <cellStyle name="Normal 7 7 2 4 3" xfId="35914"/>
    <cellStyle name="Normal 7 7 2 5" xfId="35915"/>
    <cellStyle name="Normal 7 7 2 5 2" xfId="35916"/>
    <cellStyle name="Normal 7 7 2 6" xfId="35917"/>
    <cellStyle name="Normal 7 7 2 7" xfId="10432"/>
    <cellStyle name="Normal 7 7 2 8" xfId="52490"/>
    <cellStyle name="Normal 7 7 2_Lcc_inputs" xfId="52491"/>
    <cellStyle name="Normal 7 7 3" xfId="9125"/>
    <cellStyle name="Normal 7 7 3 2" xfId="35918"/>
    <cellStyle name="Normal 7 7 3 2 2" xfId="35919"/>
    <cellStyle name="Normal 7 7 3 2 2 2" xfId="35920"/>
    <cellStyle name="Normal 7 7 3 2 2 3" xfId="52492"/>
    <cellStyle name="Normal 7 7 3 2 3" xfId="35921"/>
    <cellStyle name="Normal 7 7 3 2 4" xfId="52493"/>
    <cellStyle name="Normal 7 7 3 2_Lcc_inputs" xfId="52494"/>
    <cellStyle name="Normal 7 7 3 3" xfId="35922"/>
    <cellStyle name="Normal 7 7 3 3 2" xfId="35923"/>
    <cellStyle name="Normal 7 7 3 3 2 2" xfId="35924"/>
    <cellStyle name="Normal 7 7 3 3 3" xfId="35925"/>
    <cellStyle name="Normal 7 7 3 4" xfId="35926"/>
    <cellStyle name="Normal 7 7 3 4 2" xfId="35927"/>
    <cellStyle name="Normal 7 7 3 5" xfId="35928"/>
    <cellStyle name="Normal 7 7 3 6" xfId="10973"/>
    <cellStyle name="Normal 7 7 3 7" xfId="52495"/>
    <cellStyle name="Normal 7 7 3_Lcc_inputs" xfId="52496"/>
    <cellStyle name="Normal 7 7 4" xfId="11202"/>
    <cellStyle name="Normal 7 7 4 2" xfId="35929"/>
    <cellStyle name="Normal 7 7 4 2 2" xfId="35930"/>
    <cellStyle name="Normal 7 7 4 2 3" xfId="52497"/>
    <cellStyle name="Normal 7 7 4 3" xfId="35931"/>
    <cellStyle name="Normal 7 7 4 3 2" xfId="52498"/>
    <cellStyle name="Normal 7 7 4 4" xfId="52499"/>
    <cellStyle name="Normal 7 7 4 5" xfId="52500"/>
    <cellStyle name="Normal 7 7 4_Lcc_inputs" xfId="52501"/>
    <cellStyle name="Normal 7 7 5" xfId="35932"/>
    <cellStyle name="Normal 7 7 5 2" xfId="35933"/>
    <cellStyle name="Normal 7 7 5 2 2" xfId="35934"/>
    <cellStyle name="Normal 7 7 5 2 3" xfId="52502"/>
    <cellStyle name="Normal 7 7 5 3" xfId="35935"/>
    <cellStyle name="Normal 7 7 5 4" xfId="52503"/>
    <cellStyle name="Normal 7 7 5_Lcc_inputs" xfId="52504"/>
    <cellStyle name="Normal 7 7 6" xfId="35936"/>
    <cellStyle name="Normal 7 7 6 2" xfId="35937"/>
    <cellStyle name="Normal 7 7 6 3" xfId="52505"/>
    <cellStyle name="Normal 7 7 7" xfId="35938"/>
    <cellStyle name="Normal 7 7 7 2" xfId="52506"/>
    <cellStyle name="Normal 7 7 8" xfId="10431"/>
    <cellStyle name="Normal 7 7 9" xfId="52507"/>
    <cellStyle name="Normal 7 7_Lcc_inputs" xfId="52508"/>
    <cellStyle name="Normal 7 8" xfId="2813"/>
    <cellStyle name="Normal 7 8 2" xfId="9126"/>
    <cellStyle name="Normal 7 8 2 2" xfId="9127"/>
    <cellStyle name="Normal 7 8 2 2 2" xfId="35940"/>
    <cellStyle name="Normal 7 8 2 2 2 2" xfId="35941"/>
    <cellStyle name="Normal 7 8 2 2 2 2 2" xfId="35942"/>
    <cellStyle name="Normal 7 8 2 2 2 3" xfId="35943"/>
    <cellStyle name="Normal 7 8 2 2 3" xfId="35944"/>
    <cellStyle name="Normal 7 8 2 2 3 2" xfId="35945"/>
    <cellStyle name="Normal 7 8 2 2 3 2 2" xfId="35946"/>
    <cellStyle name="Normal 7 8 2 2 3 3" xfId="35947"/>
    <cellStyle name="Normal 7 8 2 2 4" xfId="35948"/>
    <cellStyle name="Normal 7 8 2 2 4 2" xfId="35949"/>
    <cellStyle name="Normal 7 8 2 2 5" xfId="35950"/>
    <cellStyle name="Normal 7 8 2 2 6" xfId="35939"/>
    <cellStyle name="Normal 7 8 2 2_Lcc_inputs" xfId="52509"/>
    <cellStyle name="Normal 7 8 2 3" xfId="35951"/>
    <cellStyle name="Normal 7 8 2 3 2" xfId="35952"/>
    <cellStyle name="Normal 7 8 2 3 2 2" xfId="35953"/>
    <cellStyle name="Normal 7 8 2 3 2 3" xfId="52510"/>
    <cellStyle name="Normal 7 8 2 3 3" xfId="35954"/>
    <cellStyle name="Normal 7 8 2 3 4" xfId="52511"/>
    <cellStyle name="Normal 7 8 2 3_Lcc_inputs" xfId="52512"/>
    <cellStyle name="Normal 7 8 2 4" xfId="35955"/>
    <cellStyle name="Normal 7 8 2 4 2" xfId="35956"/>
    <cellStyle name="Normal 7 8 2 4 2 2" xfId="35957"/>
    <cellStyle name="Normal 7 8 2 4 3" xfId="35958"/>
    <cellStyle name="Normal 7 8 2 5" xfId="35959"/>
    <cellStyle name="Normal 7 8 2 5 2" xfId="35960"/>
    <cellStyle name="Normal 7 8 2 6" xfId="35961"/>
    <cellStyle name="Normal 7 8 2 7" xfId="10434"/>
    <cellStyle name="Normal 7 8 2 8" xfId="52513"/>
    <cellStyle name="Normal 7 8 2_Lcc_inputs" xfId="52514"/>
    <cellStyle name="Normal 7 8 3" xfId="9128"/>
    <cellStyle name="Normal 7 8 3 2" xfId="35963"/>
    <cellStyle name="Normal 7 8 3 2 2" xfId="35964"/>
    <cellStyle name="Normal 7 8 3 2 2 2" xfId="35965"/>
    <cellStyle name="Normal 7 8 3 2 3" xfId="35966"/>
    <cellStyle name="Normal 7 8 3 3" xfId="35967"/>
    <cellStyle name="Normal 7 8 3 3 2" xfId="35968"/>
    <cellStyle name="Normal 7 8 3 3 2 2" xfId="35969"/>
    <cellStyle name="Normal 7 8 3 3 3" xfId="35970"/>
    <cellStyle name="Normal 7 8 3 4" xfId="35971"/>
    <cellStyle name="Normal 7 8 3 4 2" xfId="35972"/>
    <cellStyle name="Normal 7 8 3 5" xfId="35973"/>
    <cellStyle name="Normal 7 8 3 6" xfId="35962"/>
    <cellStyle name="Normal 7 8 3_Lcc_inputs" xfId="52515"/>
    <cellStyle name="Normal 7 8 4" xfId="35974"/>
    <cellStyle name="Normal 7 8 4 2" xfId="35975"/>
    <cellStyle name="Normal 7 8 4 2 2" xfId="35976"/>
    <cellStyle name="Normal 7 8 4 2 3" xfId="52516"/>
    <cellStyle name="Normal 7 8 4 3" xfId="35977"/>
    <cellStyle name="Normal 7 8 4 4" xfId="52517"/>
    <cellStyle name="Normal 7 8 4_Lcc_inputs" xfId="52518"/>
    <cellStyle name="Normal 7 8 5" xfId="35978"/>
    <cellStyle name="Normal 7 8 5 2" xfId="35979"/>
    <cellStyle name="Normal 7 8 5 2 2" xfId="35980"/>
    <cellStyle name="Normal 7 8 5 3" xfId="35981"/>
    <cellStyle name="Normal 7 8 6" xfId="35982"/>
    <cellStyle name="Normal 7 8 6 2" xfId="35983"/>
    <cellStyle name="Normal 7 8 7" xfId="35984"/>
    <cellStyle name="Normal 7 8 8" xfId="10433"/>
    <cellStyle name="Normal 7 8 9" xfId="52519"/>
    <cellStyle name="Normal 7 8_Lcc_inputs" xfId="52520"/>
    <cellStyle name="Normal 7 9" xfId="2814"/>
    <cellStyle name="Normal 7 9 2" xfId="9129"/>
    <cellStyle name="Normal 7 9 2 2" xfId="9130"/>
    <cellStyle name="Normal 7 9 2 2 2" xfId="35987"/>
    <cellStyle name="Normal 7 9 2 2 2 2" xfId="35988"/>
    <cellStyle name="Normal 7 9 2 2 3" xfId="35989"/>
    <cellStyle name="Normal 7 9 2 2 4" xfId="35986"/>
    <cellStyle name="Normal 7 9 2 3" xfId="35990"/>
    <cellStyle name="Normal 7 9 2 3 2" xfId="35991"/>
    <cellStyle name="Normal 7 9 2 3 2 2" xfId="35992"/>
    <cellStyle name="Normal 7 9 2 3 3" xfId="35993"/>
    <cellStyle name="Normal 7 9 2 4" xfId="35994"/>
    <cellStyle name="Normal 7 9 2 4 2" xfId="35995"/>
    <cellStyle name="Normal 7 9 2 5" xfId="35996"/>
    <cellStyle name="Normal 7 9 2 6" xfId="35985"/>
    <cellStyle name="Normal 7 9 2_Lcc_inputs" xfId="52521"/>
    <cellStyle name="Normal 7 9 3" xfId="9131"/>
    <cellStyle name="Normal 7 9 3 2" xfId="35998"/>
    <cellStyle name="Normal 7 9 3 2 2" xfId="35999"/>
    <cellStyle name="Normal 7 9 3 2 3" xfId="52522"/>
    <cellStyle name="Normal 7 9 3 3" xfId="36000"/>
    <cellStyle name="Normal 7 9 3 4" xfId="35997"/>
    <cellStyle name="Normal 7 9 3_Lcc_inputs" xfId="52523"/>
    <cellStyle name="Normal 7 9 4" xfId="36001"/>
    <cellStyle name="Normal 7 9 4 2" xfId="36002"/>
    <cellStyle name="Normal 7 9 4 2 2" xfId="36003"/>
    <cellStyle name="Normal 7 9 4 3" xfId="36004"/>
    <cellStyle name="Normal 7 9 5" xfId="36005"/>
    <cellStyle name="Normal 7 9 5 2" xfId="36006"/>
    <cellStyle name="Normal 7 9 6" xfId="36007"/>
    <cellStyle name="Normal 7 9 7" xfId="10435"/>
    <cellStyle name="Normal 7 9 8" xfId="52524"/>
    <cellStyle name="Normal 7 9_Lcc_inputs" xfId="52525"/>
    <cellStyle name="Normal 7_Lcc_inputs" xfId="52526"/>
    <cellStyle name="Normal 70" xfId="10436"/>
    <cellStyle name="Normal 70 10" xfId="10848"/>
    <cellStyle name="Normal 70 10 2" xfId="36008"/>
    <cellStyle name="Normal 70 10 2 2" xfId="36009"/>
    <cellStyle name="Normal 70 10 2 2 2" xfId="36010"/>
    <cellStyle name="Normal 70 10 2 2 3" xfId="52527"/>
    <cellStyle name="Normal 70 10 2 3" xfId="36011"/>
    <cellStyle name="Normal 70 10 2 4" xfId="52528"/>
    <cellStyle name="Normal 70 10 2_Lcc_inputs" xfId="52529"/>
    <cellStyle name="Normal 70 10 3" xfId="36012"/>
    <cellStyle name="Normal 70 10 3 2" xfId="36013"/>
    <cellStyle name="Normal 70 10 3 2 2" xfId="36014"/>
    <cellStyle name="Normal 70 10 3 3" xfId="36015"/>
    <cellStyle name="Normal 70 10 4" xfId="36016"/>
    <cellStyle name="Normal 70 10 4 2" xfId="36017"/>
    <cellStyle name="Normal 70 10 5" xfId="36018"/>
    <cellStyle name="Normal 70 10 6" xfId="52530"/>
    <cellStyle name="Normal 70 10 7" xfId="52531"/>
    <cellStyle name="Normal 70 10_Lcc_inputs" xfId="52532"/>
    <cellStyle name="Normal 70 11" xfId="36019"/>
    <cellStyle name="Normal 70 11 2" xfId="36020"/>
    <cellStyle name="Normal 70 11 2 2" xfId="36021"/>
    <cellStyle name="Normal 70 11 2 3" xfId="52533"/>
    <cellStyle name="Normal 70 11 3" xfId="36022"/>
    <cellStyle name="Normal 70 11 3 2" xfId="52534"/>
    <cellStyle name="Normal 70 11 4" xfId="52535"/>
    <cellStyle name="Normal 70 11 5" xfId="52536"/>
    <cellStyle name="Normal 70 11_Lcc_inputs" xfId="52537"/>
    <cellStyle name="Normal 70 12" xfId="36023"/>
    <cellStyle name="Normal 70 12 2" xfId="36024"/>
    <cellStyle name="Normal 70 12 2 2" xfId="36025"/>
    <cellStyle name="Normal 70 12 2 3" xfId="52538"/>
    <cellStyle name="Normal 70 12 3" xfId="36026"/>
    <cellStyle name="Normal 70 12 4" xfId="52539"/>
    <cellStyle name="Normal 70 12_Lcc_inputs" xfId="52540"/>
    <cellStyle name="Normal 70 13" xfId="36027"/>
    <cellStyle name="Normal 70 13 2" xfId="36028"/>
    <cellStyle name="Normal 70 13 3" xfId="52541"/>
    <cellStyle name="Normal 70 14" xfId="36029"/>
    <cellStyle name="Normal 70 14 2" xfId="52542"/>
    <cellStyle name="Normal 70 15" xfId="52543"/>
    <cellStyle name="Normal 70 16" xfId="52544"/>
    <cellStyle name="Normal 70 2" xfId="10437"/>
    <cellStyle name="Normal 70 2 10" xfId="52545"/>
    <cellStyle name="Normal 70 2 2" xfId="10438"/>
    <cellStyle name="Normal 70 2 2 2" xfId="36030"/>
    <cellStyle name="Normal 70 2 2 2 2" xfId="36031"/>
    <cellStyle name="Normal 70 2 2 2 2 2" xfId="36032"/>
    <cellStyle name="Normal 70 2 2 2 2 2 2" xfId="36033"/>
    <cellStyle name="Normal 70 2 2 2 2 3" xfId="36034"/>
    <cellStyle name="Normal 70 2 2 2 3" xfId="36035"/>
    <cellStyle name="Normal 70 2 2 2 3 2" xfId="36036"/>
    <cellStyle name="Normal 70 2 2 2 3 2 2" xfId="36037"/>
    <cellStyle name="Normal 70 2 2 2 3 3" xfId="36038"/>
    <cellStyle name="Normal 70 2 2 2 4" xfId="36039"/>
    <cellStyle name="Normal 70 2 2 2 4 2" xfId="36040"/>
    <cellStyle name="Normal 70 2 2 2 5" xfId="36041"/>
    <cellStyle name="Normal 70 2 2 2_Lcc_inputs" xfId="52546"/>
    <cellStyle name="Normal 70 2 2 3" xfId="36042"/>
    <cellStyle name="Normal 70 2 2 3 2" xfId="36043"/>
    <cellStyle name="Normal 70 2 2 3 2 2" xfId="36044"/>
    <cellStyle name="Normal 70 2 2 3 2 3" xfId="52547"/>
    <cellStyle name="Normal 70 2 2 3 3" xfId="36045"/>
    <cellStyle name="Normal 70 2 2 3 4" xfId="52548"/>
    <cellStyle name="Normal 70 2 2 3_Lcc_inputs" xfId="52549"/>
    <cellStyle name="Normal 70 2 2 4" xfId="36046"/>
    <cellStyle name="Normal 70 2 2 4 2" xfId="36047"/>
    <cellStyle name="Normal 70 2 2 4 2 2" xfId="36048"/>
    <cellStyle name="Normal 70 2 2 4 3" xfId="36049"/>
    <cellStyle name="Normal 70 2 2 5" xfId="36050"/>
    <cellStyle name="Normal 70 2 2 5 2" xfId="36051"/>
    <cellStyle name="Normal 70 2 2 6" xfId="36052"/>
    <cellStyle name="Normal 70 2 2 7" xfId="52550"/>
    <cellStyle name="Normal 70 2 2 8" xfId="52551"/>
    <cellStyle name="Normal 70 2 2_Lcc_inputs" xfId="52552"/>
    <cellStyle name="Normal 70 2 3" xfId="10910"/>
    <cellStyle name="Normal 70 2 3 2" xfId="36053"/>
    <cellStyle name="Normal 70 2 3 2 2" xfId="36054"/>
    <cellStyle name="Normal 70 2 3 2 2 2" xfId="36055"/>
    <cellStyle name="Normal 70 2 3 2 2 3" xfId="52553"/>
    <cellStyle name="Normal 70 2 3 2 3" xfId="36056"/>
    <cellStyle name="Normal 70 2 3 2 4" xfId="52554"/>
    <cellStyle name="Normal 70 2 3 2_Lcc_inputs" xfId="52555"/>
    <cellStyle name="Normal 70 2 3 3" xfId="36057"/>
    <cellStyle name="Normal 70 2 3 3 2" xfId="36058"/>
    <cellStyle name="Normal 70 2 3 3 2 2" xfId="36059"/>
    <cellStyle name="Normal 70 2 3 3 3" xfId="36060"/>
    <cellStyle name="Normal 70 2 3 4" xfId="36061"/>
    <cellStyle name="Normal 70 2 3 4 2" xfId="36062"/>
    <cellStyle name="Normal 70 2 3 5" xfId="36063"/>
    <cellStyle name="Normal 70 2 3 6" xfId="52556"/>
    <cellStyle name="Normal 70 2 3 7" xfId="52557"/>
    <cellStyle name="Normal 70 2 3_Lcc_inputs" xfId="52558"/>
    <cellStyle name="Normal 70 2 4" xfId="11203"/>
    <cellStyle name="Normal 70 2 4 2" xfId="36064"/>
    <cellStyle name="Normal 70 2 4 2 2" xfId="36065"/>
    <cellStyle name="Normal 70 2 4 2 3" xfId="52559"/>
    <cellStyle name="Normal 70 2 4 3" xfId="36066"/>
    <cellStyle name="Normal 70 2 4 3 2" xfId="52560"/>
    <cellStyle name="Normal 70 2 4 4" xfId="52561"/>
    <cellStyle name="Normal 70 2 4 5" xfId="52562"/>
    <cellStyle name="Normal 70 2 4_Lcc_inputs" xfId="52563"/>
    <cellStyle name="Normal 70 2 5" xfId="36067"/>
    <cellStyle name="Normal 70 2 5 2" xfId="36068"/>
    <cellStyle name="Normal 70 2 5 2 2" xfId="36069"/>
    <cellStyle name="Normal 70 2 5 2 3" xfId="52564"/>
    <cellStyle name="Normal 70 2 5 3" xfId="36070"/>
    <cellStyle name="Normal 70 2 5 3 2" xfId="52565"/>
    <cellStyle name="Normal 70 2 5 4" xfId="52566"/>
    <cellStyle name="Normal 70 2 5 5" xfId="52567"/>
    <cellStyle name="Normal 70 2 5_Lcc_inputs" xfId="52568"/>
    <cellStyle name="Normal 70 2 6" xfId="36071"/>
    <cellStyle name="Normal 70 2 6 2" xfId="36072"/>
    <cellStyle name="Normal 70 2 6 2 2" xfId="52569"/>
    <cellStyle name="Normal 70 2 6 3" xfId="52570"/>
    <cellStyle name="Normal 70 2 6 4" xfId="52571"/>
    <cellStyle name="Normal 70 2 6_Lcc_inputs" xfId="52572"/>
    <cellStyle name="Normal 70 2 7" xfId="36073"/>
    <cellStyle name="Normal 70 2 7 2" xfId="52573"/>
    <cellStyle name="Normal 70 2 7 3" xfId="52574"/>
    <cellStyle name="Normal 70 2 8" xfId="52575"/>
    <cellStyle name="Normal 70 2 8 2" xfId="52576"/>
    <cellStyle name="Normal 70 2 9" xfId="52577"/>
    <cellStyle name="Normal 70 2_Lcc_inputs" xfId="52578"/>
    <cellStyle name="Normal 70 3" xfId="10439"/>
    <cellStyle name="Normal 70 3 2" xfId="10440"/>
    <cellStyle name="Normal 70 3 2 2" xfId="36074"/>
    <cellStyle name="Normal 70 3 2 2 2" xfId="36075"/>
    <cellStyle name="Normal 70 3 2 2 2 2" xfId="36076"/>
    <cellStyle name="Normal 70 3 2 2 2 2 2" xfId="36077"/>
    <cellStyle name="Normal 70 3 2 2 2 3" xfId="36078"/>
    <cellStyle name="Normal 70 3 2 2 3" xfId="36079"/>
    <cellStyle name="Normal 70 3 2 2 3 2" xfId="36080"/>
    <cellStyle name="Normal 70 3 2 2 3 2 2" xfId="36081"/>
    <cellStyle name="Normal 70 3 2 2 3 3" xfId="36082"/>
    <cellStyle name="Normal 70 3 2 2 4" xfId="36083"/>
    <cellStyle name="Normal 70 3 2 2 4 2" xfId="36084"/>
    <cellStyle name="Normal 70 3 2 2 5" xfId="36085"/>
    <cellStyle name="Normal 70 3 2 2_Lcc_inputs" xfId="52579"/>
    <cellStyle name="Normal 70 3 2 3" xfId="36086"/>
    <cellStyle name="Normal 70 3 2 3 2" xfId="36087"/>
    <cellStyle name="Normal 70 3 2 3 2 2" xfId="36088"/>
    <cellStyle name="Normal 70 3 2 3 2 3" xfId="52580"/>
    <cellStyle name="Normal 70 3 2 3 3" xfId="36089"/>
    <cellStyle name="Normal 70 3 2 3 4" xfId="52581"/>
    <cellStyle name="Normal 70 3 2 3_Lcc_inputs" xfId="52582"/>
    <cellStyle name="Normal 70 3 2 4" xfId="36090"/>
    <cellStyle name="Normal 70 3 2 4 2" xfId="36091"/>
    <cellStyle name="Normal 70 3 2 4 2 2" xfId="36092"/>
    <cellStyle name="Normal 70 3 2 4 3" xfId="36093"/>
    <cellStyle name="Normal 70 3 2 5" xfId="36094"/>
    <cellStyle name="Normal 70 3 2 5 2" xfId="36095"/>
    <cellStyle name="Normal 70 3 2 6" xfId="36096"/>
    <cellStyle name="Normal 70 3 2 7" xfId="52583"/>
    <cellStyle name="Normal 70 3 2 8" xfId="52584"/>
    <cellStyle name="Normal 70 3 2_Lcc_inputs" xfId="52585"/>
    <cellStyle name="Normal 70 3 3" xfId="10974"/>
    <cellStyle name="Normal 70 3 3 2" xfId="36097"/>
    <cellStyle name="Normal 70 3 3 2 2" xfId="36098"/>
    <cellStyle name="Normal 70 3 3 2 2 2" xfId="36099"/>
    <cellStyle name="Normal 70 3 3 2 2 3" xfId="52586"/>
    <cellStyle name="Normal 70 3 3 2 3" xfId="36100"/>
    <cellStyle name="Normal 70 3 3 2 4" xfId="52587"/>
    <cellStyle name="Normal 70 3 3 2_Lcc_inputs" xfId="52588"/>
    <cellStyle name="Normal 70 3 3 3" xfId="36101"/>
    <cellStyle name="Normal 70 3 3 3 2" xfId="36102"/>
    <cellStyle name="Normal 70 3 3 3 2 2" xfId="36103"/>
    <cellStyle name="Normal 70 3 3 3 3" xfId="36104"/>
    <cellStyle name="Normal 70 3 3 4" xfId="36105"/>
    <cellStyle name="Normal 70 3 3 4 2" xfId="36106"/>
    <cellStyle name="Normal 70 3 3 5" xfId="36107"/>
    <cellStyle name="Normal 70 3 3 6" xfId="52589"/>
    <cellStyle name="Normal 70 3 3 7" xfId="52590"/>
    <cellStyle name="Normal 70 3 3_Lcc_inputs" xfId="52591"/>
    <cellStyle name="Normal 70 3 4" xfId="11204"/>
    <cellStyle name="Normal 70 3 4 2" xfId="36108"/>
    <cellStyle name="Normal 70 3 4 2 2" xfId="36109"/>
    <cellStyle name="Normal 70 3 4 2 3" xfId="52592"/>
    <cellStyle name="Normal 70 3 4 3" xfId="36110"/>
    <cellStyle name="Normal 70 3 4 3 2" xfId="52593"/>
    <cellStyle name="Normal 70 3 4 4" xfId="52594"/>
    <cellStyle name="Normal 70 3 4 5" xfId="52595"/>
    <cellStyle name="Normal 70 3 4_Lcc_inputs" xfId="52596"/>
    <cellStyle name="Normal 70 3 5" xfId="36111"/>
    <cellStyle name="Normal 70 3 5 2" xfId="36112"/>
    <cellStyle name="Normal 70 3 5 2 2" xfId="36113"/>
    <cellStyle name="Normal 70 3 5 2 3" xfId="52597"/>
    <cellStyle name="Normal 70 3 5 3" xfId="36114"/>
    <cellStyle name="Normal 70 3 5 4" xfId="52598"/>
    <cellStyle name="Normal 70 3 5_Lcc_inputs" xfId="52599"/>
    <cellStyle name="Normal 70 3 6" xfId="36115"/>
    <cellStyle name="Normal 70 3 6 2" xfId="36116"/>
    <cellStyle name="Normal 70 3 6 3" xfId="52600"/>
    <cellStyle name="Normal 70 3 7" xfId="36117"/>
    <cellStyle name="Normal 70 3 7 2" xfId="52601"/>
    <cellStyle name="Normal 70 3 8" xfId="52602"/>
    <cellStyle name="Normal 70 3 9" xfId="52603"/>
    <cellStyle name="Normal 70 3_Lcc_inputs" xfId="52604"/>
    <cellStyle name="Normal 70 4" xfId="10441"/>
    <cellStyle name="Normal 70 4 2" xfId="10442"/>
    <cellStyle name="Normal 70 4 2 2" xfId="36118"/>
    <cellStyle name="Normal 70 4 2 2 2" xfId="36119"/>
    <cellStyle name="Normal 70 4 2 2 2 2" xfId="36120"/>
    <cellStyle name="Normal 70 4 2 2 2 2 2" xfId="36121"/>
    <cellStyle name="Normal 70 4 2 2 2 3" xfId="36122"/>
    <cellStyle name="Normal 70 4 2 2 3" xfId="36123"/>
    <cellStyle name="Normal 70 4 2 2 3 2" xfId="36124"/>
    <cellStyle name="Normal 70 4 2 2 3 2 2" xfId="36125"/>
    <cellStyle name="Normal 70 4 2 2 3 3" xfId="36126"/>
    <cellStyle name="Normal 70 4 2 2 4" xfId="36127"/>
    <cellStyle name="Normal 70 4 2 2 4 2" xfId="36128"/>
    <cellStyle name="Normal 70 4 2 2 5" xfId="36129"/>
    <cellStyle name="Normal 70 4 2 2_Lcc_inputs" xfId="52605"/>
    <cellStyle name="Normal 70 4 2 3" xfId="36130"/>
    <cellStyle name="Normal 70 4 2 3 2" xfId="36131"/>
    <cellStyle name="Normal 70 4 2 3 2 2" xfId="36132"/>
    <cellStyle name="Normal 70 4 2 3 2 3" xfId="52606"/>
    <cellStyle name="Normal 70 4 2 3 3" xfId="36133"/>
    <cellStyle name="Normal 70 4 2 3 4" xfId="52607"/>
    <cellStyle name="Normal 70 4 2 3_Lcc_inputs" xfId="52608"/>
    <cellStyle name="Normal 70 4 2 4" xfId="36134"/>
    <cellStyle name="Normal 70 4 2 4 2" xfId="36135"/>
    <cellStyle name="Normal 70 4 2 4 2 2" xfId="36136"/>
    <cellStyle name="Normal 70 4 2 4 3" xfId="36137"/>
    <cellStyle name="Normal 70 4 2 5" xfId="36138"/>
    <cellStyle name="Normal 70 4 2 5 2" xfId="36139"/>
    <cellStyle name="Normal 70 4 2 6" xfId="36140"/>
    <cellStyle name="Normal 70 4 2 7" xfId="52609"/>
    <cellStyle name="Normal 70 4 2 8" xfId="52610"/>
    <cellStyle name="Normal 70 4 2_Lcc_inputs" xfId="52611"/>
    <cellStyle name="Normal 70 4 3" xfId="36141"/>
    <cellStyle name="Normal 70 4 3 2" xfId="36142"/>
    <cellStyle name="Normal 70 4 3 2 2" xfId="36143"/>
    <cellStyle name="Normal 70 4 3 2 2 2" xfId="36144"/>
    <cellStyle name="Normal 70 4 3 2 3" xfId="36145"/>
    <cellStyle name="Normal 70 4 3 3" xfId="36146"/>
    <cellStyle name="Normal 70 4 3 3 2" xfId="36147"/>
    <cellStyle name="Normal 70 4 3 3 2 2" xfId="36148"/>
    <cellStyle name="Normal 70 4 3 3 3" xfId="36149"/>
    <cellStyle name="Normal 70 4 3 4" xfId="36150"/>
    <cellStyle name="Normal 70 4 3 4 2" xfId="36151"/>
    <cellStyle name="Normal 70 4 3 5" xfId="36152"/>
    <cellStyle name="Normal 70 4 3_Lcc_inputs" xfId="52612"/>
    <cellStyle name="Normal 70 4 4" xfId="36153"/>
    <cellStyle name="Normal 70 4 4 2" xfId="36154"/>
    <cellStyle name="Normal 70 4 4 2 2" xfId="36155"/>
    <cellStyle name="Normal 70 4 4 2 3" xfId="52613"/>
    <cellStyle name="Normal 70 4 4 3" xfId="36156"/>
    <cellStyle name="Normal 70 4 4 4" xfId="52614"/>
    <cellStyle name="Normal 70 4 4_Lcc_inputs" xfId="52615"/>
    <cellStyle name="Normal 70 4 5" xfId="36157"/>
    <cellStyle name="Normal 70 4 5 2" xfId="36158"/>
    <cellStyle name="Normal 70 4 5 2 2" xfId="36159"/>
    <cellStyle name="Normal 70 4 5 3" xfId="36160"/>
    <cellStyle name="Normal 70 4 6" xfId="36161"/>
    <cellStyle name="Normal 70 4 6 2" xfId="36162"/>
    <cellStyle name="Normal 70 4 7" xfId="36163"/>
    <cellStyle name="Normal 70 4 8" xfId="52616"/>
    <cellStyle name="Normal 70 4 9" xfId="52617"/>
    <cellStyle name="Normal 70 4_Lcc_inputs" xfId="52618"/>
    <cellStyle name="Normal 70 5" xfId="10443"/>
    <cellStyle name="Normal 70 5 2" xfId="10444"/>
    <cellStyle name="Normal 70 5 2 2" xfId="36164"/>
    <cellStyle name="Normal 70 5 2 2 2" xfId="36165"/>
    <cellStyle name="Normal 70 5 2 2 2 2" xfId="36166"/>
    <cellStyle name="Normal 70 5 2 2 2 2 2" xfId="36167"/>
    <cellStyle name="Normal 70 5 2 2 2 3" xfId="36168"/>
    <cellStyle name="Normal 70 5 2 2 3" xfId="36169"/>
    <cellStyle name="Normal 70 5 2 2 3 2" xfId="36170"/>
    <cellStyle name="Normal 70 5 2 2 3 2 2" xfId="36171"/>
    <cellStyle name="Normal 70 5 2 2 3 3" xfId="36172"/>
    <cellStyle name="Normal 70 5 2 2 4" xfId="36173"/>
    <cellStyle name="Normal 70 5 2 2 4 2" xfId="36174"/>
    <cellStyle name="Normal 70 5 2 2 5" xfId="36175"/>
    <cellStyle name="Normal 70 5 2 2_Lcc_inputs" xfId="52619"/>
    <cellStyle name="Normal 70 5 2 3" xfId="36176"/>
    <cellStyle name="Normal 70 5 2 3 2" xfId="36177"/>
    <cellStyle name="Normal 70 5 2 3 2 2" xfId="36178"/>
    <cellStyle name="Normal 70 5 2 3 2 3" xfId="52620"/>
    <cellStyle name="Normal 70 5 2 3 3" xfId="36179"/>
    <cellStyle name="Normal 70 5 2 3 4" xfId="52621"/>
    <cellStyle name="Normal 70 5 2 3_Lcc_inputs" xfId="52622"/>
    <cellStyle name="Normal 70 5 2 4" xfId="36180"/>
    <cellStyle name="Normal 70 5 2 4 2" xfId="36181"/>
    <cellStyle name="Normal 70 5 2 4 2 2" xfId="36182"/>
    <cellStyle name="Normal 70 5 2 4 3" xfId="36183"/>
    <cellStyle name="Normal 70 5 2 5" xfId="36184"/>
    <cellStyle name="Normal 70 5 2 5 2" xfId="36185"/>
    <cellStyle name="Normal 70 5 2 6" xfId="36186"/>
    <cellStyle name="Normal 70 5 2 7" xfId="52623"/>
    <cellStyle name="Normal 70 5 2 8" xfId="52624"/>
    <cellStyle name="Normal 70 5 2_Lcc_inputs" xfId="52625"/>
    <cellStyle name="Normal 70 5 3" xfId="36187"/>
    <cellStyle name="Normal 70 5 3 2" xfId="36188"/>
    <cellStyle name="Normal 70 5 3 2 2" xfId="36189"/>
    <cellStyle name="Normal 70 5 3 2 2 2" xfId="36190"/>
    <cellStyle name="Normal 70 5 3 2 3" xfId="36191"/>
    <cellStyle name="Normal 70 5 3 3" xfId="36192"/>
    <cellStyle name="Normal 70 5 3 3 2" xfId="36193"/>
    <cellStyle name="Normal 70 5 3 3 2 2" xfId="36194"/>
    <cellStyle name="Normal 70 5 3 3 3" xfId="36195"/>
    <cellStyle name="Normal 70 5 3 4" xfId="36196"/>
    <cellStyle name="Normal 70 5 3 4 2" xfId="36197"/>
    <cellStyle name="Normal 70 5 3 5" xfId="36198"/>
    <cellStyle name="Normal 70 5 3_Lcc_inputs" xfId="52626"/>
    <cellStyle name="Normal 70 5 4" xfId="36199"/>
    <cellStyle name="Normal 70 5 4 2" xfId="36200"/>
    <cellStyle name="Normal 70 5 4 2 2" xfId="36201"/>
    <cellStyle name="Normal 70 5 4 2 3" xfId="52627"/>
    <cellStyle name="Normal 70 5 4 3" xfId="36202"/>
    <cellStyle name="Normal 70 5 4 4" xfId="52628"/>
    <cellStyle name="Normal 70 5 4_Lcc_inputs" xfId="52629"/>
    <cellStyle name="Normal 70 5 5" xfId="36203"/>
    <cellStyle name="Normal 70 5 5 2" xfId="36204"/>
    <cellStyle name="Normal 70 5 5 2 2" xfId="36205"/>
    <cellStyle name="Normal 70 5 5 3" xfId="36206"/>
    <cellStyle name="Normal 70 5 6" xfId="36207"/>
    <cellStyle name="Normal 70 5 6 2" xfId="36208"/>
    <cellStyle name="Normal 70 5 7" xfId="36209"/>
    <cellStyle name="Normal 70 5 8" xfId="52630"/>
    <cellStyle name="Normal 70 5 9" xfId="52631"/>
    <cellStyle name="Normal 70 5_Lcc_inputs" xfId="52632"/>
    <cellStyle name="Normal 70 6" xfId="10445"/>
    <cellStyle name="Normal 70 6 2" xfId="10446"/>
    <cellStyle name="Normal 70 6 2 2" xfId="36210"/>
    <cellStyle name="Normal 70 6 2 2 2" xfId="36211"/>
    <cellStyle name="Normal 70 6 2 2 2 2" xfId="36212"/>
    <cellStyle name="Normal 70 6 2 2 2 2 2" xfId="36213"/>
    <cellStyle name="Normal 70 6 2 2 2 3" xfId="36214"/>
    <cellStyle name="Normal 70 6 2 2 3" xfId="36215"/>
    <cellStyle name="Normal 70 6 2 2 3 2" xfId="36216"/>
    <cellStyle name="Normal 70 6 2 2 3 2 2" xfId="36217"/>
    <cellStyle name="Normal 70 6 2 2 3 3" xfId="36218"/>
    <cellStyle name="Normal 70 6 2 2 4" xfId="36219"/>
    <cellStyle name="Normal 70 6 2 2 4 2" xfId="36220"/>
    <cellStyle name="Normal 70 6 2 2 5" xfId="36221"/>
    <cellStyle name="Normal 70 6 2 2_Lcc_inputs" xfId="52633"/>
    <cellStyle name="Normal 70 6 2 3" xfId="36222"/>
    <cellStyle name="Normal 70 6 2 3 2" xfId="36223"/>
    <cellStyle name="Normal 70 6 2 3 2 2" xfId="36224"/>
    <cellStyle name="Normal 70 6 2 3 2 3" xfId="52634"/>
    <cellStyle name="Normal 70 6 2 3 3" xfId="36225"/>
    <cellStyle name="Normal 70 6 2 3 4" xfId="52635"/>
    <cellStyle name="Normal 70 6 2 3_Lcc_inputs" xfId="52636"/>
    <cellStyle name="Normal 70 6 2 4" xfId="36226"/>
    <cellStyle name="Normal 70 6 2 4 2" xfId="36227"/>
    <cellStyle name="Normal 70 6 2 4 2 2" xfId="36228"/>
    <cellStyle name="Normal 70 6 2 4 3" xfId="36229"/>
    <cellStyle name="Normal 70 6 2 5" xfId="36230"/>
    <cellStyle name="Normal 70 6 2 5 2" xfId="36231"/>
    <cellStyle name="Normal 70 6 2 6" xfId="36232"/>
    <cellStyle name="Normal 70 6 2 7" xfId="52637"/>
    <cellStyle name="Normal 70 6 2 8" xfId="52638"/>
    <cellStyle name="Normal 70 6 2_Lcc_inputs" xfId="52639"/>
    <cellStyle name="Normal 70 6 3" xfId="36233"/>
    <cellStyle name="Normal 70 6 3 2" xfId="36234"/>
    <cellStyle name="Normal 70 6 3 2 2" xfId="36235"/>
    <cellStyle name="Normal 70 6 3 2 2 2" xfId="36236"/>
    <cellStyle name="Normal 70 6 3 2 3" xfId="36237"/>
    <cellStyle name="Normal 70 6 3 3" xfId="36238"/>
    <cellStyle name="Normal 70 6 3 3 2" xfId="36239"/>
    <cellStyle name="Normal 70 6 3 3 2 2" xfId="36240"/>
    <cellStyle name="Normal 70 6 3 3 3" xfId="36241"/>
    <cellStyle name="Normal 70 6 3 4" xfId="36242"/>
    <cellStyle name="Normal 70 6 3 4 2" xfId="36243"/>
    <cellStyle name="Normal 70 6 3 5" xfId="36244"/>
    <cellStyle name="Normal 70 6 3_Lcc_inputs" xfId="52640"/>
    <cellStyle name="Normal 70 6 4" xfId="36245"/>
    <cellStyle name="Normal 70 6 4 2" xfId="36246"/>
    <cellStyle name="Normal 70 6 4 2 2" xfId="36247"/>
    <cellStyle name="Normal 70 6 4 2 3" xfId="52641"/>
    <cellStyle name="Normal 70 6 4 3" xfId="36248"/>
    <cellStyle name="Normal 70 6 4 4" xfId="52642"/>
    <cellStyle name="Normal 70 6 4_Lcc_inputs" xfId="52643"/>
    <cellStyle name="Normal 70 6 5" xfId="36249"/>
    <cellStyle name="Normal 70 6 5 2" xfId="36250"/>
    <cellStyle name="Normal 70 6 5 2 2" xfId="36251"/>
    <cellStyle name="Normal 70 6 5 3" xfId="36252"/>
    <cellStyle name="Normal 70 6 6" xfId="36253"/>
    <cellStyle name="Normal 70 6 6 2" xfId="36254"/>
    <cellStyle name="Normal 70 6 7" xfId="36255"/>
    <cellStyle name="Normal 70 6 8" xfId="52644"/>
    <cellStyle name="Normal 70 6 9" xfId="52645"/>
    <cellStyle name="Normal 70 6_Lcc_inputs" xfId="52646"/>
    <cellStyle name="Normal 70 7" xfId="10447"/>
    <cellStyle name="Normal 70 7 2" xfId="10448"/>
    <cellStyle name="Normal 70 7 2 2" xfId="36256"/>
    <cellStyle name="Normal 70 7 2 2 2" xfId="36257"/>
    <cellStyle name="Normal 70 7 2 2 2 2" xfId="36258"/>
    <cellStyle name="Normal 70 7 2 2 2 2 2" xfId="36259"/>
    <cellStyle name="Normal 70 7 2 2 2 3" xfId="36260"/>
    <cellStyle name="Normal 70 7 2 2 3" xfId="36261"/>
    <cellStyle name="Normal 70 7 2 2 3 2" xfId="36262"/>
    <cellStyle name="Normal 70 7 2 2 3 2 2" xfId="36263"/>
    <cellStyle name="Normal 70 7 2 2 3 3" xfId="36264"/>
    <cellStyle name="Normal 70 7 2 2 4" xfId="36265"/>
    <cellStyle name="Normal 70 7 2 2 4 2" xfId="36266"/>
    <cellStyle name="Normal 70 7 2 2 5" xfId="36267"/>
    <cellStyle name="Normal 70 7 2 2_Lcc_inputs" xfId="52647"/>
    <cellStyle name="Normal 70 7 2 3" xfId="36268"/>
    <cellStyle name="Normal 70 7 2 3 2" xfId="36269"/>
    <cellStyle name="Normal 70 7 2 3 2 2" xfId="36270"/>
    <cellStyle name="Normal 70 7 2 3 2 3" xfId="52648"/>
    <cellStyle name="Normal 70 7 2 3 3" xfId="36271"/>
    <cellStyle name="Normal 70 7 2 3 4" xfId="52649"/>
    <cellStyle name="Normal 70 7 2 3_Lcc_inputs" xfId="52650"/>
    <cellStyle name="Normal 70 7 2 4" xfId="36272"/>
    <cellStyle name="Normal 70 7 2 4 2" xfId="36273"/>
    <cellStyle name="Normal 70 7 2 4 2 2" xfId="36274"/>
    <cellStyle name="Normal 70 7 2 4 3" xfId="36275"/>
    <cellStyle name="Normal 70 7 2 5" xfId="36276"/>
    <cellStyle name="Normal 70 7 2 5 2" xfId="36277"/>
    <cellStyle name="Normal 70 7 2 6" xfId="36278"/>
    <cellStyle name="Normal 70 7 2 7" xfId="52651"/>
    <cellStyle name="Normal 70 7 2 8" xfId="52652"/>
    <cellStyle name="Normal 70 7 2_Lcc_inputs" xfId="52653"/>
    <cellStyle name="Normal 70 7 3" xfId="36279"/>
    <cellStyle name="Normal 70 7 3 2" xfId="36280"/>
    <cellStyle name="Normal 70 7 3 2 2" xfId="36281"/>
    <cellStyle name="Normal 70 7 3 2 2 2" xfId="36282"/>
    <cellStyle name="Normal 70 7 3 2 3" xfId="36283"/>
    <cellStyle name="Normal 70 7 3 3" xfId="36284"/>
    <cellStyle name="Normal 70 7 3 3 2" xfId="36285"/>
    <cellStyle name="Normal 70 7 3 3 2 2" xfId="36286"/>
    <cellStyle name="Normal 70 7 3 3 3" xfId="36287"/>
    <cellStyle name="Normal 70 7 3 4" xfId="36288"/>
    <cellStyle name="Normal 70 7 3 4 2" xfId="36289"/>
    <cellStyle name="Normal 70 7 3 5" xfId="36290"/>
    <cellStyle name="Normal 70 7 3_Lcc_inputs" xfId="52654"/>
    <cellStyle name="Normal 70 7 4" xfId="36291"/>
    <cellStyle name="Normal 70 7 4 2" xfId="36292"/>
    <cellStyle name="Normal 70 7 4 2 2" xfId="36293"/>
    <cellStyle name="Normal 70 7 4 2 3" xfId="52655"/>
    <cellStyle name="Normal 70 7 4 3" xfId="36294"/>
    <cellStyle name="Normal 70 7 4 4" xfId="52656"/>
    <cellStyle name="Normal 70 7 4_Lcc_inputs" xfId="52657"/>
    <cellStyle name="Normal 70 7 5" xfId="36295"/>
    <cellStyle name="Normal 70 7 5 2" xfId="36296"/>
    <cellStyle name="Normal 70 7 5 2 2" xfId="36297"/>
    <cellStyle name="Normal 70 7 5 3" xfId="36298"/>
    <cellStyle name="Normal 70 7 6" xfId="36299"/>
    <cellStyle name="Normal 70 7 6 2" xfId="36300"/>
    <cellStyle name="Normal 70 7 7" xfId="36301"/>
    <cellStyle name="Normal 70 7 8" xfId="52658"/>
    <cellStyle name="Normal 70 7 9" xfId="52659"/>
    <cellStyle name="Normal 70 7_Lcc_inputs" xfId="52660"/>
    <cellStyle name="Normal 70 8" xfId="10449"/>
    <cellStyle name="Normal 70 8 2" xfId="36302"/>
    <cellStyle name="Normal 70 8 2 2" xfId="36303"/>
    <cellStyle name="Normal 70 8 2 2 2" xfId="36304"/>
    <cellStyle name="Normal 70 8 2 2 2 2" xfId="36305"/>
    <cellStyle name="Normal 70 8 2 2 3" xfId="36306"/>
    <cellStyle name="Normal 70 8 2 3" xfId="36307"/>
    <cellStyle name="Normal 70 8 2 3 2" xfId="36308"/>
    <cellStyle name="Normal 70 8 2 3 2 2" xfId="36309"/>
    <cellStyle name="Normal 70 8 2 3 3" xfId="36310"/>
    <cellStyle name="Normal 70 8 2 4" xfId="36311"/>
    <cellStyle name="Normal 70 8 2 4 2" xfId="36312"/>
    <cellStyle name="Normal 70 8 2 5" xfId="36313"/>
    <cellStyle name="Normal 70 8 2_Lcc_inputs" xfId="52661"/>
    <cellStyle name="Normal 70 8 3" xfId="36314"/>
    <cellStyle name="Normal 70 8 3 2" xfId="36315"/>
    <cellStyle name="Normal 70 8 3 2 2" xfId="36316"/>
    <cellStyle name="Normal 70 8 3 2 3" xfId="52662"/>
    <cellStyle name="Normal 70 8 3 3" xfId="36317"/>
    <cellStyle name="Normal 70 8 3 4" xfId="52663"/>
    <cellStyle name="Normal 70 8 3_Lcc_inputs" xfId="52664"/>
    <cellStyle name="Normal 70 8 4" xfId="36318"/>
    <cellStyle name="Normal 70 8 4 2" xfId="36319"/>
    <cellStyle name="Normal 70 8 4 2 2" xfId="36320"/>
    <cellStyle name="Normal 70 8 4 3" xfId="36321"/>
    <cellStyle name="Normal 70 8 5" xfId="36322"/>
    <cellStyle name="Normal 70 8 5 2" xfId="36323"/>
    <cellStyle name="Normal 70 8 6" xfId="36324"/>
    <cellStyle name="Normal 70 8 7" xfId="52665"/>
    <cellStyle name="Normal 70 8 8" xfId="52666"/>
    <cellStyle name="Normal 70 8_Lcc_inputs" xfId="52667"/>
    <cellStyle name="Normal 70 9" xfId="10777"/>
    <cellStyle name="Normal 70 9 2" xfId="36325"/>
    <cellStyle name="Normal 70 9 2 2" xfId="36326"/>
    <cellStyle name="Normal 70 9 2 2 2" xfId="36327"/>
    <cellStyle name="Normal 70 9 2 2 2 2" xfId="36328"/>
    <cellStyle name="Normal 70 9 2 2 3" xfId="36329"/>
    <cellStyle name="Normal 70 9 2 3" xfId="36330"/>
    <cellStyle name="Normal 70 9 2 3 2" xfId="36331"/>
    <cellStyle name="Normal 70 9 2 3 2 2" xfId="36332"/>
    <cellStyle name="Normal 70 9 2 3 3" xfId="36333"/>
    <cellStyle name="Normal 70 9 2 4" xfId="36334"/>
    <cellStyle name="Normal 70 9 2 4 2" xfId="36335"/>
    <cellStyle name="Normal 70 9 2 5" xfId="36336"/>
    <cellStyle name="Normal 70 9 2_Lcc_inputs" xfId="52668"/>
    <cellStyle name="Normal 70 9 3" xfId="36337"/>
    <cellStyle name="Normal 70 9 3 2" xfId="36338"/>
    <cellStyle name="Normal 70 9 3 2 2" xfId="36339"/>
    <cellStyle name="Normal 70 9 3 2 3" xfId="52669"/>
    <cellStyle name="Normal 70 9 3 3" xfId="36340"/>
    <cellStyle name="Normal 70 9 3 4" xfId="52670"/>
    <cellStyle name="Normal 70 9 3_Lcc_inputs" xfId="52671"/>
    <cellStyle name="Normal 70 9 4" xfId="36341"/>
    <cellStyle name="Normal 70 9 4 2" xfId="36342"/>
    <cellStyle name="Normal 70 9 4 2 2" xfId="36343"/>
    <cellStyle name="Normal 70 9 4 3" xfId="36344"/>
    <cellStyle name="Normal 70 9 5" xfId="36345"/>
    <cellStyle name="Normal 70 9 5 2" xfId="36346"/>
    <cellStyle name="Normal 70 9 6" xfId="36347"/>
    <cellStyle name="Normal 70 9 7" xfId="52672"/>
    <cellStyle name="Normal 70 9 8" xfId="52673"/>
    <cellStyle name="Normal 70 9_Lcc_inputs" xfId="52674"/>
    <cellStyle name="Normal 70_Lcc_inputs" xfId="52675"/>
    <cellStyle name="Normal 71" xfId="10450"/>
    <cellStyle name="Normal 71 10" xfId="10849"/>
    <cellStyle name="Normal 71 10 2" xfId="36348"/>
    <cellStyle name="Normal 71 10 2 2" xfId="36349"/>
    <cellStyle name="Normal 71 10 2 2 2" xfId="36350"/>
    <cellStyle name="Normal 71 10 2 2 3" xfId="52676"/>
    <cellStyle name="Normal 71 10 2 3" xfId="36351"/>
    <cellStyle name="Normal 71 10 2 4" xfId="52677"/>
    <cellStyle name="Normal 71 10 2_Lcc_inputs" xfId="52678"/>
    <cellStyle name="Normal 71 10 3" xfId="36352"/>
    <cellStyle name="Normal 71 10 3 2" xfId="36353"/>
    <cellStyle name="Normal 71 10 3 2 2" xfId="36354"/>
    <cellStyle name="Normal 71 10 3 3" xfId="36355"/>
    <cellStyle name="Normal 71 10 4" xfId="36356"/>
    <cellStyle name="Normal 71 10 4 2" xfId="36357"/>
    <cellStyle name="Normal 71 10 5" xfId="36358"/>
    <cellStyle name="Normal 71 10 6" xfId="52679"/>
    <cellStyle name="Normal 71 10 7" xfId="52680"/>
    <cellStyle name="Normal 71 10_Lcc_inputs" xfId="52681"/>
    <cellStyle name="Normal 71 11" xfId="36359"/>
    <cellStyle name="Normal 71 11 2" xfId="36360"/>
    <cellStyle name="Normal 71 11 2 2" xfId="36361"/>
    <cellStyle name="Normal 71 11 2 3" xfId="52682"/>
    <cellStyle name="Normal 71 11 3" xfId="36362"/>
    <cellStyle name="Normal 71 11 3 2" xfId="52683"/>
    <cellStyle name="Normal 71 11 4" xfId="52684"/>
    <cellStyle name="Normal 71 11 5" xfId="52685"/>
    <cellStyle name="Normal 71 11_Lcc_inputs" xfId="52686"/>
    <cellStyle name="Normal 71 12" xfId="36363"/>
    <cellStyle name="Normal 71 12 2" xfId="36364"/>
    <cellStyle name="Normal 71 12 2 2" xfId="36365"/>
    <cellStyle name="Normal 71 12 2 3" xfId="52687"/>
    <cellStyle name="Normal 71 12 3" xfId="36366"/>
    <cellStyle name="Normal 71 12 4" xfId="52688"/>
    <cellStyle name="Normal 71 12_Lcc_inputs" xfId="52689"/>
    <cellStyle name="Normal 71 13" xfId="36367"/>
    <cellStyle name="Normal 71 13 2" xfId="36368"/>
    <cellStyle name="Normal 71 13 3" xfId="52690"/>
    <cellStyle name="Normal 71 14" xfId="36369"/>
    <cellStyle name="Normal 71 14 2" xfId="52691"/>
    <cellStyle name="Normal 71 15" xfId="52692"/>
    <cellStyle name="Normal 71 16" xfId="52693"/>
    <cellStyle name="Normal 71 2" xfId="10451"/>
    <cellStyle name="Normal 71 2 10" xfId="52694"/>
    <cellStyle name="Normal 71 2 2" xfId="10452"/>
    <cellStyle name="Normal 71 2 2 2" xfId="36370"/>
    <cellStyle name="Normal 71 2 2 2 2" xfId="36371"/>
    <cellStyle name="Normal 71 2 2 2 2 2" xfId="36372"/>
    <cellStyle name="Normal 71 2 2 2 2 2 2" xfId="36373"/>
    <cellStyle name="Normal 71 2 2 2 2 3" xfId="36374"/>
    <cellStyle name="Normal 71 2 2 2 3" xfId="36375"/>
    <cellStyle name="Normal 71 2 2 2 3 2" xfId="36376"/>
    <cellStyle name="Normal 71 2 2 2 3 2 2" xfId="36377"/>
    <cellStyle name="Normal 71 2 2 2 3 3" xfId="36378"/>
    <cellStyle name="Normal 71 2 2 2 4" xfId="36379"/>
    <cellStyle name="Normal 71 2 2 2 4 2" xfId="36380"/>
    <cellStyle name="Normal 71 2 2 2 5" xfId="36381"/>
    <cellStyle name="Normal 71 2 2 2_Lcc_inputs" xfId="52695"/>
    <cellStyle name="Normal 71 2 2 3" xfId="36382"/>
    <cellStyle name="Normal 71 2 2 3 2" xfId="36383"/>
    <cellStyle name="Normal 71 2 2 3 2 2" xfId="36384"/>
    <cellStyle name="Normal 71 2 2 3 2 3" xfId="52696"/>
    <cellStyle name="Normal 71 2 2 3 3" xfId="36385"/>
    <cellStyle name="Normal 71 2 2 3 4" xfId="52697"/>
    <cellStyle name="Normal 71 2 2 3_Lcc_inputs" xfId="52698"/>
    <cellStyle name="Normal 71 2 2 4" xfId="36386"/>
    <cellStyle name="Normal 71 2 2 4 2" xfId="36387"/>
    <cellStyle name="Normal 71 2 2 4 2 2" xfId="36388"/>
    <cellStyle name="Normal 71 2 2 4 3" xfId="36389"/>
    <cellStyle name="Normal 71 2 2 5" xfId="36390"/>
    <cellStyle name="Normal 71 2 2 5 2" xfId="36391"/>
    <cellStyle name="Normal 71 2 2 6" xfId="36392"/>
    <cellStyle name="Normal 71 2 2 7" xfId="52699"/>
    <cellStyle name="Normal 71 2 2 8" xfId="52700"/>
    <cellStyle name="Normal 71 2 2_Lcc_inputs" xfId="52701"/>
    <cellStyle name="Normal 71 2 3" xfId="10911"/>
    <cellStyle name="Normal 71 2 3 2" xfId="36393"/>
    <cellStyle name="Normal 71 2 3 2 2" xfId="36394"/>
    <cellStyle name="Normal 71 2 3 2 2 2" xfId="36395"/>
    <cellStyle name="Normal 71 2 3 2 2 3" xfId="52702"/>
    <cellStyle name="Normal 71 2 3 2 3" xfId="36396"/>
    <cellStyle name="Normal 71 2 3 2 4" xfId="52703"/>
    <cellStyle name="Normal 71 2 3 2_Lcc_inputs" xfId="52704"/>
    <cellStyle name="Normal 71 2 3 3" xfId="36397"/>
    <cellStyle name="Normal 71 2 3 3 2" xfId="36398"/>
    <cellStyle name="Normal 71 2 3 3 2 2" xfId="36399"/>
    <cellStyle name="Normal 71 2 3 3 3" xfId="36400"/>
    <cellStyle name="Normal 71 2 3 4" xfId="36401"/>
    <cellStyle name="Normal 71 2 3 4 2" xfId="36402"/>
    <cellStyle name="Normal 71 2 3 5" xfId="36403"/>
    <cellStyle name="Normal 71 2 3 6" xfId="52705"/>
    <cellStyle name="Normal 71 2 3 7" xfId="52706"/>
    <cellStyle name="Normal 71 2 3_Lcc_inputs" xfId="52707"/>
    <cellStyle name="Normal 71 2 4" xfId="11205"/>
    <cellStyle name="Normal 71 2 4 2" xfId="36404"/>
    <cellStyle name="Normal 71 2 4 2 2" xfId="36405"/>
    <cellStyle name="Normal 71 2 4 2 3" xfId="52708"/>
    <cellStyle name="Normal 71 2 4 3" xfId="36406"/>
    <cellStyle name="Normal 71 2 4 3 2" xfId="52709"/>
    <cellStyle name="Normal 71 2 4 4" xfId="52710"/>
    <cellStyle name="Normal 71 2 4 5" xfId="52711"/>
    <cellStyle name="Normal 71 2 4_Lcc_inputs" xfId="52712"/>
    <cellStyle name="Normal 71 2 5" xfId="36407"/>
    <cellStyle name="Normal 71 2 5 2" xfId="36408"/>
    <cellStyle name="Normal 71 2 5 2 2" xfId="36409"/>
    <cellStyle name="Normal 71 2 5 2 3" xfId="52713"/>
    <cellStyle name="Normal 71 2 5 3" xfId="36410"/>
    <cellStyle name="Normal 71 2 5 3 2" xfId="52714"/>
    <cellStyle name="Normal 71 2 5 4" xfId="52715"/>
    <cellStyle name="Normal 71 2 5 5" xfId="52716"/>
    <cellStyle name="Normal 71 2 5_Lcc_inputs" xfId="52717"/>
    <cellStyle name="Normal 71 2 6" xfId="36411"/>
    <cellStyle name="Normal 71 2 6 2" xfId="36412"/>
    <cellStyle name="Normal 71 2 6 2 2" xfId="52718"/>
    <cellStyle name="Normal 71 2 6 3" xfId="52719"/>
    <cellStyle name="Normal 71 2 6 4" xfId="52720"/>
    <cellStyle name="Normal 71 2 6_Lcc_inputs" xfId="52721"/>
    <cellStyle name="Normal 71 2 7" xfId="36413"/>
    <cellStyle name="Normal 71 2 7 2" xfId="52722"/>
    <cellStyle name="Normal 71 2 7 3" xfId="52723"/>
    <cellStyle name="Normal 71 2 8" xfId="52724"/>
    <cellStyle name="Normal 71 2 8 2" xfId="52725"/>
    <cellStyle name="Normal 71 2 9" xfId="52726"/>
    <cellStyle name="Normal 71 2_Lcc_inputs" xfId="52727"/>
    <cellStyle name="Normal 71 3" xfId="10453"/>
    <cellStyle name="Normal 71 3 2" xfId="10454"/>
    <cellStyle name="Normal 71 3 2 2" xfId="36414"/>
    <cellStyle name="Normal 71 3 2 2 2" xfId="36415"/>
    <cellStyle name="Normal 71 3 2 2 2 2" xfId="36416"/>
    <cellStyle name="Normal 71 3 2 2 2 2 2" xfId="36417"/>
    <cellStyle name="Normal 71 3 2 2 2 3" xfId="36418"/>
    <cellStyle name="Normal 71 3 2 2 3" xfId="36419"/>
    <cellStyle name="Normal 71 3 2 2 3 2" xfId="36420"/>
    <cellStyle name="Normal 71 3 2 2 3 2 2" xfId="36421"/>
    <cellStyle name="Normal 71 3 2 2 3 3" xfId="36422"/>
    <cellStyle name="Normal 71 3 2 2 4" xfId="36423"/>
    <cellStyle name="Normal 71 3 2 2 4 2" xfId="36424"/>
    <cellStyle name="Normal 71 3 2 2 5" xfId="36425"/>
    <cellStyle name="Normal 71 3 2 2_Lcc_inputs" xfId="52728"/>
    <cellStyle name="Normal 71 3 2 3" xfId="36426"/>
    <cellStyle name="Normal 71 3 2 3 2" xfId="36427"/>
    <cellStyle name="Normal 71 3 2 3 2 2" xfId="36428"/>
    <cellStyle name="Normal 71 3 2 3 2 3" xfId="52729"/>
    <cellStyle name="Normal 71 3 2 3 3" xfId="36429"/>
    <cellStyle name="Normal 71 3 2 3 4" xfId="52730"/>
    <cellStyle name="Normal 71 3 2 3_Lcc_inputs" xfId="52731"/>
    <cellStyle name="Normal 71 3 2 4" xfId="36430"/>
    <cellStyle name="Normal 71 3 2 4 2" xfId="36431"/>
    <cellStyle name="Normal 71 3 2 4 2 2" xfId="36432"/>
    <cellStyle name="Normal 71 3 2 4 3" xfId="36433"/>
    <cellStyle name="Normal 71 3 2 5" xfId="36434"/>
    <cellStyle name="Normal 71 3 2 5 2" xfId="36435"/>
    <cellStyle name="Normal 71 3 2 6" xfId="36436"/>
    <cellStyle name="Normal 71 3 2 7" xfId="52732"/>
    <cellStyle name="Normal 71 3 2 8" xfId="52733"/>
    <cellStyle name="Normal 71 3 2_Lcc_inputs" xfId="52734"/>
    <cellStyle name="Normal 71 3 3" xfId="10975"/>
    <cellStyle name="Normal 71 3 3 2" xfId="36437"/>
    <cellStyle name="Normal 71 3 3 2 2" xfId="36438"/>
    <cellStyle name="Normal 71 3 3 2 2 2" xfId="36439"/>
    <cellStyle name="Normal 71 3 3 2 2 3" xfId="52735"/>
    <cellStyle name="Normal 71 3 3 2 3" xfId="36440"/>
    <cellStyle name="Normal 71 3 3 2 4" xfId="52736"/>
    <cellStyle name="Normal 71 3 3 2_Lcc_inputs" xfId="52737"/>
    <cellStyle name="Normal 71 3 3 3" xfId="36441"/>
    <cellStyle name="Normal 71 3 3 3 2" xfId="36442"/>
    <cellStyle name="Normal 71 3 3 3 2 2" xfId="36443"/>
    <cellStyle name="Normal 71 3 3 3 3" xfId="36444"/>
    <cellStyle name="Normal 71 3 3 4" xfId="36445"/>
    <cellStyle name="Normal 71 3 3 4 2" xfId="36446"/>
    <cellStyle name="Normal 71 3 3 5" xfId="36447"/>
    <cellStyle name="Normal 71 3 3 6" xfId="52738"/>
    <cellStyle name="Normal 71 3 3 7" xfId="52739"/>
    <cellStyle name="Normal 71 3 3_Lcc_inputs" xfId="52740"/>
    <cellStyle name="Normal 71 3 4" xfId="11206"/>
    <cellStyle name="Normal 71 3 4 2" xfId="36448"/>
    <cellStyle name="Normal 71 3 4 2 2" xfId="36449"/>
    <cellStyle name="Normal 71 3 4 2 3" xfId="52741"/>
    <cellStyle name="Normal 71 3 4 3" xfId="36450"/>
    <cellStyle name="Normal 71 3 4 3 2" xfId="52742"/>
    <cellStyle name="Normal 71 3 4 4" xfId="52743"/>
    <cellStyle name="Normal 71 3 4 5" xfId="52744"/>
    <cellStyle name="Normal 71 3 4_Lcc_inputs" xfId="52745"/>
    <cellStyle name="Normal 71 3 5" xfId="36451"/>
    <cellStyle name="Normal 71 3 5 2" xfId="36452"/>
    <cellStyle name="Normal 71 3 5 2 2" xfId="36453"/>
    <cellStyle name="Normal 71 3 5 2 3" xfId="52746"/>
    <cellStyle name="Normal 71 3 5 3" xfId="36454"/>
    <cellStyle name="Normal 71 3 5 4" xfId="52747"/>
    <cellStyle name="Normal 71 3 5_Lcc_inputs" xfId="52748"/>
    <cellStyle name="Normal 71 3 6" xfId="36455"/>
    <cellStyle name="Normal 71 3 6 2" xfId="36456"/>
    <cellStyle name="Normal 71 3 6 3" xfId="52749"/>
    <cellStyle name="Normal 71 3 7" xfId="36457"/>
    <cellStyle name="Normal 71 3 7 2" xfId="52750"/>
    <cellStyle name="Normal 71 3 8" xfId="52751"/>
    <cellStyle name="Normal 71 3 9" xfId="52752"/>
    <cellStyle name="Normal 71 3_Lcc_inputs" xfId="52753"/>
    <cellStyle name="Normal 71 4" xfId="10455"/>
    <cellStyle name="Normal 71 4 2" xfId="10456"/>
    <cellStyle name="Normal 71 4 2 2" xfId="36458"/>
    <cellStyle name="Normal 71 4 2 2 2" xfId="36459"/>
    <cellStyle name="Normal 71 4 2 2 2 2" xfId="36460"/>
    <cellStyle name="Normal 71 4 2 2 2 2 2" xfId="36461"/>
    <cellStyle name="Normal 71 4 2 2 2 3" xfId="36462"/>
    <cellStyle name="Normal 71 4 2 2 3" xfId="36463"/>
    <cellStyle name="Normal 71 4 2 2 3 2" xfId="36464"/>
    <cellStyle name="Normal 71 4 2 2 3 2 2" xfId="36465"/>
    <cellStyle name="Normal 71 4 2 2 3 3" xfId="36466"/>
    <cellStyle name="Normal 71 4 2 2 4" xfId="36467"/>
    <cellStyle name="Normal 71 4 2 2 4 2" xfId="36468"/>
    <cellStyle name="Normal 71 4 2 2 5" xfId="36469"/>
    <cellStyle name="Normal 71 4 2 2_Lcc_inputs" xfId="52754"/>
    <cellStyle name="Normal 71 4 2 3" xfId="36470"/>
    <cellStyle name="Normal 71 4 2 3 2" xfId="36471"/>
    <cellStyle name="Normal 71 4 2 3 2 2" xfId="36472"/>
    <cellStyle name="Normal 71 4 2 3 2 3" xfId="52755"/>
    <cellStyle name="Normal 71 4 2 3 3" xfId="36473"/>
    <cellStyle name="Normal 71 4 2 3 4" xfId="52756"/>
    <cellStyle name="Normal 71 4 2 3_Lcc_inputs" xfId="52757"/>
    <cellStyle name="Normal 71 4 2 4" xfId="36474"/>
    <cellStyle name="Normal 71 4 2 4 2" xfId="36475"/>
    <cellStyle name="Normal 71 4 2 4 2 2" xfId="36476"/>
    <cellStyle name="Normal 71 4 2 4 3" xfId="36477"/>
    <cellStyle name="Normal 71 4 2 5" xfId="36478"/>
    <cellStyle name="Normal 71 4 2 5 2" xfId="36479"/>
    <cellStyle name="Normal 71 4 2 6" xfId="36480"/>
    <cellStyle name="Normal 71 4 2 7" xfId="52758"/>
    <cellStyle name="Normal 71 4 2 8" xfId="52759"/>
    <cellStyle name="Normal 71 4 2_Lcc_inputs" xfId="52760"/>
    <cellStyle name="Normal 71 4 3" xfId="36481"/>
    <cellStyle name="Normal 71 4 3 2" xfId="36482"/>
    <cellStyle name="Normal 71 4 3 2 2" xfId="36483"/>
    <cellStyle name="Normal 71 4 3 2 2 2" xfId="36484"/>
    <cellStyle name="Normal 71 4 3 2 3" xfId="36485"/>
    <cellStyle name="Normal 71 4 3 3" xfId="36486"/>
    <cellStyle name="Normal 71 4 3 3 2" xfId="36487"/>
    <cellStyle name="Normal 71 4 3 3 2 2" xfId="36488"/>
    <cellStyle name="Normal 71 4 3 3 3" xfId="36489"/>
    <cellStyle name="Normal 71 4 3 4" xfId="36490"/>
    <cellStyle name="Normal 71 4 3 4 2" xfId="36491"/>
    <cellStyle name="Normal 71 4 3 5" xfId="36492"/>
    <cellStyle name="Normal 71 4 3_Lcc_inputs" xfId="52761"/>
    <cellStyle name="Normal 71 4 4" xfId="36493"/>
    <cellStyle name="Normal 71 4 4 2" xfId="36494"/>
    <cellStyle name="Normal 71 4 4 2 2" xfId="36495"/>
    <cellStyle name="Normal 71 4 4 2 3" xfId="52762"/>
    <cellStyle name="Normal 71 4 4 3" xfId="36496"/>
    <cellStyle name="Normal 71 4 4 4" xfId="52763"/>
    <cellStyle name="Normal 71 4 4_Lcc_inputs" xfId="52764"/>
    <cellStyle name="Normal 71 4 5" xfId="36497"/>
    <cellStyle name="Normal 71 4 5 2" xfId="36498"/>
    <cellStyle name="Normal 71 4 5 2 2" xfId="36499"/>
    <cellStyle name="Normal 71 4 5 3" xfId="36500"/>
    <cellStyle name="Normal 71 4 6" xfId="36501"/>
    <cellStyle name="Normal 71 4 6 2" xfId="36502"/>
    <cellStyle name="Normal 71 4 7" xfId="36503"/>
    <cellStyle name="Normal 71 4 8" xfId="52765"/>
    <cellStyle name="Normal 71 4 9" xfId="52766"/>
    <cellStyle name="Normal 71 4_Lcc_inputs" xfId="52767"/>
    <cellStyle name="Normal 71 5" xfId="10457"/>
    <cellStyle name="Normal 71 5 2" xfId="10458"/>
    <cellStyle name="Normal 71 5 2 2" xfId="36504"/>
    <cellStyle name="Normal 71 5 2 2 2" xfId="36505"/>
    <cellStyle name="Normal 71 5 2 2 2 2" xfId="36506"/>
    <cellStyle name="Normal 71 5 2 2 2 2 2" xfId="36507"/>
    <cellStyle name="Normal 71 5 2 2 2 3" xfId="36508"/>
    <cellStyle name="Normal 71 5 2 2 3" xfId="36509"/>
    <cellStyle name="Normal 71 5 2 2 3 2" xfId="36510"/>
    <cellStyle name="Normal 71 5 2 2 3 2 2" xfId="36511"/>
    <cellStyle name="Normal 71 5 2 2 3 3" xfId="36512"/>
    <cellStyle name="Normal 71 5 2 2 4" xfId="36513"/>
    <cellStyle name="Normal 71 5 2 2 4 2" xfId="36514"/>
    <cellStyle name="Normal 71 5 2 2 5" xfId="36515"/>
    <cellStyle name="Normal 71 5 2 2_Lcc_inputs" xfId="52768"/>
    <cellStyle name="Normal 71 5 2 3" xfId="36516"/>
    <cellStyle name="Normal 71 5 2 3 2" xfId="36517"/>
    <cellStyle name="Normal 71 5 2 3 2 2" xfId="36518"/>
    <cellStyle name="Normal 71 5 2 3 2 3" xfId="52769"/>
    <cellStyle name="Normal 71 5 2 3 3" xfId="36519"/>
    <cellStyle name="Normal 71 5 2 3 4" xfId="52770"/>
    <cellStyle name="Normal 71 5 2 3_Lcc_inputs" xfId="52771"/>
    <cellStyle name="Normal 71 5 2 4" xfId="36520"/>
    <cellStyle name="Normal 71 5 2 4 2" xfId="36521"/>
    <cellStyle name="Normal 71 5 2 4 2 2" xfId="36522"/>
    <cellStyle name="Normal 71 5 2 4 3" xfId="36523"/>
    <cellStyle name="Normal 71 5 2 5" xfId="36524"/>
    <cellStyle name="Normal 71 5 2 5 2" xfId="36525"/>
    <cellStyle name="Normal 71 5 2 6" xfId="36526"/>
    <cellStyle name="Normal 71 5 2 7" xfId="52772"/>
    <cellStyle name="Normal 71 5 2 8" xfId="52773"/>
    <cellStyle name="Normal 71 5 2_Lcc_inputs" xfId="52774"/>
    <cellStyle name="Normal 71 5 3" xfId="36527"/>
    <cellStyle name="Normal 71 5 3 2" xfId="36528"/>
    <cellStyle name="Normal 71 5 3 2 2" xfId="36529"/>
    <cellStyle name="Normal 71 5 3 2 2 2" xfId="36530"/>
    <cellStyle name="Normal 71 5 3 2 3" xfId="36531"/>
    <cellStyle name="Normal 71 5 3 3" xfId="36532"/>
    <cellStyle name="Normal 71 5 3 3 2" xfId="36533"/>
    <cellStyle name="Normal 71 5 3 3 2 2" xfId="36534"/>
    <cellStyle name="Normal 71 5 3 3 3" xfId="36535"/>
    <cellStyle name="Normal 71 5 3 4" xfId="36536"/>
    <cellStyle name="Normal 71 5 3 4 2" xfId="36537"/>
    <cellStyle name="Normal 71 5 3 5" xfId="36538"/>
    <cellStyle name="Normal 71 5 3_Lcc_inputs" xfId="52775"/>
    <cellStyle name="Normal 71 5 4" xfId="36539"/>
    <cellStyle name="Normal 71 5 4 2" xfId="36540"/>
    <cellStyle name="Normal 71 5 4 2 2" xfId="36541"/>
    <cellStyle name="Normal 71 5 4 2 3" xfId="52776"/>
    <cellStyle name="Normal 71 5 4 3" xfId="36542"/>
    <cellStyle name="Normal 71 5 4 4" xfId="52777"/>
    <cellStyle name="Normal 71 5 4_Lcc_inputs" xfId="52778"/>
    <cellStyle name="Normal 71 5 5" xfId="36543"/>
    <cellStyle name="Normal 71 5 5 2" xfId="36544"/>
    <cellStyle name="Normal 71 5 5 2 2" xfId="36545"/>
    <cellStyle name="Normal 71 5 5 3" xfId="36546"/>
    <cellStyle name="Normal 71 5 6" xfId="36547"/>
    <cellStyle name="Normal 71 5 6 2" xfId="36548"/>
    <cellStyle name="Normal 71 5 7" xfId="36549"/>
    <cellStyle name="Normal 71 5 8" xfId="52779"/>
    <cellStyle name="Normal 71 5 9" xfId="52780"/>
    <cellStyle name="Normal 71 5_Lcc_inputs" xfId="52781"/>
    <cellStyle name="Normal 71 6" xfId="10459"/>
    <cellStyle name="Normal 71 6 2" xfId="10460"/>
    <cellStyle name="Normal 71 6 2 2" xfId="36550"/>
    <cellStyle name="Normal 71 6 2 2 2" xfId="36551"/>
    <cellStyle name="Normal 71 6 2 2 2 2" xfId="36552"/>
    <cellStyle name="Normal 71 6 2 2 2 2 2" xfId="36553"/>
    <cellStyle name="Normal 71 6 2 2 2 3" xfId="36554"/>
    <cellStyle name="Normal 71 6 2 2 3" xfId="36555"/>
    <cellStyle name="Normal 71 6 2 2 3 2" xfId="36556"/>
    <cellStyle name="Normal 71 6 2 2 3 2 2" xfId="36557"/>
    <cellStyle name="Normal 71 6 2 2 3 3" xfId="36558"/>
    <cellStyle name="Normal 71 6 2 2 4" xfId="36559"/>
    <cellStyle name="Normal 71 6 2 2 4 2" xfId="36560"/>
    <cellStyle name="Normal 71 6 2 2 5" xfId="36561"/>
    <cellStyle name="Normal 71 6 2 2_Lcc_inputs" xfId="52782"/>
    <cellStyle name="Normal 71 6 2 3" xfId="36562"/>
    <cellStyle name="Normal 71 6 2 3 2" xfId="36563"/>
    <cellStyle name="Normal 71 6 2 3 2 2" xfId="36564"/>
    <cellStyle name="Normal 71 6 2 3 2 3" xfId="52783"/>
    <cellStyle name="Normal 71 6 2 3 3" xfId="36565"/>
    <cellStyle name="Normal 71 6 2 3 4" xfId="52784"/>
    <cellStyle name="Normal 71 6 2 3_Lcc_inputs" xfId="52785"/>
    <cellStyle name="Normal 71 6 2 4" xfId="36566"/>
    <cellStyle name="Normal 71 6 2 4 2" xfId="36567"/>
    <cellStyle name="Normal 71 6 2 4 2 2" xfId="36568"/>
    <cellStyle name="Normal 71 6 2 4 3" xfId="36569"/>
    <cellStyle name="Normal 71 6 2 5" xfId="36570"/>
    <cellStyle name="Normal 71 6 2 5 2" xfId="36571"/>
    <cellStyle name="Normal 71 6 2 6" xfId="36572"/>
    <cellStyle name="Normal 71 6 2 7" xfId="52786"/>
    <cellStyle name="Normal 71 6 2 8" xfId="52787"/>
    <cellStyle name="Normal 71 6 2_Lcc_inputs" xfId="52788"/>
    <cellStyle name="Normal 71 6 3" xfId="36573"/>
    <cellStyle name="Normal 71 6 3 2" xfId="36574"/>
    <cellStyle name="Normal 71 6 3 2 2" xfId="36575"/>
    <cellStyle name="Normal 71 6 3 2 2 2" xfId="36576"/>
    <cellStyle name="Normal 71 6 3 2 3" xfId="36577"/>
    <cellStyle name="Normal 71 6 3 3" xfId="36578"/>
    <cellStyle name="Normal 71 6 3 3 2" xfId="36579"/>
    <cellStyle name="Normal 71 6 3 3 2 2" xfId="36580"/>
    <cellStyle name="Normal 71 6 3 3 3" xfId="36581"/>
    <cellStyle name="Normal 71 6 3 4" xfId="36582"/>
    <cellStyle name="Normal 71 6 3 4 2" xfId="36583"/>
    <cellStyle name="Normal 71 6 3 5" xfId="36584"/>
    <cellStyle name="Normal 71 6 3_Lcc_inputs" xfId="52789"/>
    <cellStyle name="Normal 71 6 4" xfId="36585"/>
    <cellStyle name="Normal 71 6 4 2" xfId="36586"/>
    <cellStyle name="Normal 71 6 4 2 2" xfId="36587"/>
    <cellStyle name="Normal 71 6 4 2 3" xfId="52790"/>
    <cellStyle name="Normal 71 6 4 3" xfId="36588"/>
    <cellStyle name="Normal 71 6 4 4" xfId="52791"/>
    <cellStyle name="Normal 71 6 4_Lcc_inputs" xfId="52792"/>
    <cellStyle name="Normal 71 6 5" xfId="36589"/>
    <cellStyle name="Normal 71 6 5 2" xfId="36590"/>
    <cellStyle name="Normal 71 6 5 2 2" xfId="36591"/>
    <cellStyle name="Normal 71 6 5 3" xfId="36592"/>
    <cellStyle name="Normal 71 6 6" xfId="36593"/>
    <cellStyle name="Normal 71 6 6 2" xfId="36594"/>
    <cellStyle name="Normal 71 6 7" xfId="36595"/>
    <cellStyle name="Normal 71 6 8" xfId="52793"/>
    <cellStyle name="Normal 71 6 9" xfId="52794"/>
    <cellStyle name="Normal 71 6_Lcc_inputs" xfId="52795"/>
    <cellStyle name="Normal 71 7" xfId="10461"/>
    <cellStyle name="Normal 71 7 2" xfId="10462"/>
    <cellStyle name="Normal 71 7 2 2" xfId="36596"/>
    <cellStyle name="Normal 71 7 2 2 2" xfId="36597"/>
    <cellStyle name="Normal 71 7 2 2 2 2" xfId="36598"/>
    <cellStyle name="Normal 71 7 2 2 2 2 2" xfId="36599"/>
    <cellStyle name="Normal 71 7 2 2 2 3" xfId="36600"/>
    <cellStyle name="Normal 71 7 2 2 3" xfId="36601"/>
    <cellStyle name="Normal 71 7 2 2 3 2" xfId="36602"/>
    <cellStyle name="Normal 71 7 2 2 3 2 2" xfId="36603"/>
    <cellStyle name="Normal 71 7 2 2 3 3" xfId="36604"/>
    <cellStyle name="Normal 71 7 2 2 4" xfId="36605"/>
    <cellStyle name="Normal 71 7 2 2 4 2" xfId="36606"/>
    <cellStyle name="Normal 71 7 2 2 5" xfId="36607"/>
    <cellStyle name="Normal 71 7 2 2_Lcc_inputs" xfId="52796"/>
    <cellStyle name="Normal 71 7 2 3" xfId="36608"/>
    <cellStyle name="Normal 71 7 2 3 2" xfId="36609"/>
    <cellStyle name="Normal 71 7 2 3 2 2" xfId="36610"/>
    <cellStyle name="Normal 71 7 2 3 2 3" xfId="52797"/>
    <cellStyle name="Normal 71 7 2 3 3" xfId="36611"/>
    <cellStyle name="Normal 71 7 2 3 4" xfId="52798"/>
    <cellStyle name="Normal 71 7 2 3_Lcc_inputs" xfId="52799"/>
    <cellStyle name="Normal 71 7 2 4" xfId="36612"/>
    <cellStyle name="Normal 71 7 2 4 2" xfId="36613"/>
    <cellStyle name="Normal 71 7 2 4 2 2" xfId="36614"/>
    <cellStyle name="Normal 71 7 2 4 3" xfId="36615"/>
    <cellStyle name="Normal 71 7 2 5" xfId="36616"/>
    <cellStyle name="Normal 71 7 2 5 2" xfId="36617"/>
    <cellStyle name="Normal 71 7 2 6" xfId="36618"/>
    <cellStyle name="Normal 71 7 2 7" xfId="52800"/>
    <cellStyle name="Normal 71 7 2 8" xfId="52801"/>
    <cellStyle name="Normal 71 7 2_Lcc_inputs" xfId="52802"/>
    <cellStyle name="Normal 71 7 3" xfId="36619"/>
    <cellStyle name="Normal 71 7 3 2" xfId="36620"/>
    <cellStyle name="Normal 71 7 3 2 2" xfId="36621"/>
    <cellStyle name="Normal 71 7 3 2 2 2" xfId="36622"/>
    <cellStyle name="Normal 71 7 3 2 3" xfId="36623"/>
    <cellStyle name="Normal 71 7 3 3" xfId="36624"/>
    <cellStyle name="Normal 71 7 3 3 2" xfId="36625"/>
    <cellStyle name="Normal 71 7 3 3 2 2" xfId="36626"/>
    <cellStyle name="Normal 71 7 3 3 3" xfId="36627"/>
    <cellStyle name="Normal 71 7 3 4" xfId="36628"/>
    <cellStyle name="Normal 71 7 3 4 2" xfId="36629"/>
    <cellStyle name="Normal 71 7 3 5" xfId="36630"/>
    <cellStyle name="Normal 71 7 3_Lcc_inputs" xfId="52803"/>
    <cellStyle name="Normal 71 7 4" xfId="36631"/>
    <cellStyle name="Normal 71 7 4 2" xfId="36632"/>
    <cellStyle name="Normal 71 7 4 2 2" xfId="36633"/>
    <cellStyle name="Normal 71 7 4 2 3" xfId="52804"/>
    <cellStyle name="Normal 71 7 4 3" xfId="36634"/>
    <cellStyle name="Normal 71 7 4 4" xfId="52805"/>
    <cellStyle name="Normal 71 7 4_Lcc_inputs" xfId="52806"/>
    <cellStyle name="Normal 71 7 5" xfId="36635"/>
    <cellStyle name="Normal 71 7 5 2" xfId="36636"/>
    <cellStyle name="Normal 71 7 5 2 2" xfId="36637"/>
    <cellStyle name="Normal 71 7 5 3" xfId="36638"/>
    <cellStyle name="Normal 71 7 6" xfId="36639"/>
    <cellStyle name="Normal 71 7 6 2" xfId="36640"/>
    <cellStyle name="Normal 71 7 7" xfId="36641"/>
    <cellStyle name="Normal 71 7 8" xfId="52807"/>
    <cellStyle name="Normal 71 7 9" xfId="52808"/>
    <cellStyle name="Normal 71 7_Lcc_inputs" xfId="52809"/>
    <cellStyle name="Normal 71 8" xfId="10463"/>
    <cellStyle name="Normal 71 8 2" xfId="36642"/>
    <cellStyle name="Normal 71 8 2 2" xfId="36643"/>
    <cellStyle name="Normal 71 8 2 2 2" xfId="36644"/>
    <cellStyle name="Normal 71 8 2 2 2 2" xfId="36645"/>
    <cellStyle name="Normal 71 8 2 2 3" xfId="36646"/>
    <cellStyle name="Normal 71 8 2 3" xfId="36647"/>
    <cellStyle name="Normal 71 8 2 3 2" xfId="36648"/>
    <cellStyle name="Normal 71 8 2 3 2 2" xfId="36649"/>
    <cellStyle name="Normal 71 8 2 3 3" xfId="36650"/>
    <cellStyle name="Normal 71 8 2 4" xfId="36651"/>
    <cellStyle name="Normal 71 8 2 4 2" xfId="36652"/>
    <cellStyle name="Normal 71 8 2 5" xfId="36653"/>
    <cellStyle name="Normal 71 8 2_Lcc_inputs" xfId="52810"/>
    <cellStyle name="Normal 71 8 3" xfId="36654"/>
    <cellStyle name="Normal 71 8 3 2" xfId="36655"/>
    <cellStyle name="Normal 71 8 3 2 2" xfId="36656"/>
    <cellStyle name="Normal 71 8 3 2 3" xfId="52811"/>
    <cellStyle name="Normal 71 8 3 3" xfId="36657"/>
    <cellStyle name="Normal 71 8 3 4" xfId="52812"/>
    <cellStyle name="Normal 71 8 3_Lcc_inputs" xfId="52813"/>
    <cellStyle name="Normal 71 8 4" xfId="36658"/>
    <cellStyle name="Normal 71 8 4 2" xfId="36659"/>
    <cellStyle name="Normal 71 8 4 2 2" xfId="36660"/>
    <cellStyle name="Normal 71 8 4 3" xfId="36661"/>
    <cellStyle name="Normal 71 8 5" xfId="36662"/>
    <cellStyle name="Normal 71 8 5 2" xfId="36663"/>
    <cellStyle name="Normal 71 8 6" xfId="36664"/>
    <cellStyle name="Normal 71 8 7" xfId="52814"/>
    <cellStyle name="Normal 71 8 8" xfId="52815"/>
    <cellStyle name="Normal 71 8_Lcc_inputs" xfId="52816"/>
    <cellStyle name="Normal 71 9" xfId="10778"/>
    <cellStyle name="Normal 71 9 2" xfId="36665"/>
    <cellStyle name="Normal 71 9 2 2" xfId="36666"/>
    <cellStyle name="Normal 71 9 2 2 2" xfId="36667"/>
    <cellStyle name="Normal 71 9 2 2 2 2" xfId="36668"/>
    <cellStyle name="Normal 71 9 2 2 3" xfId="36669"/>
    <cellStyle name="Normal 71 9 2 3" xfId="36670"/>
    <cellStyle name="Normal 71 9 2 3 2" xfId="36671"/>
    <cellStyle name="Normal 71 9 2 3 2 2" xfId="36672"/>
    <cellStyle name="Normal 71 9 2 3 3" xfId="36673"/>
    <cellStyle name="Normal 71 9 2 4" xfId="36674"/>
    <cellStyle name="Normal 71 9 2 4 2" xfId="36675"/>
    <cellStyle name="Normal 71 9 2 5" xfId="36676"/>
    <cellStyle name="Normal 71 9 2_Lcc_inputs" xfId="52817"/>
    <cellStyle name="Normal 71 9 3" xfId="36677"/>
    <cellStyle name="Normal 71 9 3 2" xfId="36678"/>
    <cellStyle name="Normal 71 9 3 2 2" xfId="36679"/>
    <cellStyle name="Normal 71 9 3 2 3" xfId="52818"/>
    <cellStyle name="Normal 71 9 3 3" xfId="36680"/>
    <cellStyle name="Normal 71 9 3 4" xfId="52819"/>
    <cellStyle name="Normal 71 9 3_Lcc_inputs" xfId="52820"/>
    <cellStyle name="Normal 71 9 4" xfId="36681"/>
    <cellStyle name="Normal 71 9 4 2" xfId="36682"/>
    <cellStyle name="Normal 71 9 4 2 2" xfId="36683"/>
    <cellStyle name="Normal 71 9 4 3" xfId="36684"/>
    <cellStyle name="Normal 71 9 5" xfId="36685"/>
    <cellStyle name="Normal 71 9 5 2" xfId="36686"/>
    <cellStyle name="Normal 71 9 6" xfId="36687"/>
    <cellStyle name="Normal 71 9 7" xfId="52821"/>
    <cellStyle name="Normal 71 9 8" xfId="52822"/>
    <cellStyle name="Normal 71 9_Lcc_inputs" xfId="52823"/>
    <cellStyle name="Normal 71_Lcc_inputs" xfId="52824"/>
    <cellStyle name="Normal 72" xfId="10464"/>
    <cellStyle name="Normal 72 10" xfId="10850"/>
    <cellStyle name="Normal 72 10 2" xfId="36688"/>
    <cellStyle name="Normal 72 10 2 2" xfId="36689"/>
    <cellStyle name="Normal 72 10 2 2 2" xfId="36690"/>
    <cellStyle name="Normal 72 10 2 2 3" xfId="52825"/>
    <cellStyle name="Normal 72 10 2 3" xfId="36691"/>
    <cellStyle name="Normal 72 10 2 4" xfId="52826"/>
    <cellStyle name="Normal 72 10 2_Lcc_inputs" xfId="52827"/>
    <cellStyle name="Normal 72 10 3" xfId="36692"/>
    <cellStyle name="Normal 72 10 3 2" xfId="36693"/>
    <cellStyle name="Normal 72 10 3 2 2" xfId="36694"/>
    <cellStyle name="Normal 72 10 3 3" xfId="36695"/>
    <cellStyle name="Normal 72 10 4" xfId="36696"/>
    <cellStyle name="Normal 72 10 4 2" xfId="36697"/>
    <cellStyle name="Normal 72 10 5" xfId="36698"/>
    <cellStyle name="Normal 72 10 6" xfId="52828"/>
    <cellStyle name="Normal 72 10 7" xfId="52829"/>
    <cellStyle name="Normal 72 10_Lcc_inputs" xfId="52830"/>
    <cellStyle name="Normal 72 11" xfId="36699"/>
    <cellStyle name="Normal 72 11 2" xfId="36700"/>
    <cellStyle name="Normal 72 11 2 2" xfId="36701"/>
    <cellStyle name="Normal 72 11 2 3" xfId="52831"/>
    <cellStyle name="Normal 72 11 3" xfId="36702"/>
    <cellStyle name="Normal 72 11 3 2" xfId="52832"/>
    <cellStyle name="Normal 72 11 4" xfId="52833"/>
    <cellStyle name="Normal 72 11 5" xfId="52834"/>
    <cellStyle name="Normal 72 11_Lcc_inputs" xfId="52835"/>
    <cellStyle name="Normal 72 12" xfId="36703"/>
    <cellStyle name="Normal 72 12 2" xfId="36704"/>
    <cellStyle name="Normal 72 12 2 2" xfId="36705"/>
    <cellStyle name="Normal 72 12 2 3" xfId="52836"/>
    <cellStyle name="Normal 72 12 3" xfId="36706"/>
    <cellStyle name="Normal 72 12 4" xfId="52837"/>
    <cellStyle name="Normal 72 12_Lcc_inputs" xfId="52838"/>
    <cellStyle name="Normal 72 13" xfId="36707"/>
    <cellStyle name="Normal 72 13 2" xfId="36708"/>
    <cellStyle name="Normal 72 13 3" xfId="52839"/>
    <cellStyle name="Normal 72 14" xfId="36709"/>
    <cellStyle name="Normal 72 14 2" xfId="52840"/>
    <cellStyle name="Normal 72 15" xfId="52841"/>
    <cellStyle name="Normal 72 16" xfId="52842"/>
    <cellStyle name="Normal 72 2" xfId="10465"/>
    <cellStyle name="Normal 72 2 10" xfId="52843"/>
    <cellStyle name="Normal 72 2 2" xfId="10466"/>
    <cellStyle name="Normal 72 2 2 2" xfId="36710"/>
    <cellStyle name="Normal 72 2 2 2 2" xfId="36711"/>
    <cellStyle name="Normal 72 2 2 2 2 2" xfId="36712"/>
    <cellStyle name="Normal 72 2 2 2 2 2 2" xfId="36713"/>
    <cellStyle name="Normal 72 2 2 2 2 3" xfId="36714"/>
    <cellStyle name="Normal 72 2 2 2 3" xfId="36715"/>
    <cellStyle name="Normal 72 2 2 2 3 2" xfId="36716"/>
    <cellStyle name="Normal 72 2 2 2 3 2 2" xfId="36717"/>
    <cellStyle name="Normal 72 2 2 2 3 3" xfId="36718"/>
    <cellStyle name="Normal 72 2 2 2 4" xfId="36719"/>
    <cellStyle name="Normal 72 2 2 2 4 2" xfId="36720"/>
    <cellStyle name="Normal 72 2 2 2 5" xfId="36721"/>
    <cellStyle name="Normal 72 2 2 2_Lcc_inputs" xfId="52844"/>
    <cellStyle name="Normal 72 2 2 3" xfId="36722"/>
    <cellStyle name="Normal 72 2 2 3 2" xfId="36723"/>
    <cellStyle name="Normal 72 2 2 3 2 2" xfId="36724"/>
    <cellStyle name="Normal 72 2 2 3 2 3" xfId="52845"/>
    <cellStyle name="Normal 72 2 2 3 3" xfId="36725"/>
    <cellStyle name="Normal 72 2 2 3 4" xfId="52846"/>
    <cellStyle name="Normal 72 2 2 3_Lcc_inputs" xfId="52847"/>
    <cellStyle name="Normal 72 2 2 4" xfId="36726"/>
    <cellStyle name="Normal 72 2 2 4 2" xfId="36727"/>
    <cellStyle name="Normal 72 2 2 4 2 2" xfId="36728"/>
    <cellStyle name="Normal 72 2 2 4 3" xfId="36729"/>
    <cellStyle name="Normal 72 2 2 5" xfId="36730"/>
    <cellStyle name="Normal 72 2 2 5 2" xfId="36731"/>
    <cellStyle name="Normal 72 2 2 6" xfId="36732"/>
    <cellStyle name="Normal 72 2 2 7" xfId="52848"/>
    <cellStyle name="Normal 72 2 2 8" xfId="52849"/>
    <cellStyle name="Normal 72 2 2_Lcc_inputs" xfId="52850"/>
    <cellStyle name="Normal 72 2 3" xfId="10912"/>
    <cellStyle name="Normal 72 2 3 2" xfId="36733"/>
    <cellStyle name="Normal 72 2 3 2 2" xfId="36734"/>
    <cellStyle name="Normal 72 2 3 2 2 2" xfId="36735"/>
    <cellStyle name="Normal 72 2 3 2 2 3" xfId="52851"/>
    <cellStyle name="Normal 72 2 3 2 3" xfId="36736"/>
    <cellStyle name="Normal 72 2 3 2 4" xfId="52852"/>
    <cellStyle name="Normal 72 2 3 2_Lcc_inputs" xfId="52853"/>
    <cellStyle name="Normal 72 2 3 3" xfId="36737"/>
    <cellStyle name="Normal 72 2 3 3 2" xfId="36738"/>
    <cellStyle name="Normal 72 2 3 3 2 2" xfId="36739"/>
    <cellStyle name="Normal 72 2 3 3 3" xfId="36740"/>
    <cellStyle name="Normal 72 2 3 4" xfId="36741"/>
    <cellStyle name="Normal 72 2 3 4 2" xfId="36742"/>
    <cellStyle name="Normal 72 2 3 5" xfId="36743"/>
    <cellStyle name="Normal 72 2 3 6" xfId="52854"/>
    <cellStyle name="Normal 72 2 3 7" xfId="52855"/>
    <cellStyle name="Normal 72 2 3_Lcc_inputs" xfId="52856"/>
    <cellStyle name="Normal 72 2 4" xfId="11207"/>
    <cellStyle name="Normal 72 2 4 2" xfId="36744"/>
    <cellStyle name="Normal 72 2 4 2 2" xfId="36745"/>
    <cellStyle name="Normal 72 2 4 2 3" xfId="52857"/>
    <cellStyle name="Normal 72 2 4 3" xfId="36746"/>
    <cellStyle name="Normal 72 2 4 3 2" xfId="52858"/>
    <cellStyle name="Normal 72 2 4 4" xfId="52859"/>
    <cellStyle name="Normal 72 2 4 5" xfId="52860"/>
    <cellStyle name="Normal 72 2 4_Lcc_inputs" xfId="52861"/>
    <cellStyle name="Normal 72 2 5" xfId="36747"/>
    <cellStyle name="Normal 72 2 5 2" xfId="36748"/>
    <cellStyle name="Normal 72 2 5 2 2" xfId="36749"/>
    <cellStyle name="Normal 72 2 5 2 3" xfId="52862"/>
    <cellStyle name="Normal 72 2 5 3" xfId="36750"/>
    <cellStyle name="Normal 72 2 5 3 2" xfId="52863"/>
    <cellStyle name="Normal 72 2 5 4" xfId="52864"/>
    <cellStyle name="Normal 72 2 5 5" xfId="52865"/>
    <cellStyle name="Normal 72 2 5_Lcc_inputs" xfId="52866"/>
    <cellStyle name="Normal 72 2 6" xfId="36751"/>
    <cellStyle name="Normal 72 2 6 2" xfId="36752"/>
    <cellStyle name="Normal 72 2 6 2 2" xfId="52867"/>
    <cellStyle name="Normal 72 2 6 3" xfId="52868"/>
    <cellStyle name="Normal 72 2 6 4" xfId="52869"/>
    <cellStyle name="Normal 72 2 6_Lcc_inputs" xfId="52870"/>
    <cellStyle name="Normal 72 2 7" xfId="36753"/>
    <cellStyle name="Normal 72 2 7 2" xfId="52871"/>
    <cellStyle name="Normal 72 2 7 3" xfId="52872"/>
    <cellStyle name="Normal 72 2 8" xfId="52873"/>
    <cellStyle name="Normal 72 2 8 2" xfId="52874"/>
    <cellStyle name="Normal 72 2 9" xfId="52875"/>
    <cellStyle name="Normal 72 2_Lcc_inputs" xfId="52876"/>
    <cellStyle name="Normal 72 3" xfId="10467"/>
    <cellStyle name="Normal 72 3 2" xfId="10468"/>
    <cellStyle name="Normal 72 3 2 2" xfId="36754"/>
    <cellStyle name="Normal 72 3 2 2 2" xfId="36755"/>
    <cellStyle name="Normal 72 3 2 2 2 2" xfId="36756"/>
    <cellStyle name="Normal 72 3 2 2 2 2 2" xfId="36757"/>
    <cellStyle name="Normal 72 3 2 2 2 3" xfId="36758"/>
    <cellStyle name="Normal 72 3 2 2 3" xfId="36759"/>
    <cellStyle name="Normal 72 3 2 2 3 2" xfId="36760"/>
    <cellStyle name="Normal 72 3 2 2 3 2 2" xfId="36761"/>
    <cellStyle name="Normal 72 3 2 2 3 3" xfId="36762"/>
    <cellStyle name="Normal 72 3 2 2 4" xfId="36763"/>
    <cellStyle name="Normal 72 3 2 2 4 2" xfId="36764"/>
    <cellStyle name="Normal 72 3 2 2 5" xfId="36765"/>
    <cellStyle name="Normal 72 3 2 2_Lcc_inputs" xfId="52877"/>
    <cellStyle name="Normal 72 3 2 3" xfId="36766"/>
    <cellStyle name="Normal 72 3 2 3 2" xfId="36767"/>
    <cellStyle name="Normal 72 3 2 3 2 2" xfId="36768"/>
    <cellStyle name="Normal 72 3 2 3 2 3" xfId="52878"/>
    <cellStyle name="Normal 72 3 2 3 3" xfId="36769"/>
    <cellStyle name="Normal 72 3 2 3 4" xfId="52879"/>
    <cellStyle name="Normal 72 3 2 3_Lcc_inputs" xfId="52880"/>
    <cellStyle name="Normal 72 3 2 4" xfId="36770"/>
    <cellStyle name="Normal 72 3 2 4 2" xfId="36771"/>
    <cellStyle name="Normal 72 3 2 4 2 2" xfId="36772"/>
    <cellStyle name="Normal 72 3 2 4 3" xfId="36773"/>
    <cellStyle name="Normal 72 3 2 5" xfId="36774"/>
    <cellStyle name="Normal 72 3 2 5 2" xfId="36775"/>
    <cellStyle name="Normal 72 3 2 6" xfId="36776"/>
    <cellStyle name="Normal 72 3 2 7" xfId="52881"/>
    <cellStyle name="Normal 72 3 2 8" xfId="52882"/>
    <cellStyle name="Normal 72 3 2_Lcc_inputs" xfId="52883"/>
    <cellStyle name="Normal 72 3 3" xfId="10976"/>
    <cellStyle name="Normal 72 3 3 2" xfId="36777"/>
    <cellStyle name="Normal 72 3 3 2 2" xfId="36778"/>
    <cellStyle name="Normal 72 3 3 2 2 2" xfId="36779"/>
    <cellStyle name="Normal 72 3 3 2 2 3" xfId="52884"/>
    <cellStyle name="Normal 72 3 3 2 3" xfId="36780"/>
    <cellStyle name="Normal 72 3 3 2 4" xfId="52885"/>
    <cellStyle name="Normal 72 3 3 2_Lcc_inputs" xfId="52886"/>
    <cellStyle name="Normal 72 3 3 3" xfId="36781"/>
    <cellStyle name="Normal 72 3 3 3 2" xfId="36782"/>
    <cellStyle name="Normal 72 3 3 3 2 2" xfId="36783"/>
    <cellStyle name="Normal 72 3 3 3 3" xfId="36784"/>
    <cellStyle name="Normal 72 3 3 4" xfId="36785"/>
    <cellStyle name="Normal 72 3 3 4 2" xfId="36786"/>
    <cellStyle name="Normal 72 3 3 5" xfId="36787"/>
    <cellStyle name="Normal 72 3 3 6" xfId="52887"/>
    <cellStyle name="Normal 72 3 3 7" xfId="52888"/>
    <cellStyle name="Normal 72 3 3_Lcc_inputs" xfId="52889"/>
    <cellStyle name="Normal 72 3 4" xfId="11208"/>
    <cellStyle name="Normal 72 3 4 2" xfId="36788"/>
    <cellStyle name="Normal 72 3 4 2 2" xfId="36789"/>
    <cellStyle name="Normal 72 3 4 2 3" xfId="52890"/>
    <cellStyle name="Normal 72 3 4 3" xfId="36790"/>
    <cellStyle name="Normal 72 3 4 3 2" xfId="52891"/>
    <cellStyle name="Normal 72 3 4 4" xfId="52892"/>
    <cellStyle name="Normal 72 3 4 5" xfId="52893"/>
    <cellStyle name="Normal 72 3 4_Lcc_inputs" xfId="52894"/>
    <cellStyle name="Normal 72 3 5" xfId="36791"/>
    <cellStyle name="Normal 72 3 5 2" xfId="36792"/>
    <cellStyle name="Normal 72 3 5 2 2" xfId="36793"/>
    <cellStyle name="Normal 72 3 5 2 3" xfId="52895"/>
    <cellStyle name="Normal 72 3 5 3" xfId="36794"/>
    <cellStyle name="Normal 72 3 5 4" xfId="52896"/>
    <cellStyle name="Normal 72 3 5_Lcc_inputs" xfId="52897"/>
    <cellStyle name="Normal 72 3 6" xfId="36795"/>
    <cellStyle name="Normal 72 3 6 2" xfId="36796"/>
    <cellStyle name="Normal 72 3 6 3" xfId="52898"/>
    <cellStyle name="Normal 72 3 7" xfId="36797"/>
    <cellStyle name="Normal 72 3 7 2" xfId="52899"/>
    <cellStyle name="Normal 72 3 8" xfId="52900"/>
    <cellStyle name="Normal 72 3 9" xfId="52901"/>
    <cellStyle name="Normal 72 3_Lcc_inputs" xfId="52902"/>
    <cellStyle name="Normal 72 4" xfId="10469"/>
    <cellStyle name="Normal 72 4 2" xfId="10470"/>
    <cellStyle name="Normal 72 4 2 2" xfId="36798"/>
    <cellStyle name="Normal 72 4 2 2 2" xfId="36799"/>
    <cellStyle name="Normal 72 4 2 2 2 2" xfId="36800"/>
    <cellStyle name="Normal 72 4 2 2 2 2 2" xfId="36801"/>
    <cellStyle name="Normal 72 4 2 2 2 3" xfId="36802"/>
    <cellStyle name="Normal 72 4 2 2 3" xfId="36803"/>
    <cellStyle name="Normal 72 4 2 2 3 2" xfId="36804"/>
    <cellStyle name="Normal 72 4 2 2 3 2 2" xfId="36805"/>
    <cellStyle name="Normal 72 4 2 2 3 3" xfId="36806"/>
    <cellStyle name="Normal 72 4 2 2 4" xfId="36807"/>
    <cellStyle name="Normal 72 4 2 2 4 2" xfId="36808"/>
    <cellStyle name="Normal 72 4 2 2 5" xfId="36809"/>
    <cellStyle name="Normal 72 4 2 2_Lcc_inputs" xfId="52903"/>
    <cellStyle name="Normal 72 4 2 3" xfId="36810"/>
    <cellStyle name="Normal 72 4 2 3 2" xfId="36811"/>
    <cellStyle name="Normal 72 4 2 3 2 2" xfId="36812"/>
    <cellStyle name="Normal 72 4 2 3 2 3" xfId="52904"/>
    <cellStyle name="Normal 72 4 2 3 3" xfId="36813"/>
    <cellStyle name="Normal 72 4 2 3 4" xfId="52905"/>
    <cellStyle name="Normal 72 4 2 3_Lcc_inputs" xfId="52906"/>
    <cellStyle name="Normal 72 4 2 4" xfId="36814"/>
    <cellStyle name="Normal 72 4 2 4 2" xfId="36815"/>
    <cellStyle name="Normal 72 4 2 4 2 2" xfId="36816"/>
    <cellStyle name="Normal 72 4 2 4 3" xfId="36817"/>
    <cellStyle name="Normal 72 4 2 5" xfId="36818"/>
    <cellStyle name="Normal 72 4 2 5 2" xfId="36819"/>
    <cellStyle name="Normal 72 4 2 6" xfId="36820"/>
    <cellStyle name="Normal 72 4 2 7" xfId="52907"/>
    <cellStyle name="Normal 72 4 2 8" xfId="52908"/>
    <cellStyle name="Normal 72 4 2_Lcc_inputs" xfId="52909"/>
    <cellStyle name="Normal 72 4 3" xfId="36821"/>
    <cellStyle name="Normal 72 4 3 2" xfId="36822"/>
    <cellStyle name="Normal 72 4 3 2 2" xfId="36823"/>
    <cellStyle name="Normal 72 4 3 2 2 2" xfId="36824"/>
    <cellStyle name="Normal 72 4 3 2 3" xfId="36825"/>
    <cellStyle name="Normal 72 4 3 3" xfId="36826"/>
    <cellStyle name="Normal 72 4 3 3 2" xfId="36827"/>
    <cellStyle name="Normal 72 4 3 3 2 2" xfId="36828"/>
    <cellStyle name="Normal 72 4 3 3 3" xfId="36829"/>
    <cellStyle name="Normal 72 4 3 4" xfId="36830"/>
    <cellStyle name="Normal 72 4 3 4 2" xfId="36831"/>
    <cellStyle name="Normal 72 4 3 5" xfId="36832"/>
    <cellStyle name="Normal 72 4 3_Lcc_inputs" xfId="52910"/>
    <cellStyle name="Normal 72 4 4" xfId="36833"/>
    <cellStyle name="Normal 72 4 4 2" xfId="36834"/>
    <cellStyle name="Normal 72 4 4 2 2" xfId="36835"/>
    <cellStyle name="Normal 72 4 4 2 3" xfId="52911"/>
    <cellStyle name="Normal 72 4 4 3" xfId="36836"/>
    <cellStyle name="Normal 72 4 4 4" xfId="52912"/>
    <cellStyle name="Normal 72 4 4_Lcc_inputs" xfId="52913"/>
    <cellStyle name="Normal 72 4 5" xfId="36837"/>
    <cellStyle name="Normal 72 4 5 2" xfId="36838"/>
    <cellStyle name="Normal 72 4 5 2 2" xfId="36839"/>
    <cellStyle name="Normal 72 4 5 3" xfId="36840"/>
    <cellStyle name="Normal 72 4 6" xfId="36841"/>
    <cellStyle name="Normal 72 4 6 2" xfId="36842"/>
    <cellStyle name="Normal 72 4 7" xfId="36843"/>
    <cellStyle name="Normal 72 4 8" xfId="52914"/>
    <cellStyle name="Normal 72 4 9" xfId="52915"/>
    <cellStyle name="Normal 72 4_Lcc_inputs" xfId="52916"/>
    <cellStyle name="Normal 72 5" xfId="10471"/>
    <cellStyle name="Normal 72 5 2" xfId="10472"/>
    <cellStyle name="Normal 72 5 2 2" xfId="36844"/>
    <cellStyle name="Normal 72 5 2 2 2" xfId="36845"/>
    <cellStyle name="Normal 72 5 2 2 2 2" xfId="36846"/>
    <cellStyle name="Normal 72 5 2 2 2 2 2" xfId="36847"/>
    <cellStyle name="Normal 72 5 2 2 2 3" xfId="36848"/>
    <cellStyle name="Normal 72 5 2 2 3" xfId="36849"/>
    <cellStyle name="Normal 72 5 2 2 3 2" xfId="36850"/>
    <cellStyle name="Normal 72 5 2 2 3 2 2" xfId="36851"/>
    <cellStyle name="Normal 72 5 2 2 3 3" xfId="36852"/>
    <cellStyle name="Normal 72 5 2 2 4" xfId="36853"/>
    <cellStyle name="Normal 72 5 2 2 4 2" xfId="36854"/>
    <cellStyle name="Normal 72 5 2 2 5" xfId="36855"/>
    <cellStyle name="Normal 72 5 2 2_Lcc_inputs" xfId="52917"/>
    <cellStyle name="Normal 72 5 2 3" xfId="36856"/>
    <cellStyle name="Normal 72 5 2 3 2" xfId="36857"/>
    <cellStyle name="Normal 72 5 2 3 2 2" xfId="36858"/>
    <cellStyle name="Normal 72 5 2 3 2 3" xfId="52918"/>
    <cellStyle name="Normal 72 5 2 3 3" xfId="36859"/>
    <cellStyle name="Normal 72 5 2 3 4" xfId="52919"/>
    <cellStyle name="Normal 72 5 2 3_Lcc_inputs" xfId="52920"/>
    <cellStyle name="Normal 72 5 2 4" xfId="36860"/>
    <cellStyle name="Normal 72 5 2 4 2" xfId="36861"/>
    <cellStyle name="Normal 72 5 2 4 2 2" xfId="36862"/>
    <cellStyle name="Normal 72 5 2 4 3" xfId="36863"/>
    <cellStyle name="Normal 72 5 2 5" xfId="36864"/>
    <cellStyle name="Normal 72 5 2 5 2" xfId="36865"/>
    <cellStyle name="Normal 72 5 2 6" xfId="36866"/>
    <cellStyle name="Normal 72 5 2 7" xfId="52921"/>
    <cellStyle name="Normal 72 5 2 8" xfId="52922"/>
    <cellStyle name="Normal 72 5 2_Lcc_inputs" xfId="52923"/>
    <cellStyle name="Normal 72 5 3" xfId="36867"/>
    <cellStyle name="Normal 72 5 3 2" xfId="36868"/>
    <cellStyle name="Normal 72 5 3 2 2" xfId="36869"/>
    <cellStyle name="Normal 72 5 3 2 2 2" xfId="36870"/>
    <cellStyle name="Normal 72 5 3 2 3" xfId="36871"/>
    <cellStyle name="Normal 72 5 3 3" xfId="36872"/>
    <cellStyle name="Normal 72 5 3 3 2" xfId="36873"/>
    <cellStyle name="Normal 72 5 3 3 2 2" xfId="36874"/>
    <cellStyle name="Normal 72 5 3 3 3" xfId="36875"/>
    <cellStyle name="Normal 72 5 3 4" xfId="36876"/>
    <cellStyle name="Normal 72 5 3 4 2" xfId="36877"/>
    <cellStyle name="Normal 72 5 3 5" xfId="36878"/>
    <cellStyle name="Normal 72 5 3_Lcc_inputs" xfId="52924"/>
    <cellStyle name="Normal 72 5 4" xfId="36879"/>
    <cellStyle name="Normal 72 5 4 2" xfId="36880"/>
    <cellStyle name="Normal 72 5 4 2 2" xfId="36881"/>
    <cellStyle name="Normal 72 5 4 2 3" xfId="52925"/>
    <cellStyle name="Normal 72 5 4 3" xfId="36882"/>
    <cellStyle name="Normal 72 5 4 4" xfId="52926"/>
    <cellStyle name="Normal 72 5 4_Lcc_inputs" xfId="52927"/>
    <cellStyle name="Normal 72 5 5" xfId="36883"/>
    <cellStyle name="Normal 72 5 5 2" xfId="36884"/>
    <cellStyle name="Normal 72 5 5 2 2" xfId="36885"/>
    <cellStyle name="Normal 72 5 5 3" xfId="36886"/>
    <cellStyle name="Normal 72 5 6" xfId="36887"/>
    <cellStyle name="Normal 72 5 6 2" xfId="36888"/>
    <cellStyle name="Normal 72 5 7" xfId="36889"/>
    <cellStyle name="Normal 72 5 8" xfId="52928"/>
    <cellStyle name="Normal 72 5 9" xfId="52929"/>
    <cellStyle name="Normal 72 5_Lcc_inputs" xfId="52930"/>
    <cellStyle name="Normal 72 6" xfId="10473"/>
    <cellStyle name="Normal 72 6 2" xfId="10474"/>
    <cellStyle name="Normal 72 6 2 2" xfId="36890"/>
    <cellStyle name="Normal 72 6 2 2 2" xfId="36891"/>
    <cellStyle name="Normal 72 6 2 2 2 2" xfId="36892"/>
    <cellStyle name="Normal 72 6 2 2 2 2 2" xfId="36893"/>
    <cellStyle name="Normal 72 6 2 2 2 3" xfId="36894"/>
    <cellStyle name="Normal 72 6 2 2 3" xfId="36895"/>
    <cellStyle name="Normal 72 6 2 2 3 2" xfId="36896"/>
    <cellStyle name="Normal 72 6 2 2 3 2 2" xfId="36897"/>
    <cellStyle name="Normal 72 6 2 2 3 3" xfId="36898"/>
    <cellStyle name="Normal 72 6 2 2 4" xfId="36899"/>
    <cellStyle name="Normal 72 6 2 2 4 2" xfId="36900"/>
    <cellStyle name="Normal 72 6 2 2 5" xfId="36901"/>
    <cellStyle name="Normal 72 6 2 2_Lcc_inputs" xfId="52931"/>
    <cellStyle name="Normal 72 6 2 3" xfId="36902"/>
    <cellStyle name="Normal 72 6 2 3 2" xfId="36903"/>
    <cellStyle name="Normal 72 6 2 3 2 2" xfId="36904"/>
    <cellStyle name="Normal 72 6 2 3 2 3" xfId="52932"/>
    <cellStyle name="Normal 72 6 2 3 3" xfId="36905"/>
    <cellStyle name="Normal 72 6 2 3 4" xfId="52933"/>
    <cellStyle name="Normal 72 6 2 3_Lcc_inputs" xfId="52934"/>
    <cellStyle name="Normal 72 6 2 4" xfId="36906"/>
    <cellStyle name="Normal 72 6 2 4 2" xfId="36907"/>
    <cellStyle name="Normal 72 6 2 4 2 2" xfId="36908"/>
    <cellStyle name="Normal 72 6 2 4 3" xfId="36909"/>
    <cellStyle name="Normal 72 6 2 5" xfId="36910"/>
    <cellStyle name="Normal 72 6 2 5 2" xfId="36911"/>
    <cellStyle name="Normal 72 6 2 6" xfId="36912"/>
    <cellStyle name="Normal 72 6 2 7" xfId="52935"/>
    <cellStyle name="Normal 72 6 2 8" xfId="52936"/>
    <cellStyle name="Normal 72 6 2_Lcc_inputs" xfId="52937"/>
    <cellStyle name="Normal 72 6 3" xfId="36913"/>
    <cellStyle name="Normal 72 6 3 2" xfId="36914"/>
    <cellStyle name="Normal 72 6 3 2 2" xfId="36915"/>
    <cellStyle name="Normal 72 6 3 2 2 2" xfId="36916"/>
    <cellStyle name="Normal 72 6 3 2 3" xfId="36917"/>
    <cellStyle name="Normal 72 6 3 3" xfId="36918"/>
    <cellStyle name="Normal 72 6 3 3 2" xfId="36919"/>
    <cellStyle name="Normal 72 6 3 3 2 2" xfId="36920"/>
    <cellStyle name="Normal 72 6 3 3 3" xfId="36921"/>
    <cellStyle name="Normal 72 6 3 4" xfId="36922"/>
    <cellStyle name="Normal 72 6 3 4 2" xfId="36923"/>
    <cellStyle name="Normal 72 6 3 5" xfId="36924"/>
    <cellStyle name="Normal 72 6 3_Lcc_inputs" xfId="52938"/>
    <cellStyle name="Normal 72 6 4" xfId="36925"/>
    <cellStyle name="Normal 72 6 4 2" xfId="36926"/>
    <cellStyle name="Normal 72 6 4 2 2" xfId="36927"/>
    <cellStyle name="Normal 72 6 4 2 3" xfId="52939"/>
    <cellStyle name="Normal 72 6 4 3" xfId="36928"/>
    <cellStyle name="Normal 72 6 4 4" xfId="52940"/>
    <cellStyle name="Normal 72 6 4_Lcc_inputs" xfId="52941"/>
    <cellStyle name="Normal 72 6 5" xfId="36929"/>
    <cellStyle name="Normal 72 6 5 2" xfId="36930"/>
    <cellStyle name="Normal 72 6 5 2 2" xfId="36931"/>
    <cellStyle name="Normal 72 6 5 3" xfId="36932"/>
    <cellStyle name="Normal 72 6 6" xfId="36933"/>
    <cellStyle name="Normal 72 6 6 2" xfId="36934"/>
    <cellStyle name="Normal 72 6 7" xfId="36935"/>
    <cellStyle name="Normal 72 6 8" xfId="52942"/>
    <cellStyle name="Normal 72 6 9" xfId="52943"/>
    <cellStyle name="Normal 72 6_Lcc_inputs" xfId="52944"/>
    <cellStyle name="Normal 72 7" xfId="10475"/>
    <cellStyle name="Normal 72 7 2" xfId="10476"/>
    <cellStyle name="Normal 72 7 2 2" xfId="36936"/>
    <cellStyle name="Normal 72 7 2 2 2" xfId="36937"/>
    <cellStyle name="Normal 72 7 2 2 2 2" xfId="36938"/>
    <cellStyle name="Normal 72 7 2 2 2 2 2" xfId="36939"/>
    <cellStyle name="Normal 72 7 2 2 2 3" xfId="36940"/>
    <cellStyle name="Normal 72 7 2 2 3" xfId="36941"/>
    <cellStyle name="Normal 72 7 2 2 3 2" xfId="36942"/>
    <cellStyle name="Normal 72 7 2 2 3 2 2" xfId="36943"/>
    <cellStyle name="Normal 72 7 2 2 3 3" xfId="36944"/>
    <cellStyle name="Normal 72 7 2 2 4" xfId="36945"/>
    <cellStyle name="Normal 72 7 2 2 4 2" xfId="36946"/>
    <cellStyle name="Normal 72 7 2 2 5" xfId="36947"/>
    <cellStyle name="Normal 72 7 2 2_Lcc_inputs" xfId="52945"/>
    <cellStyle name="Normal 72 7 2 3" xfId="36948"/>
    <cellStyle name="Normal 72 7 2 3 2" xfId="36949"/>
    <cellStyle name="Normal 72 7 2 3 2 2" xfId="36950"/>
    <cellStyle name="Normal 72 7 2 3 2 3" xfId="52946"/>
    <cellStyle name="Normal 72 7 2 3 3" xfId="36951"/>
    <cellStyle name="Normal 72 7 2 3 4" xfId="52947"/>
    <cellStyle name="Normal 72 7 2 3_Lcc_inputs" xfId="52948"/>
    <cellStyle name="Normal 72 7 2 4" xfId="36952"/>
    <cellStyle name="Normal 72 7 2 4 2" xfId="36953"/>
    <cellStyle name="Normal 72 7 2 4 2 2" xfId="36954"/>
    <cellStyle name="Normal 72 7 2 4 3" xfId="36955"/>
    <cellStyle name="Normal 72 7 2 5" xfId="36956"/>
    <cellStyle name="Normal 72 7 2 5 2" xfId="36957"/>
    <cellStyle name="Normal 72 7 2 6" xfId="36958"/>
    <cellStyle name="Normal 72 7 2 7" xfId="52949"/>
    <cellStyle name="Normal 72 7 2 8" xfId="52950"/>
    <cellStyle name="Normal 72 7 2_Lcc_inputs" xfId="52951"/>
    <cellStyle name="Normal 72 7 3" xfId="36959"/>
    <cellStyle name="Normal 72 7 3 2" xfId="36960"/>
    <cellStyle name="Normal 72 7 3 2 2" xfId="36961"/>
    <cellStyle name="Normal 72 7 3 2 2 2" xfId="36962"/>
    <cellStyle name="Normal 72 7 3 2 3" xfId="36963"/>
    <cellStyle name="Normal 72 7 3 3" xfId="36964"/>
    <cellStyle name="Normal 72 7 3 3 2" xfId="36965"/>
    <cellStyle name="Normal 72 7 3 3 2 2" xfId="36966"/>
    <cellStyle name="Normal 72 7 3 3 3" xfId="36967"/>
    <cellStyle name="Normal 72 7 3 4" xfId="36968"/>
    <cellStyle name="Normal 72 7 3 4 2" xfId="36969"/>
    <cellStyle name="Normal 72 7 3 5" xfId="36970"/>
    <cellStyle name="Normal 72 7 3_Lcc_inputs" xfId="52952"/>
    <cellStyle name="Normal 72 7 4" xfId="36971"/>
    <cellStyle name="Normal 72 7 4 2" xfId="36972"/>
    <cellStyle name="Normal 72 7 4 2 2" xfId="36973"/>
    <cellStyle name="Normal 72 7 4 2 3" xfId="52953"/>
    <cellStyle name="Normal 72 7 4 3" xfId="36974"/>
    <cellStyle name="Normal 72 7 4 4" xfId="52954"/>
    <cellStyle name="Normal 72 7 4_Lcc_inputs" xfId="52955"/>
    <cellStyle name="Normal 72 7 5" xfId="36975"/>
    <cellStyle name="Normal 72 7 5 2" xfId="36976"/>
    <cellStyle name="Normal 72 7 5 2 2" xfId="36977"/>
    <cellStyle name="Normal 72 7 5 3" xfId="36978"/>
    <cellStyle name="Normal 72 7 6" xfId="36979"/>
    <cellStyle name="Normal 72 7 6 2" xfId="36980"/>
    <cellStyle name="Normal 72 7 7" xfId="36981"/>
    <cellStyle name="Normal 72 7 8" xfId="52956"/>
    <cellStyle name="Normal 72 7 9" xfId="52957"/>
    <cellStyle name="Normal 72 7_Lcc_inputs" xfId="52958"/>
    <cellStyle name="Normal 72 8" xfId="10477"/>
    <cellStyle name="Normal 72 8 2" xfId="36982"/>
    <cellStyle name="Normal 72 8 2 2" xfId="36983"/>
    <cellStyle name="Normal 72 8 2 2 2" xfId="36984"/>
    <cellStyle name="Normal 72 8 2 2 2 2" xfId="36985"/>
    <cellStyle name="Normal 72 8 2 2 3" xfId="36986"/>
    <cellStyle name="Normal 72 8 2 3" xfId="36987"/>
    <cellStyle name="Normal 72 8 2 3 2" xfId="36988"/>
    <cellStyle name="Normal 72 8 2 3 2 2" xfId="36989"/>
    <cellStyle name="Normal 72 8 2 3 3" xfId="36990"/>
    <cellStyle name="Normal 72 8 2 4" xfId="36991"/>
    <cellStyle name="Normal 72 8 2 4 2" xfId="36992"/>
    <cellStyle name="Normal 72 8 2 5" xfId="36993"/>
    <cellStyle name="Normal 72 8 2_Lcc_inputs" xfId="52959"/>
    <cellStyle name="Normal 72 8 3" xfId="36994"/>
    <cellStyle name="Normal 72 8 3 2" xfId="36995"/>
    <cellStyle name="Normal 72 8 3 2 2" xfId="36996"/>
    <cellStyle name="Normal 72 8 3 2 3" xfId="52960"/>
    <cellStyle name="Normal 72 8 3 3" xfId="36997"/>
    <cellStyle name="Normal 72 8 3 4" xfId="52961"/>
    <cellStyle name="Normal 72 8 3_Lcc_inputs" xfId="52962"/>
    <cellStyle name="Normal 72 8 4" xfId="36998"/>
    <cellStyle name="Normal 72 8 4 2" xfId="36999"/>
    <cellStyle name="Normal 72 8 4 2 2" xfId="37000"/>
    <cellStyle name="Normal 72 8 4 3" xfId="37001"/>
    <cellStyle name="Normal 72 8 5" xfId="37002"/>
    <cellStyle name="Normal 72 8 5 2" xfId="37003"/>
    <cellStyle name="Normal 72 8 6" xfId="37004"/>
    <cellStyle name="Normal 72 8 7" xfId="52963"/>
    <cellStyle name="Normal 72 8 8" xfId="52964"/>
    <cellStyle name="Normal 72 8_Lcc_inputs" xfId="52965"/>
    <cellStyle name="Normal 72 9" xfId="10779"/>
    <cellStyle name="Normal 72 9 2" xfId="37005"/>
    <cellStyle name="Normal 72 9 2 2" xfId="37006"/>
    <cellStyle name="Normal 72 9 2 2 2" xfId="37007"/>
    <cellStyle name="Normal 72 9 2 2 2 2" xfId="37008"/>
    <cellStyle name="Normal 72 9 2 2 3" xfId="37009"/>
    <cellStyle name="Normal 72 9 2 3" xfId="37010"/>
    <cellStyle name="Normal 72 9 2 3 2" xfId="37011"/>
    <cellStyle name="Normal 72 9 2 3 2 2" xfId="37012"/>
    <cellStyle name="Normal 72 9 2 3 3" xfId="37013"/>
    <cellStyle name="Normal 72 9 2 4" xfId="37014"/>
    <cellStyle name="Normal 72 9 2 4 2" xfId="37015"/>
    <cellStyle name="Normal 72 9 2 5" xfId="37016"/>
    <cellStyle name="Normal 72 9 2_Lcc_inputs" xfId="52966"/>
    <cellStyle name="Normal 72 9 3" xfId="37017"/>
    <cellStyle name="Normal 72 9 3 2" xfId="37018"/>
    <cellStyle name="Normal 72 9 3 2 2" xfId="37019"/>
    <cellStyle name="Normal 72 9 3 2 3" xfId="52967"/>
    <cellStyle name="Normal 72 9 3 3" xfId="37020"/>
    <cellStyle name="Normal 72 9 3 4" xfId="52968"/>
    <cellStyle name="Normal 72 9 3_Lcc_inputs" xfId="52969"/>
    <cellStyle name="Normal 72 9 4" xfId="37021"/>
    <cellStyle name="Normal 72 9 4 2" xfId="37022"/>
    <cellStyle name="Normal 72 9 4 2 2" xfId="37023"/>
    <cellStyle name="Normal 72 9 4 3" xfId="37024"/>
    <cellStyle name="Normal 72 9 5" xfId="37025"/>
    <cellStyle name="Normal 72 9 5 2" xfId="37026"/>
    <cellStyle name="Normal 72 9 6" xfId="37027"/>
    <cellStyle name="Normal 72 9 7" xfId="52970"/>
    <cellStyle name="Normal 72 9 8" xfId="52971"/>
    <cellStyle name="Normal 72 9_Lcc_inputs" xfId="52972"/>
    <cellStyle name="Normal 72_Lcc_inputs" xfId="52973"/>
    <cellStyle name="Normal 73" xfId="10478"/>
    <cellStyle name="Normal 73 10" xfId="10851"/>
    <cellStyle name="Normal 73 10 2" xfId="37028"/>
    <cellStyle name="Normal 73 10 2 2" xfId="37029"/>
    <cellStyle name="Normal 73 10 2 2 2" xfId="37030"/>
    <cellStyle name="Normal 73 10 2 2 3" xfId="52974"/>
    <cellStyle name="Normal 73 10 2 3" xfId="37031"/>
    <cellStyle name="Normal 73 10 2 4" xfId="52975"/>
    <cellStyle name="Normal 73 10 2_Lcc_inputs" xfId="52976"/>
    <cellStyle name="Normal 73 10 3" xfId="37032"/>
    <cellStyle name="Normal 73 10 3 2" xfId="37033"/>
    <cellStyle name="Normal 73 10 3 2 2" xfId="37034"/>
    <cellStyle name="Normal 73 10 3 3" xfId="37035"/>
    <cellStyle name="Normal 73 10 4" xfId="37036"/>
    <cellStyle name="Normal 73 10 4 2" xfId="37037"/>
    <cellStyle name="Normal 73 10 5" xfId="37038"/>
    <cellStyle name="Normal 73 10 6" xfId="52977"/>
    <cellStyle name="Normal 73 10 7" xfId="52978"/>
    <cellStyle name="Normal 73 10_Lcc_inputs" xfId="52979"/>
    <cellStyle name="Normal 73 11" xfId="37039"/>
    <cellStyle name="Normal 73 11 2" xfId="37040"/>
    <cellStyle name="Normal 73 11 2 2" xfId="37041"/>
    <cellStyle name="Normal 73 11 2 3" xfId="52980"/>
    <cellStyle name="Normal 73 11 3" xfId="37042"/>
    <cellStyle name="Normal 73 11 3 2" xfId="52981"/>
    <cellStyle name="Normal 73 11 4" xfId="52982"/>
    <cellStyle name="Normal 73 11 5" xfId="52983"/>
    <cellStyle name="Normal 73 11_Lcc_inputs" xfId="52984"/>
    <cellStyle name="Normal 73 12" xfId="37043"/>
    <cellStyle name="Normal 73 12 2" xfId="37044"/>
    <cellStyle name="Normal 73 12 2 2" xfId="37045"/>
    <cellStyle name="Normal 73 12 2 3" xfId="52985"/>
    <cellStyle name="Normal 73 12 3" xfId="37046"/>
    <cellStyle name="Normal 73 12 4" xfId="52986"/>
    <cellStyle name="Normal 73 12_Lcc_inputs" xfId="52987"/>
    <cellStyle name="Normal 73 13" xfId="37047"/>
    <cellStyle name="Normal 73 13 2" xfId="37048"/>
    <cellStyle name="Normal 73 13 3" xfId="52988"/>
    <cellStyle name="Normal 73 14" xfId="37049"/>
    <cellStyle name="Normal 73 14 2" xfId="52989"/>
    <cellStyle name="Normal 73 15" xfId="52990"/>
    <cellStyle name="Normal 73 16" xfId="52991"/>
    <cellStyle name="Normal 73 2" xfId="10479"/>
    <cellStyle name="Normal 73 2 10" xfId="52992"/>
    <cellStyle name="Normal 73 2 2" xfId="10480"/>
    <cellStyle name="Normal 73 2 2 2" xfId="37050"/>
    <cellStyle name="Normal 73 2 2 2 2" xfId="37051"/>
    <cellStyle name="Normal 73 2 2 2 2 2" xfId="37052"/>
    <cellStyle name="Normal 73 2 2 2 2 2 2" xfId="37053"/>
    <cellStyle name="Normal 73 2 2 2 2 3" xfId="37054"/>
    <cellStyle name="Normal 73 2 2 2 3" xfId="37055"/>
    <cellStyle name="Normal 73 2 2 2 3 2" xfId="37056"/>
    <cellStyle name="Normal 73 2 2 2 3 2 2" xfId="37057"/>
    <cellStyle name="Normal 73 2 2 2 3 3" xfId="37058"/>
    <cellStyle name="Normal 73 2 2 2 4" xfId="37059"/>
    <cellStyle name="Normal 73 2 2 2 4 2" xfId="37060"/>
    <cellStyle name="Normal 73 2 2 2 5" xfId="37061"/>
    <cellStyle name="Normal 73 2 2 2_Lcc_inputs" xfId="52993"/>
    <cellStyle name="Normal 73 2 2 3" xfId="37062"/>
    <cellStyle name="Normal 73 2 2 3 2" xfId="37063"/>
    <cellStyle name="Normal 73 2 2 3 2 2" xfId="37064"/>
    <cellStyle name="Normal 73 2 2 3 2 3" xfId="52994"/>
    <cellStyle name="Normal 73 2 2 3 3" xfId="37065"/>
    <cellStyle name="Normal 73 2 2 3 4" xfId="52995"/>
    <cellStyle name="Normal 73 2 2 3_Lcc_inputs" xfId="52996"/>
    <cellStyle name="Normal 73 2 2 4" xfId="37066"/>
    <cellStyle name="Normal 73 2 2 4 2" xfId="37067"/>
    <cellStyle name="Normal 73 2 2 4 2 2" xfId="37068"/>
    <cellStyle name="Normal 73 2 2 4 3" xfId="37069"/>
    <cellStyle name="Normal 73 2 2 5" xfId="37070"/>
    <cellStyle name="Normal 73 2 2 5 2" xfId="37071"/>
    <cellStyle name="Normal 73 2 2 6" xfId="37072"/>
    <cellStyle name="Normal 73 2 2 7" xfId="52997"/>
    <cellStyle name="Normal 73 2 2 8" xfId="52998"/>
    <cellStyle name="Normal 73 2 2_Lcc_inputs" xfId="52999"/>
    <cellStyle name="Normal 73 2 3" xfId="10913"/>
    <cellStyle name="Normal 73 2 3 2" xfId="37073"/>
    <cellStyle name="Normal 73 2 3 2 2" xfId="37074"/>
    <cellStyle name="Normal 73 2 3 2 2 2" xfId="37075"/>
    <cellStyle name="Normal 73 2 3 2 2 3" xfId="53000"/>
    <cellStyle name="Normal 73 2 3 2 3" xfId="37076"/>
    <cellStyle name="Normal 73 2 3 2 4" xfId="53001"/>
    <cellStyle name="Normal 73 2 3 2_Lcc_inputs" xfId="53002"/>
    <cellStyle name="Normal 73 2 3 3" xfId="37077"/>
    <cellStyle name="Normal 73 2 3 3 2" xfId="37078"/>
    <cellStyle name="Normal 73 2 3 3 2 2" xfId="37079"/>
    <cellStyle name="Normal 73 2 3 3 3" xfId="37080"/>
    <cellStyle name="Normal 73 2 3 4" xfId="37081"/>
    <cellStyle name="Normal 73 2 3 4 2" xfId="37082"/>
    <cellStyle name="Normal 73 2 3 5" xfId="37083"/>
    <cellStyle name="Normal 73 2 3 6" xfId="53003"/>
    <cellStyle name="Normal 73 2 3 7" xfId="53004"/>
    <cellStyle name="Normal 73 2 3_Lcc_inputs" xfId="53005"/>
    <cellStyle name="Normal 73 2 4" xfId="11209"/>
    <cellStyle name="Normal 73 2 4 2" xfId="37084"/>
    <cellStyle name="Normal 73 2 4 2 2" xfId="37085"/>
    <cellStyle name="Normal 73 2 4 2 3" xfId="53006"/>
    <cellStyle name="Normal 73 2 4 3" xfId="37086"/>
    <cellStyle name="Normal 73 2 4 3 2" xfId="53007"/>
    <cellStyle name="Normal 73 2 4 4" xfId="53008"/>
    <cellStyle name="Normal 73 2 4 5" xfId="53009"/>
    <cellStyle name="Normal 73 2 4_Lcc_inputs" xfId="53010"/>
    <cellStyle name="Normal 73 2 5" xfId="37087"/>
    <cellStyle name="Normal 73 2 5 2" xfId="37088"/>
    <cellStyle name="Normal 73 2 5 2 2" xfId="37089"/>
    <cellStyle name="Normal 73 2 5 2 3" xfId="53011"/>
    <cellStyle name="Normal 73 2 5 3" xfId="37090"/>
    <cellStyle name="Normal 73 2 5 3 2" xfId="53012"/>
    <cellStyle name="Normal 73 2 5 4" xfId="53013"/>
    <cellStyle name="Normal 73 2 5 5" xfId="53014"/>
    <cellStyle name="Normal 73 2 5_Lcc_inputs" xfId="53015"/>
    <cellStyle name="Normal 73 2 6" xfId="37091"/>
    <cellStyle name="Normal 73 2 6 2" xfId="37092"/>
    <cellStyle name="Normal 73 2 6 2 2" xfId="53016"/>
    <cellStyle name="Normal 73 2 6 3" xfId="53017"/>
    <cellStyle name="Normal 73 2 6 4" xfId="53018"/>
    <cellStyle name="Normal 73 2 6_Lcc_inputs" xfId="53019"/>
    <cellStyle name="Normal 73 2 7" xfId="37093"/>
    <cellStyle name="Normal 73 2 7 2" xfId="53020"/>
    <cellStyle name="Normal 73 2 7 3" xfId="53021"/>
    <cellStyle name="Normal 73 2 8" xfId="53022"/>
    <cellStyle name="Normal 73 2 8 2" xfId="53023"/>
    <cellStyle name="Normal 73 2 9" xfId="53024"/>
    <cellStyle name="Normal 73 2_Lcc_inputs" xfId="53025"/>
    <cellStyle name="Normal 73 3" xfId="10481"/>
    <cellStyle name="Normal 73 3 2" xfId="10482"/>
    <cellStyle name="Normal 73 3 2 2" xfId="37094"/>
    <cellStyle name="Normal 73 3 2 2 2" xfId="37095"/>
    <cellStyle name="Normal 73 3 2 2 2 2" xfId="37096"/>
    <cellStyle name="Normal 73 3 2 2 2 2 2" xfId="37097"/>
    <cellStyle name="Normal 73 3 2 2 2 3" xfId="37098"/>
    <cellStyle name="Normal 73 3 2 2 3" xfId="37099"/>
    <cellStyle name="Normal 73 3 2 2 3 2" xfId="37100"/>
    <cellStyle name="Normal 73 3 2 2 3 2 2" xfId="37101"/>
    <cellStyle name="Normal 73 3 2 2 3 3" xfId="37102"/>
    <cellStyle name="Normal 73 3 2 2 4" xfId="37103"/>
    <cellStyle name="Normal 73 3 2 2 4 2" xfId="37104"/>
    <cellStyle name="Normal 73 3 2 2 5" xfId="37105"/>
    <cellStyle name="Normal 73 3 2 2_Lcc_inputs" xfId="53026"/>
    <cellStyle name="Normal 73 3 2 3" xfId="37106"/>
    <cellStyle name="Normal 73 3 2 3 2" xfId="37107"/>
    <cellStyle name="Normal 73 3 2 3 2 2" xfId="37108"/>
    <cellStyle name="Normal 73 3 2 3 2 3" xfId="53027"/>
    <cellStyle name="Normal 73 3 2 3 3" xfId="37109"/>
    <cellStyle name="Normal 73 3 2 3 4" xfId="53028"/>
    <cellStyle name="Normal 73 3 2 3_Lcc_inputs" xfId="53029"/>
    <cellStyle name="Normal 73 3 2 4" xfId="37110"/>
    <cellStyle name="Normal 73 3 2 4 2" xfId="37111"/>
    <cellStyle name="Normal 73 3 2 4 2 2" xfId="37112"/>
    <cellStyle name="Normal 73 3 2 4 3" xfId="37113"/>
    <cellStyle name="Normal 73 3 2 5" xfId="37114"/>
    <cellStyle name="Normal 73 3 2 5 2" xfId="37115"/>
    <cellStyle name="Normal 73 3 2 6" xfId="37116"/>
    <cellStyle name="Normal 73 3 2 7" xfId="53030"/>
    <cellStyle name="Normal 73 3 2 8" xfId="53031"/>
    <cellStyle name="Normal 73 3 2_Lcc_inputs" xfId="53032"/>
    <cellStyle name="Normal 73 3 3" xfId="10977"/>
    <cellStyle name="Normal 73 3 3 2" xfId="37117"/>
    <cellStyle name="Normal 73 3 3 2 2" xfId="37118"/>
    <cellStyle name="Normal 73 3 3 2 2 2" xfId="37119"/>
    <cellStyle name="Normal 73 3 3 2 2 3" xfId="53033"/>
    <cellStyle name="Normal 73 3 3 2 3" xfId="37120"/>
    <cellStyle name="Normal 73 3 3 2 4" xfId="53034"/>
    <cellStyle name="Normal 73 3 3 2_Lcc_inputs" xfId="53035"/>
    <cellStyle name="Normal 73 3 3 3" xfId="37121"/>
    <cellStyle name="Normal 73 3 3 3 2" xfId="37122"/>
    <cellStyle name="Normal 73 3 3 3 2 2" xfId="37123"/>
    <cellStyle name="Normal 73 3 3 3 3" xfId="37124"/>
    <cellStyle name="Normal 73 3 3 4" xfId="37125"/>
    <cellStyle name="Normal 73 3 3 4 2" xfId="37126"/>
    <cellStyle name="Normal 73 3 3 5" xfId="37127"/>
    <cellStyle name="Normal 73 3 3 6" xfId="53036"/>
    <cellStyle name="Normal 73 3 3 7" xfId="53037"/>
    <cellStyle name="Normal 73 3 3_Lcc_inputs" xfId="53038"/>
    <cellStyle name="Normal 73 3 4" xfId="11210"/>
    <cellStyle name="Normal 73 3 4 2" xfId="37128"/>
    <cellStyle name="Normal 73 3 4 2 2" xfId="37129"/>
    <cellStyle name="Normal 73 3 4 2 3" xfId="53039"/>
    <cellStyle name="Normal 73 3 4 3" xfId="37130"/>
    <cellStyle name="Normal 73 3 4 3 2" xfId="53040"/>
    <cellStyle name="Normal 73 3 4 4" xfId="53041"/>
    <cellStyle name="Normal 73 3 4 5" xfId="53042"/>
    <cellStyle name="Normal 73 3 4_Lcc_inputs" xfId="53043"/>
    <cellStyle name="Normal 73 3 5" xfId="37131"/>
    <cellStyle name="Normal 73 3 5 2" xfId="37132"/>
    <cellStyle name="Normal 73 3 5 2 2" xfId="37133"/>
    <cellStyle name="Normal 73 3 5 2 3" xfId="53044"/>
    <cellStyle name="Normal 73 3 5 3" xfId="37134"/>
    <cellStyle name="Normal 73 3 5 4" xfId="53045"/>
    <cellStyle name="Normal 73 3 5_Lcc_inputs" xfId="53046"/>
    <cellStyle name="Normal 73 3 6" xfId="37135"/>
    <cellStyle name="Normal 73 3 6 2" xfId="37136"/>
    <cellStyle name="Normal 73 3 6 3" xfId="53047"/>
    <cellStyle name="Normal 73 3 7" xfId="37137"/>
    <cellStyle name="Normal 73 3 7 2" xfId="53048"/>
    <cellStyle name="Normal 73 3 8" xfId="53049"/>
    <cellStyle name="Normal 73 3 9" xfId="53050"/>
    <cellStyle name="Normal 73 3_Lcc_inputs" xfId="53051"/>
    <cellStyle name="Normal 73 4" xfId="10483"/>
    <cellStyle name="Normal 73 4 2" xfId="10484"/>
    <cellStyle name="Normal 73 4 2 2" xfId="37138"/>
    <cellStyle name="Normal 73 4 2 2 2" xfId="37139"/>
    <cellStyle name="Normal 73 4 2 2 2 2" xfId="37140"/>
    <cellStyle name="Normal 73 4 2 2 2 2 2" xfId="37141"/>
    <cellStyle name="Normal 73 4 2 2 2 3" xfId="37142"/>
    <cellStyle name="Normal 73 4 2 2 3" xfId="37143"/>
    <cellStyle name="Normal 73 4 2 2 3 2" xfId="37144"/>
    <cellStyle name="Normal 73 4 2 2 3 2 2" xfId="37145"/>
    <cellStyle name="Normal 73 4 2 2 3 3" xfId="37146"/>
    <cellStyle name="Normal 73 4 2 2 4" xfId="37147"/>
    <cellStyle name="Normal 73 4 2 2 4 2" xfId="37148"/>
    <cellStyle name="Normal 73 4 2 2 5" xfId="37149"/>
    <cellStyle name="Normal 73 4 2 2_Lcc_inputs" xfId="53052"/>
    <cellStyle name="Normal 73 4 2 3" xfId="37150"/>
    <cellStyle name="Normal 73 4 2 3 2" xfId="37151"/>
    <cellStyle name="Normal 73 4 2 3 2 2" xfId="37152"/>
    <cellStyle name="Normal 73 4 2 3 2 3" xfId="53053"/>
    <cellStyle name="Normal 73 4 2 3 3" xfId="37153"/>
    <cellStyle name="Normal 73 4 2 3 4" xfId="53054"/>
    <cellStyle name="Normal 73 4 2 3_Lcc_inputs" xfId="53055"/>
    <cellStyle name="Normal 73 4 2 4" xfId="37154"/>
    <cellStyle name="Normal 73 4 2 4 2" xfId="37155"/>
    <cellStyle name="Normal 73 4 2 4 2 2" xfId="37156"/>
    <cellStyle name="Normal 73 4 2 4 3" xfId="37157"/>
    <cellStyle name="Normal 73 4 2 5" xfId="37158"/>
    <cellStyle name="Normal 73 4 2 5 2" xfId="37159"/>
    <cellStyle name="Normal 73 4 2 6" xfId="37160"/>
    <cellStyle name="Normal 73 4 2 7" xfId="53056"/>
    <cellStyle name="Normal 73 4 2 8" xfId="53057"/>
    <cellStyle name="Normal 73 4 2_Lcc_inputs" xfId="53058"/>
    <cellStyle name="Normal 73 4 3" xfId="37161"/>
    <cellStyle name="Normal 73 4 3 2" xfId="37162"/>
    <cellStyle name="Normal 73 4 3 2 2" xfId="37163"/>
    <cellStyle name="Normal 73 4 3 2 2 2" xfId="37164"/>
    <cellStyle name="Normal 73 4 3 2 3" xfId="37165"/>
    <cellStyle name="Normal 73 4 3 3" xfId="37166"/>
    <cellStyle name="Normal 73 4 3 3 2" xfId="37167"/>
    <cellStyle name="Normal 73 4 3 3 2 2" xfId="37168"/>
    <cellStyle name="Normal 73 4 3 3 3" xfId="37169"/>
    <cellStyle name="Normal 73 4 3 4" xfId="37170"/>
    <cellStyle name="Normal 73 4 3 4 2" xfId="37171"/>
    <cellStyle name="Normal 73 4 3 5" xfId="37172"/>
    <cellStyle name="Normal 73 4 3_Lcc_inputs" xfId="53059"/>
    <cellStyle name="Normal 73 4 4" xfId="37173"/>
    <cellStyle name="Normal 73 4 4 2" xfId="37174"/>
    <cellStyle name="Normal 73 4 4 2 2" xfId="37175"/>
    <cellStyle name="Normal 73 4 4 2 3" xfId="53060"/>
    <cellStyle name="Normal 73 4 4 3" xfId="37176"/>
    <cellStyle name="Normal 73 4 4 4" xfId="53061"/>
    <cellStyle name="Normal 73 4 4_Lcc_inputs" xfId="53062"/>
    <cellStyle name="Normal 73 4 5" xfId="37177"/>
    <cellStyle name="Normal 73 4 5 2" xfId="37178"/>
    <cellStyle name="Normal 73 4 5 2 2" xfId="37179"/>
    <cellStyle name="Normal 73 4 5 3" xfId="37180"/>
    <cellStyle name="Normal 73 4 6" xfId="37181"/>
    <cellStyle name="Normal 73 4 6 2" xfId="37182"/>
    <cellStyle name="Normal 73 4 7" xfId="37183"/>
    <cellStyle name="Normal 73 4 8" xfId="53063"/>
    <cellStyle name="Normal 73 4 9" xfId="53064"/>
    <cellStyle name="Normal 73 4_Lcc_inputs" xfId="53065"/>
    <cellStyle name="Normal 73 5" xfId="10485"/>
    <cellStyle name="Normal 73 5 2" xfId="10486"/>
    <cellStyle name="Normal 73 5 2 2" xfId="37184"/>
    <cellStyle name="Normal 73 5 2 2 2" xfId="37185"/>
    <cellStyle name="Normal 73 5 2 2 2 2" xfId="37186"/>
    <cellStyle name="Normal 73 5 2 2 2 2 2" xfId="37187"/>
    <cellStyle name="Normal 73 5 2 2 2 3" xfId="37188"/>
    <cellStyle name="Normal 73 5 2 2 3" xfId="37189"/>
    <cellStyle name="Normal 73 5 2 2 3 2" xfId="37190"/>
    <cellStyle name="Normal 73 5 2 2 3 2 2" xfId="37191"/>
    <cellStyle name="Normal 73 5 2 2 3 3" xfId="37192"/>
    <cellStyle name="Normal 73 5 2 2 4" xfId="37193"/>
    <cellStyle name="Normal 73 5 2 2 4 2" xfId="37194"/>
    <cellStyle name="Normal 73 5 2 2 5" xfId="37195"/>
    <cellStyle name="Normal 73 5 2 2_Lcc_inputs" xfId="53066"/>
    <cellStyle name="Normal 73 5 2 3" xfId="37196"/>
    <cellStyle name="Normal 73 5 2 3 2" xfId="37197"/>
    <cellStyle name="Normal 73 5 2 3 2 2" xfId="37198"/>
    <cellStyle name="Normal 73 5 2 3 2 3" xfId="53067"/>
    <cellStyle name="Normal 73 5 2 3 3" xfId="37199"/>
    <cellStyle name="Normal 73 5 2 3 4" xfId="53068"/>
    <cellStyle name="Normal 73 5 2 3_Lcc_inputs" xfId="53069"/>
    <cellStyle name="Normal 73 5 2 4" xfId="37200"/>
    <cellStyle name="Normal 73 5 2 4 2" xfId="37201"/>
    <cellStyle name="Normal 73 5 2 4 2 2" xfId="37202"/>
    <cellStyle name="Normal 73 5 2 4 3" xfId="37203"/>
    <cellStyle name="Normal 73 5 2 5" xfId="37204"/>
    <cellStyle name="Normal 73 5 2 5 2" xfId="37205"/>
    <cellStyle name="Normal 73 5 2 6" xfId="37206"/>
    <cellStyle name="Normal 73 5 2 7" xfId="53070"/>
    <cellStyle name="Normal 73 5 2 8" xfId="53071"/>
    <cellStyle name="Normal 73 5 2_Lcc_inputs" xfId="53072"/>
    <cellStyle name="Normal 73 5 3" xfId="37207"/>
    <cellStyle name="Normal 73 5 3 2" xfId="37208"/>
    <cellStyle name="Normal 73 5 3 2 2" xfId="37209"/>
    <cellStyle name="Normal 73 5 3 2 2 2" xfId="37210"/>
    <cellStyle name="Normal 73 5 3 2 3" xfId="37211"/>
    <cellStyle name="Normal 73 5 3 3" xfId="37212"/>
    <cellStyle name="Normal 73 5 3 3 2" xfId="37213"/>
    <cellStyle name="Normal 73 5 3 3 2 2" xfId="37214"/>
    <cellStyle name="Normal 73 5 3 3 3" xfId="37215"/>
    <cellStyle name="Normal 73 5 3 4" xfId="37216"/>
    <cellStyle name="Normal 73 5 3 4 2" xfId="37217"/>
    <cellStyle name="Normal 73 5 3 5" xfId="37218"/>
    <cellStyle name="Normal 73 5 3_Lcc_inputs" xfId="53073"/>
    <cellStyle name="Normal 73 5 4" xfId="37219"/>
    <cellStyle name="Normal 73 5 4 2" xfId="37220"/>
    <cellStyle name="Normal 73 5 4 2 2" xfId="37221"/>
    <cellStyle name="Normal 73 5 4 2 3" xfId="53074"/>
    <cellStyle name="Normal 73 5 4 3" xfId="37222"/>
    <cellStyle name="Normal 73 5 4 4" xfId="53075"/>
    <cellStyle name="Normal 73 5 4_Lcc_inputs" xfId="53076"/>
    <cellStyle name="Normal 73 5 5" xfId="37223"/>
    <cellStyle name="Normal 73 5 5 2" xfId="37224"/>
    <cellStyle name="Normal 73 5 5 2 2" xfId="37225"/>
    <cellStyle name="Normal 73 5 5 3" xfId="37226"/>
    <cellStyle name="Normal 73 5 6" xfId="37227"/>
    <cellStyle name="Normal 73 5 6 2" xfId="37228"/>
    <cellStyle name="Normal 73 5 7" xfId="37229"/>
    <cellStyle name="Normal 73 5 8" xfId="53077"/>
    <cellStyle name="Normal 73 5 9" xfId="53078"/>
    <cellStyle name="Normal 73 5_Lcc_inputs" xfId="53079"/>
    <cellStyle name="Normal 73 6" xfId="10487"/>
    <cellStyle name="Normal 73 6 2" xfId="10488"/>
    <cellStyle name="Normal 73 6 2 2" xfId="37230"/>
    <cellStyle name="Normal 73 6 2 2 2" xfId="37231"/>
    <cellStyle name="Normal 73 6 2 2 2 2" xfId="37232"/>
    <cellStyle name="Normal 73 6 2 2 2 2 2" xfId="37233"/>
    <cellStyle name="Normal 73 6 2 2 2 3" xfId="37234"/>
    <cellStyle name="Normal 73 6 2 2 3" xfId="37235"/>
    <cellStyle name="Normal 73 6 2 2 3 2" xfId="37236"/>
    <cellStyle name="Normal 73 6 2 2 3 2 2" xfId="37237"/>
    <cellStyle name="Normal 73 6 2 2 3 3" xfId="37238"/>
    <cellStyle name="Normal 73 6 2 2 4" xfId="37239"/>
    <cellStyle name="Normal 73 6 2 2 4 2" xfId="37240"/>
    <cellStyle name="Normal 73 6 2 2 5" xfId="37241"/>
    <cellStyle name="Normal 73 6 2 2_Lcc_inputs" xfId="53080"/>
    <cellStyle name="Normal 73 6 2 3" xfId="37242"/>
    <cellStyle name="Normal 73 6 2 3 2" xfId="37243"/>
    <cellStyle name="Normal 73 6 2 3 2 2" xfId="37244"/>
    <cellStyle name="Normal 73 6 2 3 2 3" xfId="53081"/>
    <cellStyle name="Normal 73 6 2 3 3" xfId="37245"/>
    <cellStyle name="Normal 73 6 2 3 4" xfId="53082"/>
    <cellStyle name="Normal 73 6 2 3_Lcc_inputs" xfId="53083"/>
    <cellStyle name="Normal 73 6 2 4" xfId="37246"/>
    <cellStyle name="Normal 73 6 2 4 2" xfId="37247"/>
    <cellStyle name="Normal 73 6 2 4 2 2" xfId="37248"/>
    <cellStyle name="Normal 73 6 2 4 3" xfId="37249"/>
    <cellStyle name="Normal 73 6 2 5" xfId="37250"/>
    <cellStyle name="Normal 73 6 2 5 2" xfId="37251"/>
    <cellStyle name="Normal 73 6 2 6" xfId="37252"/>
    <cellStyle name="Normal 73 6 2 7" xfId="53084"/>
    <cellStyle name="Normal 73 6 2 8" xfId="53085"/>
    <cellStyle name="Normal 73 6 2_Lcc_inputs" xfId="53086"/>
    <cellStyle name="Normal 73 6 3" xfId="37253"/>
    <cellStyle name="Normal 73 6 3 2" xfId="37254"/>
    <cellStyle name="Normal 73 6 3 2 2" xfId="37255"/>
    <cellStyle name="Normal 73 6 3 2 2 2" xfId="37256"/>
    <cellStyle name="Normal 73 6 3 2 3" xfId="37257"/>
    <cellStyle name="Normal 73 6 3 3" xfId="37258"/>
    <cellStyle name="Normal 73 6 3 3 2" xfId="37259"/>
    <cellStyle name="Normal 73 6 3 3 2 2" xfId="37260"/>
    <cellStyle name="Normal 73 6 3 3 3" xfId="37261"/>
    <cellStyle name="Normal 73 6 3 4" xfId="37262"/>
    <cellStyle name="Normal 73 6 3 4 2" xfId="37263"/>
    <cellStyle name="Normal 73 6 3 5" xfId="37264"/>
    <cellStyle name="Normal 73 6 3_Lcc_inputs" xfId="53087"/>
    <cellStyle name="Normal 73 6 4" xfId="37265"/>
    <cellStyle name="Normal 73 6 4 2" xfId="37266"/>
    <cellStyle name="Normal 73 6 4 2 2" xfId="37267"/>
    <cellStyle name="Normal 73 6 4 2 3" xfId="53088"/>
    <cellStyle name="Normal 73 6 4 3" xfId="37268"/>
    <cellStyle name="Normal 73 6 4 4" xfId="53089"/>
    <cellStyle name="Normal 73 6 4_Lcc_inputs" xfId="53090"/>
    <cellStyle name="Normal 73 6 5" xfId="37269"/>
    <cellStyle name="Normal 73 6 5 2" xfId="37270"/>
    <cellStyle name="Normal 73 6 5 2 2" xfId="37271"/>
    <cellStyle name="Normal 73 6 5 3" xfId="37272"/>
    <cellStyle name="Normal 73 6 6" xfId="37273"/>
    <cellStyle name="Normal 73 6 6 2" xfId="37274"/>
    <cellStyle name="Normal 73 6 7" xfId="37275"/>
    <cellStyle name="Normal 73 6 8" xfId="53091"/>
    <cellStyle name="Normal 73 6 9" xfId="53092"/>
    <cellStyle name="Normal 73 6_Lcc_inputs" xfId="53093"/>
    <cellStyle name="Normal 73 7" xfId="10489"/>
    <cellStyle name="Normal 73 7 2" xfId="10490"/>
    <cellStyle name="Normal 73 7 2 2" xfId="37276"/>
    <cellStyle name="Normal 73 7 2 2 2" xfId="37277"/>
    <cellStyle name="Normal 73 7 2 2 2 2" xfId="37278"/>
    <cellStyle name="Normal 73 7 2 2 2 2 2" xfId="37279"/>
    <cellStyle name="Normal 73 7 2 2 2 3" xfId="37280"/>
    <cellStyle name="Normal 73 7 2 2 3" xfId="37281"/>
    <cellStyle name="Normal 73 7 2 2 3 2" xfId="37282"/>
    <cellStyle name="Normal 73 7 2 2 3 2 2" xfId="37283"/>
    <cellStyle name="Normal 73 7 2 2 3 3" xfId="37284"/>
    <cellStyle name="Normal 73 7 2 2 4" xfId="37285"/>
    <cellStyle name="Normal 73 7 2 2 4 2" xfId="37286"/>
    <cellStyle name="Normal 73 7 2 2 5" xfId="37287"/>
    <cellStyle name="Normal 73 7 2 2_Lcc_inputs" xfId="53094"/>
    <cellStyle name="Normal 73 7 2 3" xfId="37288"/>
    <cellStyle name="Normal 73 7 2 3 2" xfId="37289"/>
    <cellStyle name="Normal 73 7 2 3 2 2" xfId="37290"/>
    <cellStyle name="Normal 73 7 2 3 2 3" xfId="53095"/>
    <cellStyle name="Normal 73 7 2 3 3" xfId="37291"/>
    <cellStyle name="Normal 73 7 2 3 4" xfId="53096"/>
    <cellStyle name="Normal 73 7 2 3_Lcc_inputs" xfId="53097"/>
    <cellStyle name="Normal 73 7 2 4" xfId="37292"/>
    <cellStyle name="Normal 73 7 2 4 2" xfId="37293"/>
    <cellStyle name="Normal 73 7 2 4 2 2" xfId="37294"/>
    <cellStyle name="Normal 73 7 2 4 3" xfId="37295"/>
    <cellStyle name="Normal 73 7 2 5" xfId="37296"/>
    <cellStyle name="Normal 73 7 2 5 2" xfId="37297"/>
    <cellStyle name="Normal 73 7 2 6" xfId="37298"/>
    <cellStyle name="Normal 73 7 2 7" xfId="53098"/>
    <cellStyle name="Normal 73 7 2 8" xfId="53099"/>
    <cellStyle name="Normal 73 7 2_Lcc_inputs" xfId="53100"/>
    <cellStyle name="Normal 73 7 3" xfId="37299"/>
    <cellStyle name="Normal 73 7 3 2" xfId="37300"/>
    <cellStyle name="Normal 73 7 3 2 2" xfId="37301"/>
    <cellStyle name="Normal 73 7 3 2 2 2" xfId="37302"/>
    <cellStyle name="Normal 73 7 3 2 3" xfId="37303"/>
    <cellStyle name="Normal 73 7 3 3" xfId="37304"/>
    <cellStyle name="Normal 73 7 3 3 2" xfId="37305"/>
    <cellStyle name="Normal 73 7 3 3 2 2" xfId="37306"/>
    <cellStyle name="Normal 73 7 3 3 3" xfId="37307"/>
    <cellStyle name="Normal 73 7 3 4" xfId="37308"/>
    <cellStyle name="Normal 73 7 3 4 2" xfId="37309"/>
    <cellStyle name="Normal 73 7 3 5" xfId="37310"/>
    <cellStyle name="Normal 73 7 3_Lcc_inputs" xfId="53101"/>
    <cellStyle name="Normal 73 7 4" xfId="37311"/>
    <cellStyle name="Normal 73 7 4 2" xfId="37312"/>
    <cellStyle name="Normal 73 7 4 2 2" xfId="37313"/>
    <cellStyle name="Normal 73 7 4 2 3" xfId="53102"/>
    <cellStyle name="Normal 73 7 4 3" xfId="37314"/>
    <cellStyle name="Normal 73 7 4 4" xfId="53103"/>
    <cellStyle name="Normal 73 7 4_Lcc_inputs" xfId="53104"/>
    <cellStyle name="Normal 73 7 5" xfId="37315"/>
    <cellStyle name="Normal 73 7 5 2" xfId="37316"/>
    <cellStyle name="Normal 73 7 5 2 2" xfId="37317"/>
    <cellStyle name="Normal 73 7 5 3" xfId="37318"/>
    <cellStyle name="Normal 73 7 6" xfId="37319"/>
    <cellStyle name="Normal 73 7 6 2" xfId="37320"/>
    <cellStyle name="Normal 73 7 7" xfId="37321"/>
    <cellStyle name="Normal 73 7 8" xfId="53105"/>
    <cellStyle name="Normal 73 7 9" xfId="53106"/>
    <cellStyle name="Normal 73 7_Lcc_inputs" xfId="53107"/>
    <cellStyle name="Normal 73 8" xfId="10491"/>
    <cellStyle name="Normal 73 8 2" xfId="37322"/>
    <cellStyle name="Normal 73 8 2 2" xfId="37323"/>
    <cellStyle name="Normal 73 8 2 2 2" xfId="37324"/>
    <cellStyle name="Normal 73 8 2 2 2 2" xfId="37325"/>
    <cellStyle name="Normal 73 8 2 2 3" xfId="37326"/>
    <cellStyle name="Normal 73 8 2 3" xfId="37327"/>
    <cellStyle name="Normal 73 8 2 3 2" xfId="37328"/>
    <cellStyle name="Normal 73 8 2 3 2 2" xfId="37329"/>
    <cellStyle name="Normal 73 8 2 3 3" xfId="37330"/>
    <cellStyle name="Normal 73 8 2 4" xfId="37331"/>
    <cellStyle name="Normal 73 8 2 4 2" xfId="37332"/>
    <cellStyle name="Normal 73 8 2 5" xfId="37333"/>
    <cellStyle name="Normal 73 8 2_Lcc_inputs" xfId="53108"/>
    <cellStyle name="Normal 73 8 3" xfId="37334"/>
    <cellStyle name="Normal 73 8 3 2" xfId="37335"/>
    <cellStyle name="Normal 73 8 3 2 2" xfId="37336"/>
    <cellStyle name="Normal 73 8 3 2 3" xfId="53109"/>
    <cellStyle name="Normal 73 8 3 3" xfId="37337"/>
    <cellStyle name="Normal 73 8 3 4" xfId="53110"/>
    <cellStyle name="Normal 73 8 3_Lcc_inputs" xfId="53111"/>
    <cellStyle name="Normal 73 8 4" xfId="37338"/>
    <cellStyle name="Normal 73 8 4 2" xfId="37339"/>
    <cellStyle name="Normal 73 8 4 2 2" xfId="37340"/>
    <cellStyle name="Normal 73 8 4 3" xfId="37341"/>
    <cellStyle name="Normal 73 8 5" xfId="37342"/>
    <cellStyle name="Normal 73 8 5 2" xfId="37343"/>
    <cellStyle name="Normal 73 8 6" xfId="37344"/>
    <cellStyle name="Normal 73 8 7" xfId="53112"/>
    <cellStyle name="Normal 73 8 8" xfId="53113"/>
    <cellStyle name="Normal 73 8_Lcc_inputs" xfId="53114"/>
    <cellStyle name="Normal 73 9" xfId="10780"/>
    <cellStyle name="Normal 73 9 2" xfId="37345"/>
    <cellStyle name="Normal 73 9 2 2" xfId="37346"/>
    <cellStyle name="Normal 73 9 2 2 2" xfId="37347"/>
    <cellStyle name="Normal 73 9 2 2 2 2" xfId="37348"/>
    <cellStyle name="Normal 73 9 2 2 3" xfId="37349"/>
    <cellStyle name="Normal 73 9 2 3" xfId="37350"/>
    <cellStyle name="Normal 73 9 2 3 2" xfId="37351"/>
    <cellStyle name="Normal 73 9 2 3 2 2" xfId="37352"/>
    <cellStyle name="Normal 73 9 2 3 3" xfId="37353"/>
    <cellStyle name="Normal 73 9 2 4" xfId="37354"/>
    <cellStyle name="Normal 73 9 2 4 2" xfId="37355"/>
    <cellStyle name="Normal 73 9 2 5" xfId="37356"/>
    <cellStyle name="Normal 73 9 2_Lcc_inputs" xfId="53115"/>
    <cellStyle name="Normal 73 9 3" xfId="37357"/>
    <cellStyle name="Normal 73 9 3 2" xfId="37358"/>
    <cellStyle name="Normal 73 9 3 2 2" xfId="37359"/>
    <cellStyle name="Normal 73 9 3 2 3" xfId="53116"/>
    <cellStyle name="Normal 73 9 3 3" xfId="37360"/>
    <cellStyle name="Normal 73 9 3 4" xfId="53117"/>
    <cellStyle name="Normal 73 9 3_Lcc_inputs" xfId="53118"/>
    <cellStyle name="Normal 73 9 4" xfId="37361"/>
    <cellStyle name="Normal 73 9 4 2" xfId="37362"/>
    <cellStyle name="Normal 73 9 4 2 2" xfId="37363"/>
    <cellStyle name="Normal 73 9 4 3" xfId="37364"/>
    <cellStyle name="Normal 73 9 5" xfId="37365"/>
    <cellStyle name="Normal 73 9 5 2" xfId="37366"/>
    <cellStyle name="Normal 73 9 6" xfId="37367"/>
    <cellStyle name="Normal 73 9 7" xfId="53119"/>
    <cellStyle name="Normal 73 9 8" xfId="53120"/>
    <cellStyle name="Normal 73 9_Lcc_inputs" xfId="53121"/>
    <cellStyle name="Normal 73_Lcc_inputs" xfId="53122"/>
    <cellStyle name="Normal 74" xfId="10492"/>
    <cellStyle name="Normal 74 10" xfId="10852"/>
    <cellStyle name="Normal 74 10 2" xfId="37368"/>
    <cellStyle name="Normal 74 10 2 2" xfId="37369"/>
    <cellStyle name="Normal 74 10 2 2 2" xfId="37370"/>
    <cellStyle name="Normal 74 10 2 2 3" xfId="53123"/>
    <cellStyle name="Normal 74 10 2 3" xfId="37371"/>
    <cellStyle name="Normal 74 10 2 4" xfId="53124"/>
    <cellStyle name="Normal 74 10 2_Lcc_inputs" xfId="53125"/>
    <cellStyle name="Normal 74 10 3" xfId="37372"/>
    <cellStyle name="Normal 74 10 3 2" xfId="37373"/>
    <cellStyle name="Normal 74 10 3 2 2" xfId="37374"/>
    <cellStyle name="Normal 74 10 3 3" xfId="37375"/>
    <cellStyle name="Normal 74 10 4" xfId="37376"/>
    <cellStyle name="Normal 74 10 4 2" xfId="37377"/>
    <cellStyle name="Normal 74 10 5" xfId="37378"/>
    <cellStyle name="Normal 74 10 6" xfId="53126"/>
    <cellStyle name="Normal 74 10 7" xfId="53127"/>
    <cellStyle name="Normal 74 10_Lcc_inputs" xfId="53128"/>
    <cellStyle name="Normal 74 11" xfId="37379"/>
    <cellStyle name="Normal 74 11 2" xfId="37380"/>
    <cellStyle name="Normal 74 11 2 2" xfId="37381"/>
    <cellStyle name="Normal 74 11 2 3" xfId="53129"/>
    <cellStyle name="Normal 74 11 3" xfId="37382"/>
    <cellStyle name="Normal 74 11 3 2" xfId="53130"/>
    <cellStyle name="Normal 74 11 4" xfId="53131"/>
    <cellStyle name="Normal 74 11 5" xfId="53132"/>
    <cellStyle name="Normal 74 11_Lcc_inputs" xfId="53133"/>
    <cellStyle name="Normal 74 12" xfId="37383"/>
    <cellStyle name="Normal 74 12 2" xfId="37384"/>
    <cellStyle name="Normal 74 12 2 2" xfId="37385"/>
    <cellStyle name="Normal 74 12 2 3" xfId="53134"/>
    <cellStyle name="Normal 74 12 3" xfId="37386"/>
    <cellStyle name="Normal 74 12 4" xfId="53135"/>
    <cellStyle name="Normal 74 12_Lcc_inputs" xfId="53136"/>
    <cellStyle name="Normal 74 13" xfId="37387"/>
    <cellStyle name="Normal 74 13 2" xfId="37388"/>
    <cellStyle name="Normal 74 13 3" xfId="53137"/>
    <cellStyle name="Normal 74 14" xfId="37389"/>
    <cellStyle name="Normal 74 14 2" xfId="53138"/>
    <cellStyle name="Normal 74 15" xfId="53139"/>
    <cellStyle name="Normal 74 16" xfId="53140"/>
    <cellStyle name="Normal 74 2" xfId="10493"/>
    <cellStyle name="Normal 74 2 10" xfId="53141"/>
    <cellStyle name="Normal 74 2 2" xfId="10494"/>
    <cellStyle name="Normal 74 2 2 2" xfId="37390"/>
    <cellStyle name="Normal 74 2 2 2 2" xfId="37391"/>
    <cellStyle name="Normal 74 2 2 2 2 2" xfId="37392"/>
    <cellStyle name="Normal 74 2 2 2 2 2 2" xfId="37393"/>
    <cellStyle name="Normal 74 2 2 2 2 3" xfId="37394"/>
    <cellStyle name="Normal 74 2 2 2 3" xfId="37395"/>
    <cellStyle name="Normal 74 2 2 2 3 2" xfId="37396"/>
    <cellStyle name="Normal 74 2 2 2 3 2 2" xfId="37397"/>
    <cellStyle name="Normal 74 2 2 2 3 3" xfId="37398"/>
    <cellStyle name="Normal 74 2 2 2 4" xfId="37399"/>
    <cellStyle name="Normal 74 2 2 2 4 2" xfId="37400"/>
    <cellStyle name="Normal 74 2 2 2 5" xfId="37401"/>
    <cellStyle name="Normal 74 2 2 2_Lcc_inputs" xfId="53142"/>
    <cellStyle name="Normal 74 2 2 3" xfId="37402"/>
    <cellStyle name="Normal 74 2 2 3 2" xfId="37403"/>
    <cellStyle name="Normal 74 2 2 3 2 2" xfId="37404"/>
    <cellStyle name="Normal 74 2 2 3 2 3" xfId="53143"/>
    <cellStyle name="Normal 74 2 2 3 3" xfId="37405"/>
    <cellStyle name="Normal 74 2 2 3 4" xfId="53144"/>
    <cellStyle name="Normal 74 2 2 3_Lcc_inputs" xfId="53145"/>
    <cellStyle name="Normal 74 2 2 4" xfId="37406"/>
    <cellStyle name="Normal 74 2 2 4 2" xfId="37407"/>
    <cellStyle name="Normal 74 2 2 4 2 2" xfId="37408"/>
    <cellStyle name="Normal 74 2 2 4 3" xfId="37409"/>
    <cellStyle name="Normal 74 2 2 5" xfId="37410"/>
    <cellStyle name="Normal 74 2 2 5 2" xfId="37411"/>
    <cellStyle name="Normal 74 2 2 6" xfId="37412"/>
    <cellStyle name="Normal 74 2 2 7" xfId="53146"/>
    <cellStyle name="Normal 74 2 2 8" xfId="53147"/>
    <cellStyle name="Normal 74 2 2_Lcc_inputs" xfId="53148"/>
    <cellStyle name="Normal 74 2 3" xfId="10914"/>
    <cellStyle name="Normal 74 2 3 2" xfId="37413"/>
    <cellStyle name="Normal 74 2 3 2 2" xfId="37414"/>
    <cellStyle name="Normal 74 2 3 2 2 2" xfId="37415"/>
    <cellStyle name="Normal 74 2 3 2 2 3" xfId="53149"/>
    <cellStyle name="Normal 74 2 3 2 3" xfId="37416"/>
    <cellStyle name="Normal 74 2 3 2 4" xfId="53150"/>
    <cellStyle name="Normal 74 2 3 2_Lcc_inputs" xfId="53151"/>
    <cellStyle name="Normal 74 2 3 3" xfId="37417"/>
    <cellStyle name="Normal 74 2 3 3 2" xfId="37418"/>
    <cellStyle name="Normal 74 2 3 3 2 2" xfId="37419"/>
    <cellStyle name="Normal 74 2 3 3 3" xfId="37420"/>
    <cellStyle name="Normal 74 2 3 4" xfId="37421"/>
    <cellStyle name="Normal 74 2 3 4 2" xfId="37422"/>
    <cellStyle name="Normal 74 2 3 5" xfId="37423"/>
    <cellStyle name="Normal 74 2 3 6" xfId="53152"/>
    <cellStyle name="Normal 74 2 3 7" xfId="53153"/>
    <cellStyle name="Normal 74 2 3_Lcc_inputs" xfId="53154"/>
    <cellStyle name="Normal 74 2 4" xfId="11211"/>
    <cellStyle name="Normal 74 2 4 2" xfId="37424"/>
    <cellStyle name="Normal 74 2 4 2 2" xfId="37425"/>
    <cellStyle name="Normal 74 2 4 2 3" xfId="53155"/>
    <cellStyle name="Normal 74 2 4 3" xfId="37426"/>
    <cellStyle name="Normal 74 2 4 3 2" xfId="53156"/>
    <cellStyle name="Normal 74 2 4 4" xfId="53157"/>
    <cellStyle name="Normal 74 2 4 5" xfId="53158"/>
    <cellStyle name="Normal 74 2 4_Lcc_inputs" xfId="53159"/>
    <cellStyle name="Normal 74 2 5" xfId="37427"/>
    <cellStyle name="Normal 74 2 5 2" xfId="37428"/>
    <cellStyle name="Normal 74 2 5 2 2" xfId="37429"/>
    <cellStyle name="Normal 74 2 5 2 3" xfId="53160"/>
    <cellStyle name="Normal 74 2 5 3" xfId="37430"/>
    <cellStyle name="Normal 74 2 5 3 2" xfId="53161"/>
    <cellStyle name="Normal 74 2 5 4" xfId="53162"/>
    <cellStyle name="Normal 74 2 5 5" xfId="53163"/>
    <cellStyle name="Normal 74 2 5_Lcc_inputs" xfId="53164"/>
    <cellStyle name="Normal 74 2 6" xfId="37431"/>
    <cellStyle name="Normal 74 2 6 2" xfId="37432"/>
    <cellStyle name="Normal 74 2 6 2 2" xfId="53165"/>
    <cellStyle name="Normal 74 2 6 3" xfId="53166"/>
    <cellStyle name="Normal 74 2 6 4" xfId="53167"/>
    <cellStyle name="Normal 74 2 6_Lcc_inputs" xfId="53168"/>
    <cellStyle name="Normal 74 2 7" xfId="37433"/>
    <cellStyle name="Normal 74 2 7 2" xfId="53169"/>
    <cellStyle name="Normal 74 2 7 3" xfId="53170"/>
    <cellStyle name="Normal 74 2 8" xfId="53171"/>
    <cellStyle name="Normal 74 2 8 2" xfId="53172"/>
    <cellStyle name="Normal 74 2 9" xfId="53173"/>
    <cellStyle name="Normal 74 2_Lcc_inputs" xfId="53174"/>
    <cellStyle name="Normal 74 3" xfId="10495"/>
    <cellStyle name="Normal 74 3 2" xfId="10496"/>
    <cellStyle name="Normal 74 3 2 2" xfId="37434"/>
    <cellStyle name="Normal 74 3 2 2 2" xfId="37435"/>
    <cellStyle name="Normal 74 3 2 2 2 2" xfId="37436"/>
    <cellStyle name="Normal 74 3 2 2 2 2 2" xfId="37437"/>
    <cellStyle name="Normal 74 3 2 2 2 3" xfId="37438"/>
    <cellStyle name="Normal 74 3 2 2 3" xfId="37439"/>
    <cellStyle name="Normal 74 3 2 2 3 2" xfId="37440"/>
    <cellStyle name="Normal 74 3 2 2 3 2 2" xfId="37441"/>
    <cellStyle name="Normal 74 3 2 2 3 3" xfId="37442"/>
    <cellStyle name="Normal 74 3 2 2 4" xfId="37443"/>
    <cellStyle name="Normal 74 3 2 2 4 2" xfId="37444"/>
    <cellStyle name="Normal 74 3 2 2 5" xfId="37445"/>
    <cellStyle name="Normal 74 3 2 2_Lcc_inputs" xfId="53175"/>
    <cellStyle name="Normal 74 3 2 3" xfId="37446"/>
    <cellStyle name="Normal 74 3 2 3 2" xfId="37447"/>
    <cellStyle name="Normal 74 3 2 3 2 2" xfId="37448"/>
    <cellStyle name="Normal 74 3 2 3 2 3" xfId="53176"/>
    <cellStyle name="Normal 74 3 2 3 3" xfId="37449"/>
    <cellStyle name="Normal 74 3 2 3 4" xfId="53177"/>
    <cellStyle name="Normal 74 3 2 3_Lcc_inputs" xfId="53178"/>
    <cellStyle name="Normal 74 3 2 4" xfId="37450"/>
    <cellStyle name="Normal 74 3 2 4 2" xfId="37451"/>
    <cellStyle name="Normal 74 3 2 4 2 2" xfId="37452"/>
    <cellStyle name="Normal 74 3 2 4 3" xfId="37453"/>
    <cellStyle name="Normal 74 3 2 5" xfId="37454"/>
    <cellStyle name="Normal 74 3 2 5 2" xfId="37455"/>
    <cellStyle name="Normal 74 3 2 6" xfId="37456"/>
    <cellStyle name="Normal 74 3 2 7" xfId="53179"/>
    <cellStyle name="Normal 74 3 2 8" xfId="53180"/>
    <cellStyle name="Normal 74 3 2_Lcc_inputs" xfId="53181"/>
    <cellStyle name="Normal 74 3 3" xfId="10978"/>
    <cellStyle name="Normal 74 3 3 2" xfId="37457"/>
    <cellStyle name="Normal 74 3 3 2 2" xfId="37458"/>
    <cellStyle name="Normal 74 3 3 2 2 2" xfId="37459"/>
    <cellStyle name="Normal 74 3 3 2 2 3" xfId="53182"/>
    <cellStyle name="Normal 74 3 3 2 3" xfId="37460"/>
    <cellStyle name="Normal 74 3 3 2 4" xfId="53183"/>
    <cellStyle name="Normal 74 3 3 2_Lcc_inputs" xfId="53184"/>
    <cellStyle name="Normal 74 3 3 3" xfId="37461"/>
    <cellStyle name="Normal 74 3 3 3 2" xfId="37462"/>
    <cellStyle name="Normal 74 3 3 3 2 2" xfId="37463"/>
    <cellStyle name="Normal 74 3 3 3 3" xfId="37464"/>
    <cellStyle name="Normal 74 3 3 4" xfId="37465"/>
    <cellStyle name="Normal 74 3 3 4 2" xfId="37466"/>
    <cellStyle name="Normal 74 3 3 5" xfId="37467"/>
    <cellStyle name="Normal 74 3 3 6" xfId="53185"/>
    <cellStyle name="Normal 74 3 3 7" xfId="53186"/>
    <cellStyle name="Normal 74 3 3_Lcc_inputs" xfId="53187"/>
    <cellStyle name="Normal 74 3 4" xfId="11212"/>
    <cellStyle name="Normal 74 3 4 2" xfId="37468"/>
    <cellStyle name="Normal 74 3 4 2 2" xfId="37469"/>
    <cellStyle name="Normal 74 3 4 2 3" xfId="53188"/>
    <cellStyle name="Normal 74 3 4 3" xfId="37470"/>
    <cellStyle name="Normal 74 3 4 3 2" xfId="53189"/>
    <cellStyle name="Normal 74 3 4 4" xfId="53190"/>
    <cellStyle name="Normal 74 3 4 5" xfId="53191"/>
    <cellStyle name="Normal 74 3 4_Lcc_inputs" xfId="53192"/>
    <cellStyle name="Normal 74 3 5" xfId="37471"/>
    <cellStyle name="Normal 74 3 5 2" xfId="37472"/>
    <cellStyle name="Normal 74 3 5 2 2" xfId="37473"/>
    <cellStyle name="Normal 74 3 5 2 3" xfId="53193"/>
    <cellStyle name="Normal 74 3 5 3" xfId="37474"/>
    <cellStyle name="Normal 74 3 5 4" xfId="53194"/>
    <cellStyle name="Normal 74 3 5_Lcc_inputs" xfId="53195"/>
    <cellStyle name="Normal 74 3 6" xfId="37475"/>
    <cellStyle name="Normal 74 3 6 2" xfId="37476"/>
    <cellStyle name="Normal 74 3 6 3" xfId="53196"/>
    <cellStyle name="Normal 74 3 7" xfId="37477"/>
    <cellStyle name="Normal 74 3 7 2" xfId="53197"/>
    <cellStyle name="Normal 74 3 8" xfId="53198"/>
    <cellStyle name="Normal 74 3 9" xfId="53199"/>
    <cellStyle name="Normal 74 3_Lcc_inputs" xfId="53200"/>
    <cellStyle name="Normal 74 4" xfId="10497"/>
    <cellStyle name="Normal 74 4 2" xfId="10498"/>
    <cellStyle name="Normal 74 4 2 2" xfId="37478"/>
    <cellStyle name="Normal 74 4 2 2 2" xfId="37479"/>
    <cellStyle name="Normal 74 4 2 2 2 2" xfId="37480"/>
    <cellStyle name="Normal 74 4 2 2 2 2 2" xfId="37481"/>
    <cellStyle name="Normal 74 4 2 2 2 3" xfId="37482"/>
    <cellStyle name="Normal 74 4 2 2 3" xfId="37483"/>
    <cellStyle name="Normal 74 4 2 2 3 2" xfId="37484"/>
    <cellStyle name="Normal 74 4 2 2 3 2 2" xfId="37485"/>
    <cellStyle name="Normal 74 4 2 2 3 3" xfId="37486"/>
    <cellStyle name="Normal 74 4 2 2 4" xfId="37487"/>
    <cellStyle name="Normal 74 4 2 2 4 2" xfId="37488"/>
    <cellStyle name="Normal 74 4 2 2 5" xfId="37489"/>
    <cellStyle name="Normal 74 4 2 2_Lcc_inputs" xfId="53201"/>
    <cellStyle name="Normal 74 4 2 3" xfId="37490"/>
    <cellStyle name="Normal 74 4 2 3 2" xfId="37491"/>
    <cellStyle name="Normal 74 4 2 3 2 2" xfId="37492"/>
    <cellStyle name="Normal 74 4 2 3 2 3" xfId="53202"/>
    <cellStyle name="Normal 74 4 2 3 3" xfId="37493"/>
    <cellStyle name="Normal 74 4 2 3 4" xfId="53203"/>
    <cellStyle name="Normal 74 4 2 3_Lcc_inputs" xfId="53204"/>
    <cellStyle name="Normal 74 4 2 4" xfId="37494"/>
    <cellStyle name="Normal 74 4 2 4 2" xfId="37495"/>
    <cellStyle name="Normal 74 4 2 4 2 2" xfId="37496"/>
    <cellStyle name="Normal 74 4 2 4 3" xfId="37497"/>
    <cellStyle name="Normal 74 4 2 5" xfId="37498"/>
    <cellStyle name="Normal 74 4 2 5 2" xfId="37499"/>
    <cellStyle name="Normal 74 4 2 6" xfId="37500"/>
    <cellStyle name="Normal 74 4 2 7" xfId="53205"/>
    <cellStyle name="Normal 74 4 2 8" xfId="53206"/>
    <cellStyle name="Normal 74 4 2_Lcc_inputs" xfId="53207"/>
    <cellStyle name="Normal 74 4 3" xfId="37501"/>
    <cellStyle name="Normal 74 4 3 2" xfId="37502"/>
    <cellStyle name="Normal 74 4 3 2 2" xfId="37503"/>
    <cellStyle name="Normal 74 4 3 2 2 2" xfId="37504"/>
    <cellStyle name="Normal 74 4 3 2 3" xfId="37505"/>
    <cellStyle name="Normal 74 4 3 3" xfId="37506"/>
    <cellStyle name="Normal 74 4 3 3 2" xfId="37507"/>
    <cellStyle name="Normal 74 4 3 3 2 2" xfId="37508"/>
    <cellStyle name="Normal 74 4 3 3 3" xfId="37509"/>
    <cellStyle name="Normal 74 4 3 4" xfId="37510"/>
    <cellStyle name="Normal 74 4 3 4 2" xfId="37511"/>
    <cellStyle name="Normal 74 4 3 5" xfId="37512"/>
    <cellStyle name="Normal 74 4 3_Lcc_inputs" xfId="53208"/>
    <cellStyle name="Normal 74 4 4" xfId="37513"/>
    <cellStyle name="Normal 74 4 4 2" xfId="37514"/>
    <cellStyle name="Normal 74 4 4 2 2" xfId="37515"/>
    <cellStyle name="Normal 74 4 4 2 3" xfId="53209"/>
    <cellStyle name="Normal 74 4 4 3" xfId="37516"/>
    <cellStyle name="Normal 74 4 4 4" xfId="53210"/>
    <cellStyle name="Normal 74 4 4_Lcc_inputs" xfId="53211"/>
    <cellStyle name="Normal 74 4 5" xfId="37517"/>
    <cellStyle name="Normal 74 4 5 2" xfId="37518"/>
    <cellStyle name="Normal 74 4 5 2 2" xfId="37519"/>
    <cellStyle name="Normal 74 4 5 3" xfId="37520"/>
    <cellStyle name="Normal 74 4 6" xfId="37521"/>
    <cellStyle name="Normal 74 4 6 2" xfId="37522"/>
    <cellStyle name="Normal 74 4 7" xfId="37523"/>
    <cellStyle name="Normal 74 4 8" xfId="53212"/>
    <cellStyle name="Normal 74 4 9" xfId="53213"/>
    <cellStyle name="Normal 74 4_Lcc_inputs" xfId="53214"/>
    <cellStyle name="Normal 74 5" xfId="10499"/>
    <cellStyle name="Normal 74 5 2" xfId="10500"/>
    <cellStyle name="Normal 74 5 2 2" xfId="37524"/>
    <cellStyle name="Normal 74 5 2 2 2" xfId="37525"/>
    <cellStyle name="Normal 74 5 2 2 2 2" xfId="37526"/>
    <cellStyle name="Normal 74 5 2 2 2 2 2" xfId="37527"/>
    <cellStyle name="Normal 74 5 2 2 2 3" xfId="37528"/>
    <cellStyle name="Normal 74 5 2 2 3" xfId="37529"/>
    <cellStyle name="Normal 74 5 2 2 3 2" xfId="37530"/>
    <cellStyle name="Normal 74 5 2 2 3 2 2" xfId="37531"/>
    <cellStyle name="Normal 74 5 2 2 3 3" xfId="37532"/>
    <cellStyle name="Normal 74 5 2 2 4" xfId="37533"/>
    <cellStyle name="Normal 74 5 2 2 4 2" xfId="37534"/>
    <cellStyle name="Normal 74 5 2 2 5" xfId="37535"/>
    <cellStyle name="Normal 74 5 2 2_Lcc_inputs" xfId="53215"/>
    <cellStyle name="Normal 74 5 2 3" xfId="37536"/>
    <cellStyle name="Normal 74 5 2 3 2" xfId="37537"/>
    <cellStyle name="Normal 74 5 2 3 2 2" xfId="37538"/>
    <cellStyle name="Normal 74 5 2 3 2 3" xfId="53216"/>
    <cellStyle name="Normal 74 5 2 3 3" xfId="37539"/>
    <cellStyle name="Normal 74 5 2 3 4" xfId="53217"/>
    <cellStyle name="Normal 74 5 2 3_Lcc_inputs" xfId="53218"/>
    <cellStyle name="Normal 74 5 2 4" xfId="37540"/>
    <cellStyle name="Normal 74 5 2 4 2" xfId="37541"/>
    <cellStyle name="Normal 74 5 2 4 2 2" xfId="37542"/>
    <cellStyle name="Normal 74 5 2 4 3" xfId="37543"/>
    <cellStyle name="Normal 74 5 2 5" xfId="37544"/>
    <cellStyle name="Normal 74 5 2 5 2" xfId="37545"/>
    <cellStyle name="Normal 74 5 2 6" xfId="37546"/>
    <cellStyle name="Normal 74 5 2 7" xfId="53219"/>
    <cellStyle name="Normal 74 5 2 8" xfId="53220"/>
    <cellStyle name="Normal 74 5 2_Lcc_inputs" xfId="53221"/>
    <cellStyle name="Normal 74 5 3" xfId="37547"/>
    <cellStyle name="Normal 74 5 3 2" xfId="37548"/>
    <cellStyle name="Normal 74 5 3 2 2" xfId="37549"/>
    <cellStyle name="Normal 74 5 3 2 2 2" xfId="37550"/>
    <cellStyle name="Normal 74 5 3 2 3" xfId="37551"/>
    <cellStyle name="Normal 74 5 3 3" xfId="37552"/>
    <cellStyle name="Normal 74 5 3 3 2" xfId="37553"/>
    <cellStyle name="Normal 74 5 3 3 2 2" xfId="37554"/>
    <cellStyle name="Normal 74 5 3 3 3" xfId="37555"/>
    <cellStyle name="Normal 74 5 3 4" xfId="37556"/>
    <cellStyle name="Normal 74 5 3 4 2" xfId="37557"/>
    <cellStyle name="Normal 74 5 3 5" xfId="37558"/>
    <cellStyle name="Normal 74 5 3_Lcc_inputs" xfId="53222"/>
    <cellStyle name="Normal 74 5 4" xfId="37559"/>
    <cellStyle name="Normal 74 5 4 2" xfId="37560"/>
    <cellStyle name="Normal 74 5 4 2 2" xfId="37561"/>
    <cellStyle name="Normal 74 5 4 2 3" xfId="53223"/>
    <cellStyle name="Normal 74 5 4 3" xfId="37562"/>
    <cellStyle name="Normal 74 5 4 4" xfId="53224"/>
    <cellStyle name="Normal 74 5 4_Lcc_inputs" xfId="53225"/>
    <cellStyle name="Normal 74 5 5" xfId="37563"/>
    <cellStyle name="Normal 74 5 5 2" xfId="37564"/>
    <cellStyle name="Normal 74 5 5 2 2" xfId="37565"/>
    <cellStyle name="Normal 74 5 5 3" xfId="37566"/>
    <cellStyle name="Normal 74 5 6" xfId="37567"/>
    <cellStyle name="Normal 74 5 6 2" xfId="37568"/>
    <cellStyle name="Normal 74 5 7" xfId="37569"/>
    <cellStyle name="Normal 74 5 8" xfId="53226"/>
    <cellStyle name="Normal 74 5 9" xfId="53227"/>
    <cellStyle name="Normal 74 5_Lcc_inputs" xfId="53228"/>
    <cellStyle name="Normal 74 6" xfId="10501"/>
    <cellStyle name="Normal 74 6 2" xfId="10502"/>
    <cellStyle name="Normal 74 6 2 2" xfId="37570"/>
    <cellStyle name="Normal 74 6 2 2 2" xfId="37571"/>
    <cellStyle name="Normal 74 6 2 2 2 2" xfId="37572"/>
    <cellStyle name="Normal 74 6 2 2 2 2 2" xfId="37573"/>
    <cellStyle name="Normal 74 6 2 2 2 3" xfId="37574"/>
    <cellStyle name="Normal 74 6 2 2 3" xfId="37575"/>
    <cellStyle name="Normal 74 6 2 2 3 2" xfId="37576"/>
    <cellStyle name="Normal 74 6 2 2 3 2 2" xfId="37577"/>
    <cellStyle name="Normal 74 6 2 2 3 3" xfId="37578"/>
    <cellStyle name="Normal 74 6 2 2 4" xfId="37579"/>
    <cellStyle name="Normal 74 6 2 2 4 2" xfId="37580"/>
    <cellStyle name="Normal 74 6 2 2 5" xfId="37581"/>
    <cellStyle name="Normal 74 6 2 2_Lcc_inputs" xfId="53229"/>
    <cellStyle name="Normal 74 6 2 3" xfId="37582"/>
    <cellStyle name="Normal 74 6 2 3 2" xfId="37583"/>
    <cellStyle name="Normal 74 6 2 3 2 2" xfId="37584"/>
    <cellStyle name="Normal 74 6 2 3 2 3" xfId="53230"/>
    <cellStyle name="Normal 74 6 2 3 3" xfId="37585"/>
    <cellStyle name="Normal 74 6 2 3 4" xfId="53231"/>
    <cellStyle name="Normal 74 6 2 3_Lcc_inputs" xfId="53232"/>
    <cellStyle name="Normal 74 6 2 4" xfId="37586"/>
    <cellStyle name="Normal 74 6 2 4 2" xfId="37587"/>
    <cellStyle name="Normal 74 6 2 4 2 2" xfId="37588"/>
    <cellStyle name="Normal 74 6 2 4 3" xfId="37589"/>
    <cellStyle name="Normal 74 6 2 5" xfId="37590"/>
    <cellStyle name="Normal 74 6 2 5 2" xfId="37591"/>
    <cellStyle name="Normal 74 6 2 6" xfId="37592"/>
    <cellStyle name="Normal 74 6 2 7" xfId="53233"/>
    <cellStyle name="Normal 74 6 2 8" xfId="53234"/>
    <cellStyle name="Normal 74 6 2_Lcc_inputs" xfId="53235"/>
    <cellStyle name="Normal 74 6 3" xfId="37593"/>
    <cellStyle name="Normal 74 6 3 2" xfId="37594"/>
    <cellStyle name="Normal 74 6 3 2 2" xfId="37595"/>
    <cellStyle name="Normal 74 6 3 2 2 2" xfId="37596"/>
    <cellStyle name="Normal 74 6 3 2 3" xfId="37597"/>
    <cellStyle name="Normal 74 6 3 3" xfId="37598"/>
    <cellStyle name="Normal 74 6 3 3 2" xfId="37599"/>
    <cellStyle name="Normal 74 6 3 3 2 2" xfId="37600"/>
    <cellStyle name="Normal 74 6 3 3 3" xfId="37601"/>
    <cellStyle name="Normal 74 6 3 4" xfId="37602"/>
    <cellStyle name="Normal 74 6 3 4 2" xfId="37603"/>
    <cellStyle name="Normal 74 6 3 5" xfId="37604"/>
    <cellStyle name="Normal 74 6 3_Lcc_inputs" xfId="53236"/>
    <cellStyle name="Normal 74 6 4" xfId="37605"/>
    <cellStyle name="Normal 74 6 4 2" xfId="37606"/>
    <cellStyle name="Normal 74 6 4 2 2" xfId="37607"/>
    <cellStyle name="Normal 74 6 4 2 3" xfId="53237"/>
    <cellStyle name="Normal 74 6 4 3" xfId="37608"/>
    <cellStyle name="Normal 74 6 4 4" xfId="53238"/>
    <cellStyle name="Normal 74 6 4_Lcc_inputs" xfId="53239"/>
    <cellStyle name="Normal 74 6 5" xfId="37609"/>
    <cellStyle name="Normal 74 6 5 2" xfId="37610"/>
    <cellStyle name="Normal 74 6 5 2 2" xfId="37611"/>
    <cellStyle name="Normal 74 6 5 3" xfId="37612"/>
    <cellStyle name="Normal 74 6 6" xfId="37613"/>
    <cellStyle name="Normal 74 6 6 2" xfId="37614"/>
    <cellStyle name="Normal 74 6 7" xfId="37615"/>
    <cellStyle name="Normal 74 6 8" xfId="53240"/>
    <cellStyle name="Normal 74 6 9" xfId="53241"/>
    <cellStyle name="Normal 74 6_Lcc_inputs" xfId="53242"/>
    <cellStyle name="Normal 74 7" xfId="10503"/>
    <cellStyle name="Normal 74 7 2" xfId="10504"/>
    <cellStyle name="Normal 74 7 2 2" xfId="37616"/>
    <cellStyle name="Normal 74 7 2 2 2" xfId="37617"/>
    <cellStyle name="Normal 74 7 2 2 2 2" xfId="37618"/>
    <cellStyle name="Normal 74 7 2 2 2 2 2" xfId="37619"/>
    <cellStyle name="Normal 74 7 2 2 2 3" xfId="37620"/>
    <cellStyle name="Normal 74 7 2 2 3" xfId="37621"/>
    <cellStyle name="Normal 74 7 2 2 3 2" xfId="37622"/>
    <cellStyle name="Normal 74 7 2 2 3 2 2" xfId="37623"/>
    <cellStyle name="Normal 74 7 2 2 3 3" xfId="37624"/>
    <cellStyle name="Normal 74 7 2 2 4" xfId="37625"/>
    <cellStyle name="Normal 74 7 2 2 4 2" xfId="37626"/>
    <cellStyle name="Normal 74 7 2 2 5" xfId="37627"/>
    <cellStyle name="Normal 74 7 2 2_Lcc_inputs" xfId="53243"/>
    <cellStyle name="Normal 74 7 2 3" xfId="37628"/>
    <cellStyle name="Normal 74 7 2 3 2" xfId="37629"/>
    <cellStyle name="Normal 74 7 2 3 2 2" xfId="37630"/>
    <cellStyle name="Normal 74 7 2 3 2 3" xfId="53244"/>
    <cellStyle name="Normal 74 7 2 3 3" xfId="37631"/>
    <cellStyle name="Normal 74 7 2 3 4" xfId="53245"/>
    <cellStyle name="Normal 74 7 2 3_Lcc_inputs" xfId="53246"/>
    <cellStyle name="Normal 74 7 2 4" xfId="37632"/>
    <cellStyle name="Normal 74 7 2 4 2" xfId="37633"/>
    <cellStyle name="Normal 74 7 2 4 2 2" xfId="37634"/>
    <cellStyle name="Normal 74 7 2 4 3" xfId="37635"/>
    <cellStyle name="Normal 74 7 2 5" xfId="37636"/>
    <cellStyle name="Normal 74 7 2 5 2" xfId="37637"/>
    <cellStyle name="Normal 74 7 2 6" xfId="37638"/>
    <cellStyle name="Normal 74 7 2 7" xfId="53247"/>
    <cellStyle name="Normal 74 7 2 8" xfId="53248"/>
    <cellStyle name="Normal 74 7 2_Lcc_inputs" xfId="53249"/>
    <cellStyle name="Normal 74 7 3" xfId="37639"/>
    <cellStyle name="Normal 74 7 3 2" xfId="37640"/>
    <cellStyle name="Normal 74 7 3 2 2" xfId="37641"/>
    <cellStyle name="Normal 74 7 3 2 2 2" xfId="37642"/>
    <cellStyle name="Normal 74 7 3 2 3" xfId="37643"/>
    <cellStyle name="Normal 74 7 3 3" xfId="37644"/>
    <cellStyle name="Normal 74 7 3 3 2" xfId="37645"/>
    <cellStyle name="Normal 74 7 3 3 2 2" xfId="37646"/>
    <cellStyle name="Normal 74 7 3 3 3" xfId="37647"/>
    <cellStyle name="Normal 74 7 3 4" xfId="37648"/>
    <cellStyle name="Normal 74 7 3 4 2" xfId="37649"/>
    <cellStyle name="Normal 74 7 3 5" xfId="37650"/>
    <cellStyle name="Normal 74 7 3_Lcc_inputs" xfId="53250"/>
    <cellStyle name="Normal 74 7 4" xfId="37651"/>
    <cellStyle name="Normal 74 7 4 2" xfId="37652"/>
    <cellStyle name="Normal 74 7 4 2 2" xfId="37653"/>
    <cellStyle name="Normal 74 7 4 2 3" xfId="53251"/>
    <cellStyle name="Normal 74 7 4 3" xfId="37654"/>
    <cellStyle name="Normal 74 7 4 4" xfId="53252"/>
    <cellStyle name="Normal 74 7 4_Lcc_inputs" xfId="53253"/>
    <cellStyle name="Normal 74 7 5" xfId="37655"/>
    <cellStyle name="Normal 74 7 5 2" xfId="37656"/>
    <cellStyle name="Normal 74 7 5 2 2" xfId="37657"/>
    <cellStyle name="Normal 74 7 5 3" xfId="37658"/>
    <cellStyle name="Normal 74 7 6" xfId="37659"/>
    <cellStyle name="Normal 74 7 6 2" xfId="37660"/>
    <cellStyle name="Normal 74 7 7" xfId="37661"/>
    <cellStyle name="Normal 74 7 8" xfId="53254"/>
    <cellStyle name="Normal 74 7 9" xfId="53255"/>
    <cellStyle name="Normal 74 7_Lcc_inputs" xfId="53256"/>
    <cellStyle name="Normal 74 8" xfId="10505"/>
    <cellStyle name="Normal 74 8 2" xfId="37662"/>
    <cellStyle name="Normal 74 8 2 2" xfId="37663"/>
    <cellStyle name="Normal 74 8 2 2 2" xfId="37664"/>
    <cellStyle name="Normal 74 8 2 2 2 2" xfId="37665"/>
    <cellStyle name="Normal 74 8 2 2 3" xfId="37666"/>
    <cellStyle name="Normal 74 8 2 3" xfId="37667"/>
    <cellStyle name="Normal 74 8 2 3 2" xfId="37668"/>
    <cellStyle name="Normal 74 8 2 3 2 2" xfId="37669"/>
    <cellStyle name="Normal 74 8 2 3 3" xfId="37670"/>
    <cellStyle name="Normal 74 8 2 4" xfId="37671"/>
    <cellStyle name="Normal 74 8 2 4 2" xfId="37672"/>
    <cellStyle name="Normal 74 8 2 5" xfId="37673"/>
    <cellStyle name="Normal 74 8 2_Lcc_inputs" xfId="53257"/>
    <cellStyle name="Normal 74 8 3" xfId="37674"/>
    <cellStyle name="Normal 74 8 3 2" xfId="37675"/>
    <cellStyle name="Normal 74 8 3 2 2" xfId="37676"/>
    <cellStyle name="Normal 74 8 3 2 3" xfId="53258"/>
    <cellStyle name="Normal 74 8 3 3" xfId="37677"/>
    <cellStyle name="Normal 74 8 3 4" xfId="53259"/>
    <cellStyle name="Normal 74 8 3_Lcc_inputs" xfId="53260"/>
    <cellStyle name="Normal 74 8 4" xfId="37678"/>
    <cellStyle name="Normal 74 8 4 2" xfId="37679"/>
    <cellStyle name="Normal 74 8 4 2 2" xfId="37680"/>
    <cellStyle name="Normal 74 8 4 3" xfId="37681"/>
    <cellStyle name="Normal 74 8 5" xfId="37682"/>
    <cellStyle name="Normal 74 8 5 2" xfId="37683"/>
    <cellStyle name="Normal 74 8 6" xfId="37684"/>
    <cellStyle name="Normal 74 8 7" xfId="53261"/>
    <cellStyle name="Normal 74 8 8" xfId="53262"/>
    <cellStyle name="Normal 74 8_Lcc_inputs" xfId="53263"/>
    <cellStyle name="Normal 74 9" xfId="10781"/>
    <cellStyle name="Normal 74 9 2" xfId="37685"/>
    <cellStyle name="Normal 74 9 2 2" xfId="37686"/>
    <cellStyle name="Normal 74 9 2 2 2" xfId="37687"/>
    <cellStyle name="Normal 74 9 2 2 2 2" xfId="37688"/>
    <cellStyle name="Normal 74 9 2 2 3" xfId="37689"/>
    <cellStyle name="Normal 74 9 2 3" xfId="37690"/>
    <cellStyle name="Normal 74 9 2 3 2" xfId="37691"/>
    <cellStyle name="Normal 74 9 2 3 2 2" xfId="37692"/>
    <cellStyle name="Normal 74 9 2 3 3" xfId="37693"/>
    <cellStyle name="Normal 74 9 2 4" xfId="37694"/>
    <cellStyle name="Normal 74 9 2 4 2" xfId="37695"/>
    <cellStyle name="Normal 74 9 2 5" xfId="37696"/>
    <cellStyle name="Normal 74 9 2_Lcc_inputs" xfId="53264"/>
    <cellStyle name="Normal 74 9 3" xfId="37697"/>
    <cellStyle name="Normal 74 9 3 2" xfId="37698"/>
    <cellStyle name="Normal 74 9 3 2 2" xfId="37699"/>
    <cellStyle name="Normal 74 9 3 2 3" xfId="53265"/>
    <cellStyle name="Normal 74 9 3 3" xfId="37700"/>
    <cellStyle name="Normal 74 9 3 4" xfId="53266"/>
    <cellStyle name="Normal 74 9 3_Lcc_inputs" xfId="53267"/>
    <cellStyle name="Normal 74 9 4" xfId="37701"/>
    <cellStyle name="Normal 74 9 4 2" xfId="37702"/>
    <cellStyle name="Normal 74 9 4 2 2" xfId="37703"/>
    <cellStyle name="Normal 74 9 4 3" xfId="37704"/>
    <cellStyle name="Normal 74 9 5" xfId="37705"/>
    <cellStyle name="Normal 74 9 5 2" xfId="37706"/>
    <cellStyle name="Normal 74 9 6" xfId="37707"/>
    <cellStyle name="Normal 74 9 7" xfId="53268"/>
    <cellStyle name="Normal 74 9 8" xfId="53269"/>
    <cellStyle name="Normal 74 9_Lcc_inputs" xfId="53270"/>
    <cellStyle name="Normal 74_Lcc_inputs" xfId="53271"/>
    <cellStyle name="Normal 75" xfId="10506"/>
    <cellStyle name="Normal 75 10" xfId="10853"/>
    <cellStyle name="Normal 75 10 2" xfId="37708"/>
    <cellStyle name="Normal 75 10 2 2" xfId="37709"/>
    <cellStyle name="Normal 75 10 2 2 2" xfId="37710"/>
    <cellStyle name="Normal 75 10 2 2 3" xfId="53272"/>
    <cellStyle name="Normal 75 10 2 3" xfId="37711"/>
    <cellStyle name="Normal 75 10 2 4" xfId="53273"/>
    <cellStyle name="Normal 75 10 2_Lcc_inputs" xfId="53274"/>
    <cellStyle name="Normal 75 10 3" xfId="37712"/>
    <cellStyle name="Normal 75 10 3 2" xfId="37713"/>
    <cellStyle name="Normal 75 10 3 2 2" xfId="37714"/>
    <cellStyle name="Normal 75 10 3 3" xfId="37715"/>
    <cellStyle name="Normal 75 10 4" xfId="37716"/>
    <cellStyle name="Normal 75 10 4 2" xfId="37717"/>
    <cellStyle name="Normal 75 10 5" xfId="37718"/>
    <cellStyle name="Normal 75 10 6" xfId="53275"/>
    <cellStyle name="Normal 75 10 7" xfId="53276"/>
    <cellStyle name="Normal 75 10_Lcc_inputs" xfId="53277"/>
    <cellStyle name="Normal 75 11" xfId="37719"/>
    <cellStyle name="Normal 75 11 2" xfId="37720"/>
    <cellStyle name="Normal 75 11 2 2" xfId="37721"/>
    <cellStyle name="Normal 75 11 2 3" xfId="53278"/>
    <cellStyle name="Normal 75 11 3" xfId="37722"/>
    <cellStyle name="Normal 75 11 3 2" xfId="53279"/>
    <cellStyle name="Normal 75 11 4" xfId="53280"/>
    <cellStyle name="Normal 75 11 5" xfId="53281"/>
    <cellStyle name="Normal 75 11_Lcc_inputs" xfId="53282"/>
    <cellStyle name="Normal 75 12" xfId="37723"/>
    <cellStyle name="Normal 75 12 2" xfId="37724"/>
    <cellStyle name="Normal 75 12 2 2" xfId="37725"/>
    <cellStyle name="Normal 75 12 2 3" xfId="53283"/>
    <cellStyle name="Normal 75 12 3" xfId="37726"/>
    <cellStyle name="Normal 75 12 4" xfId="53284"/>
    <cellStyle name="Normal 75 12_Lcc_inputs" xfId="53285"/>
    <cellStyle name="Normal 75 13" xfId="37727"/>
    <cellStyle name="Normal 75 13 2" xfId="37728"/>
    <cellStyle name="Normal 75 13 3" xfId="53286"/>
    <cellStyle name="Normal 75 14" xfId="37729"/>
    <cellStyle name="Normal 75 14 2" xfId="53287"/>
    <cellStyle name="Normal 75 15" xfId="53288"/>
    <cellStyle name="Normal 75 16" xfId="53289"/>
    <cellStyle name="Normal 75 2" xfId="10507"/>
    <cellStyle name="Normal 75 2 10" xfId="53290"/>
    <cellStyle name="Normal 75 2 2" xfId="10508"/>
    <cellStyle name="Normal 75 2 2 2" xfId="37730"/>
    <cellStyle name="Normal 75 2 2 2 2" xfId="37731"/>
    <cellStyle name="Normal 75 2 2 2 2 2" xfId="37732"/>
    <cellStyle name="Normal 75 2 2 2 2 2 2" xfId="37733"/>
    <cellStyle name="Normal 75 2 2 2 2 3" xfId="37734"/>
    <cellStyle name="Normal 75 2 2 2 3" xfId="37735"/>
    <cellStyle name="Normal 75 2 2 2 3 2" xfId="37736"/>
    <cellStyle name="Normal 75 2 2 2 3 2 2" xfId="37737"/>
    <cellStyle name="Normal 75 2 2 2 3 3" xfId="37738"/>
    <cellStyle name="Normal 75 2 2 2 4" xfId="37739"/>
    <cellStyle name="Normal 75 2 2 2 4 2" xfId="37740"/>
    <cellStyle name="Normal 75 2 2 2 5" xfId="37741"/>
    <cellStyle name="Normal 75 2 2 2_Lcc_inputs" xfId="53291"/>
    <cellStyle name="Normal 75 2 2 3" xfId="37742"/>
    <cellStyle name="Normal 75 2 2 3 2" xfId="37743"/>
    <cellStyle name="Normal 75 2 2 3 2 2" xfId="37744"/>
    <cellStyle name="Normal 75 2 2 3 2 3" xfId="53292"/>
    <cellStyle name="Normal 75 2 2 3 3" xfId="37745"/>
    <cellStyle name="Normal 75 2 2 3 4" xfId="53293"/>
    <cellStyle name="Normal 75 2 2 3_Lcc_inputs" xfId="53294"/>
    <cellStyle name="Normal 75 2 2 4" xfId="37746"/>
    <cellStyle name="Normal 75 2 2 4 2" xfId="37747"/>
    <cellStyle name="Normal 75 2 2 4 2 2" xfId="37748"/>
    <cellStyle name="Normal 75 2 2 4 3" xfId="37749"/>
    <cellStyle name="Normal 75 2 2 5" xfId="37750"/>
    <cellStyle name="Normal 75 2 2 5 2" xfId="37751"/>
    <cellStyle name="Normal 75 2 2 6" xfId="37752"/>
    <cellStyle name="Normal 75 2 2 7" xfId="53295"/>
    <cellStyle name="Normal 75 2 2 8" xfId="53296"/>
    <cellStyle name="Normal 75 2 2_Lcc_inputs" xfId="53297"/>
    <cellStyle name="Normal 75 2 3" xfId="10915"/>
    <cellStyle name="Normal 75 2 3 2" xfId="37753"/>
    <cellStyle name="Normal 75 2 3 2 2" xfId="37754"/>
    <cellStyle name="Normal 75 2 3 2 2 2" xfId="37755"/>
    <cellStyle name="Normal 75 2 3 2 2 3" xfId="53298"/>
    <cellStyle name="Normal 75 2 3 2 3" xfId="37756"/>
    <cellStyle name="Normal 75 2 3 2 4" xfId="53299"/>
    <cellStyle name="Normal 75 2 3 2_Lcc_inputs" xfId="53300"/>
    <cellStyle name="Normal 75 2 3 3" xfId="37757"/>
    <cellStyle name="Normal 75 2 3 3 2" xfId="37758"/>
    <cellStyle name="Normal 75 2 3 3 2 2" xfId="37759"/>
    <cellStyle name="Normal 75 2 3 3 3" xfId="37760"/>
    <cellStyle name="Normal 75 2 3 4" xfId="37761"/>
    <cellStyle name="Normal 75 2 3 4 2" xfId="37762"/>
    <cellStyle name="Normal 75 2 3 5" xfId="37763"/>
    <cellStyle name="Normal 75 2 3 6" xfId="53301"/>
    <cellStyle name="Normal 75 2 3 7" xfId="53302"/>
    <cellStyle name="Normal 75 2 3_Lcc_inputs" xfId="53303"/>
    <cellStyle name="Normal 75 2 4" xfId="11213"/>
    <cellStyle name="Normal 75 2 4 2" xfId="37764"/>
    <cellStyle name="Normal 75 2 4 2 2" xfId="37765"/>
    <cellStyle name="Normal 75 2 4 2 3" xfId="53304"/>
    <cellStyle name="Normal 75 2 4 3" xfId="37766"/>
    <cellStyle name="Normal 75 2 4 3 2" xfId="53305"/>
    <cellStyle name="Normal 75 2 4 4" xfId="53306"/>
    <cellStyle name="Normal 75 2 4 5" xfId="53307"/>
    <cellStyle name="Normal 75 2 4_Lcc_inputs" xfId="53308"/>
    <cellStyle name="Normal 75 2 5" xfId="37767"/>
    <cellStyle name="Normal 75 2 5 2" xfId="37768"/>
    <cellStyle name="Normal 75 2 5 2 2" xfId="37769"/>
    <cellStyle name="Normal 75 2 5 2 3" xfId="53309"/>
    <cellStyle name="Normal 75 2 5 3" xfId="37770"/>
    <cellStyle name="Normal 75 2 5 3 2" xfId="53310"/>
    <cellStyle name="Normal 75 2 5 4" xfId="53311"/>
    <cellStyle name="Normal 75 2 5 5" xfId="53312"/>
    <cellStyle name="Normal 75 2 5_Lcc_inputs" xfId="53313"/>
    <cellStyle name="Normal 75 2 6" xfId="37771"/>
    <cellStyle name="Normal 75 2 6 2" xfId="37772"/>
    <cellStyle name="Normal 75 2 6 2 2" xfId="53314"/>
    <cellStyle name="Normal 75 2 6 3" xfId="53315"/>
    <cellStyle name="Normal 75 2 6 4" xfId="53316"/>
    <cellStyle name="Normal 75 2 6_Lcc_inputs" xfId="53317"/>
    <cellStyle name="Normal 75 2 7" xfId="37773"/>
    <cellStyle name="Normal 75 2 7 2" xfId="53318"/>
    <cellStyle name="Normal 75 2 7 3" xfId="53319"/>
    <cellStyle name="Normal 75 2 8" xfId="53320"/>
    <cellStyle name="Normal 75 2 8 2" xfId="53321"/>
    <cellStyle name="Normal 75 2 9" xfId="53322"/>
    <cellStyle name="Normal 75 2_Lcc_inputs" xfId="53323"/>
    <cellStyle name="Normal 75 3" xfId="10509"/>
    <cellStyle name="Normal 75 3 2" xfId="10510"/>
    <cellStyle name="Normal 75 3 2 2" xfId="37774"/>
    <cellStyle name="Normal 75 3 2 2 2" xfId="37775"/>
    <cellStyle name="Normal 75 3 2 2 2 2" xfId="37776"/>
    <cellStyle name="Normal 75 3 2 2 2 2 2" xfId="37777"/>
    <cellStyle name="Normal 75 3 2 2 2 3" xfId="37778"/>
    <cellStyle name="Normal 75 3 2 2 3" xfId="37779"/>
    <cellStyle name="Normal 75 3 2 2 3 2" xfId="37780"/>
    <cellStyle name="Normal 75 3 2 2 3 2 2" xfId="37781"/>
    <cellStyle name="Normal 75 3 2 2 3 3" xfId="37782"/>
    <cellStyle name="Normal 75 3 2 2 4" xfId="37783"/>
    <cellStyle name="Normal 75 3 2 2 4 2" xfId="37784"/>
    <cellStyle name="Normal 75 3 2 2 5" xfId="37785"/>
    <cellStyle name="Normal 75 3 2 2_Lcc_inputs" xfId="53324"/>
    <cellStyle name="Normal 75 3 2 3" xfId="37786"/>
    <cellStyle name="Normal 75 3 2 3 2" xfId="37787"/>
    <cellStyle name="Normal 75 3 2 3 2 2" xfId="37788"/>
    <cellStyle name="Normal 75 3 2 3 2 3" xfId="53325"/>
    <cellStyle name="Normal 75 3 2 3 3" xfId="37789"/>
    <cellStyle name="Normal 75 3 2 3 4" xfId="53326"/>
    <cellStyle name="Normal 75 3 2 3_Lcc_inputs" xfId="53327"/>
    <cellStyle name="Normal 75 3 2 4" xfId="37790"/>
    <cellStyle name="Normal 75 3 2 4 2" xfId="37791"/>
    <cellStyle name="Normal 75 3 2 4 2 2" xfId="37792"/>
    <cellStyle name="Normal 75 3 2 4 3" xfId="37793"/>
    <cellStyle name="Normal 75 3 2 5" xfId="37794"/>
    <cellStyle name="Normal 75 3 2 5 2" xfId="37795"/>
    <cellStyle name="Normal 75 3 2 6" xfId="37796"/>
    <cellStyle name="Normal 75 3 2 7" xfId="53328"/>
    <cellStyle name="Normal 75 3 2 8" xfId="53329"/>
    <cellStyle name="Normal 75 3 2_Lcc_inputs" xfId="53330"/>
    <cellStyle name="Normal 75 3 3" xfId="10979"/>
    <cellStyle name="Normal 75 3 3 2" xfId="37797"/>
    <cellStyle name="Normal 75 3 3 2 2" xfId="37798"/>
    <cellStyle name="Normal 75 3 3 2 2 2" xfId="37799"/>
    <cellStyle name="Normal 75 3 3 2 2 3" xfId="53331"/>
    <cellStyle name="Normal 75 3 3 2 3" xfId="37800"/>
    <cellStyle name="Normal 75 3 3 2 4" xfId="53332"/>
    <cellStyle name="Normal 75 3 3 2_Lcc_inputs" xfId="53333"/>
    <cellStyle name="Normal 75 3 3 3" xfId="37801"/>
    <cellStyle name="Normal 75 3 3 3 2" xfId="37802"/>
    <cellStyle name="Normal 75 3 3 3 2 2" xfId="37803"/>
    <cellStyle name="Normal 75 3 3 3 3" xfId="37804"/>
    <cellStyle name="Normal 75 3 3 4" xfId="37805"/>
    <cellStyle name="Normal 75 3 3 4 2" xfId="37806"/>
    <cellStyle name="Normal 75 3 3 5" xfId="37807"/>
    <cellStyle name="Normal 75 3 3 6" xfId="53334"/>
    <cellStyle name="Normal 75 3 3 7" xfId="53335"/>
    <cellStyle name="Normal 75 3 3_Lcc_inputs" xfId="53336"/>
    <cellStyle name="Normal 75 3 4" xfId="11214"/>
    <cellStyle name="Normal 75 3 4 2" xfId="37808"/>
    <cellStyle name="Normal 75 3 4 2 2" xfId="37809"/>
    <cellStyle name="Normal 75 3 4 2 3" xfId="53337"/>
    <cellStyle name="Normal 75 3 4 3" xfId="37810"/>
    <cellStyle name="Normal 75 3 4 3 2" xfId="53338"/>
    <cellStyle name="Normal 75 3 4 4" xfId="53339"/>
    <cellStyle name="Normal 75 3 4 5" xfId="53340"/>
    <cellStyle name="Normal 75 3 4_Lcc_inputs" xfId="53341"/>
    <cellStyle name="Normal 75 3 5" xfId="37811"/>
    <cellStyle name="Normal 75 3 5 2" xfId="37812"/>
    <cellStyle name="Normal 75 3 5 2 2" xfId="37813"/>
    <cellStyle name="Normal 75 3 5 2 3" xfId="53342"/>
    <cellStyle name="Normal 75 3 5 3" xfId="37814"/>
    <cellStyle name="Normal 75 3 5 4" xfId="53343"/>
    <cellStyle name="Normal 75 3 5_Lcc_inputs" xfId="53344"/>
    <cellStyle name="Normal 75 3 6" xfId="37815"/>
    <cellStyle name="Normal 75 3 6 2" xfId="37816"/>
    <cellStyle name="Normal 75 3 6 3" xfId="53345"/>
    <cellStyle name="Normal 75 3 7" xfId="37817"/>
    <cellStyle name="Normal 75 3 7 2" xfId="53346"/>
    <cellStyle name="Normal 75 3 8" xfId="53347"/>
    <cellStyle name="Normal 75 3 9" xfId="53348"/>
    <cellStyle name="Normal 75 3_Lcc_inputs" xfId="53349"/>
    <cellStyle name="Normal 75 4" xfId="10511"/>
    <cellStyle name="Normal 75 4 2" xfId="10512"/>
    <cellStyle name="Normal 75 4 2 2" xfId="37818"/>
    <cellStyle name="Normal 75 4 2 2 2" xfId="37819"/>
    <cellStyle name="Normal 75 4 2 2 2 2" xfId="37820"/>
    <cellStyle name="Normal 75 4 2 2 2 2 2" xfId="37821"/>
    <cellStyle name="Normal 75 4 2 2 2 3" xfId="37822"/>
    <cellStyle name="Normal 75 4 2 2 3" xfId="37823"/>
    <cellStyle name="Normal 75 4 2 2 3 2" xfId="37824"/>
    <cellStyle name="Normal 75 4 2 2 3 2 2" xfId="37825"/>
    <cellStyle name="Normal 75 4 2 2 3 3" xfId="37826"/>
    <cellStyle name="Normal 75 4 2 2 4" xfId="37827"/>
    <cellStyle name="Normal 75 4 2 2 4 2" xfId="37828"/>
    <cellStyle name="Normal 75 4 2 2 5" xfId="37829"/>
    <cellStyle name="Normal 75 4 2 2_Lcc_inputs" xfId="53350"/>
    <cellStyle name="Normal 75 4 2 3" xfId="37830"/>
    <cellStyle name="Normal 75 4 2 3 2" xfId="37831"/>
    <cellStyle name="Normal 75 4 2 3 2 2" xfId="37832"/>
    <cellStyle name="Normal 75 4 2 3 2 3" xfId="53351"/>
    <cellStyle name="Normal 75 4 2 3 3" xfId="37833"/>
    <cellStyle name="Normal 75 4 2 3 4" xfId="53352"/>
    <cellStyle name="Normal 75 4 2 3_Lcc_inputs" xfId="53353"/>
    <cellStyle name="Normal 75 4 2 4" xfId="37834"/>
    <cellStyle name="Normal 75 4 2 4 2" xfId="37835"/>
    <cellStyle name="Normal 75 4 2 4 2 2" xfId="37836"/>
    <cellStyle name="Normal 75 4 2 4 3" xfId="37837"/>
    <cellStyle name="Normal 75 4 2 5" xfId="37838"/>
    <cellStyle name="Normal 75 4 2 5 2" xfId="37839"/>
    <cellStyle name="Normal 75 4 2 6" xfId="37840"/>
    <cellStyle name="Normal 75 4 2 7" xfId="53354"/>
    <cellStyle name="Normal 75 4 2 8" xfId="53355"/>
    <cellStyle name="Normal 75 4 2_Lcc_inputs" xfId="53356"/>
    <cellStyle name="Normal 75 4 3" xfId="37841"/>
    <cellStyle name="Normal 75 4 3 2" xfId="37842"/>
    <cellStyle name="Normal 75 4 3 2 2" xfId="37843"/>
    <cellStyle name="Normal 75 4 3 2 2 2" xfId="37844"/>
    <cellStyle name="Normal 75 4 3 2 3" xfId="37845"/>
    <cellStyle name="Normal 75 4 3 3" xfId="37846"/>
    <cellStyle name="Normal 75 4 3 3 2" xfId="37847"/>
    <cellStyle name="Normal 75 4 3 3 2 2" xfId="37848"/>
    <cellStyle name="Normal 75 4 3 3 3" xfId="37849"/>
    <cellStyle name="Normal 75 4 3 4" xfId="37850"/>
    <cellStyle name="Normal 75 4 3 4 2" xfId="37851"/>
    <cellStyle name="Normal 75 4 3 5" xfId="37852"/>
    <cellStyle name="Normal 75 4 3_Lcc_inputs" xfId="53357"/>
    <cellStyle name="Normal 75 4 4" xfId="37853"/>
    <cellStyle name="Normal 75 4 4 2" xfId="37854"/>
    <cellStyle name="Normal 75 4 4 2 2" xfId="37855"/>
    <cellStyle name="Normal 75 4 4 2 3" xfId="53358"/>
    <cellStyle name="Normal 75 4 4 3" xfId="37856"/>
    <cellStyle name="Normal 75 4 4 4" xfId="53359"/>
    <cellStyle name="Normal 75 4 4_Lcc_inputs" xfId="53360"/>
    <cellStyle name="Normal 75 4 5" xfId="37857"/>
    <cellStyle name="Normal 75 4 5 2" xfId="37858"/>
    <cellStyle name="Normal 75 4 5 2 2" xfId="37859"/>
    <cellStyle name="Normal 75 4 5 3" xfId="37860"/>
    <cellStyle name="Normal 75 4 6" xfId="37861"/>
    <cellStyle name="Normal 75 4 6 2" xfId="37862"/>
    <cellStyle name="Normal 75 4 7" xfId="37863"/>
    <cellStyle name="Normal 75 4 8" xfId="53361"/>
    <cellStyle name="Normal 75 4 9" xfId="53362"/>
    <cellStyle name="Normal 75 4_Lcc_inputs" xfId="53363"/>
    <cellStyle name="Normal 75 5" xfId="10513"/>
    <cellStyle name="Normal 75 5 2" xfId="10514"/>
    <cellStyle name="Normal 75 5 2 2" xfId="37864"/>
    <cellStyle name="Normal 75 5 2 2 2" xfId="37865"/>
    <cellStyle name="Normal 75 5 2 2 2 2" xfId="37866"/>
    <cellStyle name="Normal 75 5 2 2 2 2 2" xfId="37867"/>
    <cellStyle name="Normal 75 5 2 2 2 3" xfId="37868"/>
    <cellStyle name="Normal 75 5 2 2 3" xfId="37869"/>
    <cellStyle name="Normal 75 5 2 2 3 2" xfId="37870"/>
    <cellStyle name="Normal 75 5 2 2 3 2 2" xfId="37871"/>
    <cellStyle name="Normal 75 5 2 2 3 3" xfId="37872"/>
    <cellStyle name="Normal 75 5 2 2 4" xfId="37873"/>
    <cellStyle name="Normal 75 5 2 2 4 2" xfId="37874"/>
    <cellStyle name="Normal 75 5 2 2 5" xfId="37875"/>
    <cellStyle name="Normal 75 5 2 2_Lcc_inputs" xfId="53364"/>
    <cellStyle name="Normal 75 5 2 3" xfId="37876"/>
    <cellStyle name="Normal 75 5 2 3 2" xfId="37877"/>
    <cellStyle name="Normal 75 5 2 3 2 2" xfId="37878"/>
    <cellStyle name="Normal 75 5 2 3 2 3" xfId="53365"/>
    <cellStyle name="Normal 75 5 2 3 3" xfId="37879"/>
    <cellStyle name="Normal 75 5 2 3 4" xfId="53366"/>
    <cellStyle name="Normal 75 5 2 3_Lcc_inputs" xfId="53367"/>
    <cellStyle name="Normal 75 5 2 4" xfId="37880"/>
    <cellStyle name="Normal 75 5 2 4 2" xfId="37881"/>
    <cellStyle name="Normal 75 5 2 4 2 2" xfId="37882"/>
    <cellStyle name="Normal 75 5 2 4 3" xfId="37883"/>
    <cellStyle name="Normal 75 5 2 5" xfId="37884"/>
    <cellStyle name="Normal 75 5 2 5 2" xfId="37885"/>
    <cellStyle name="Normal 75 5 2 6" xfId="37886"/>
    <cellStyle name="Normal 75 5 2 7" xfId="53368"/>
    <cellStyle name="Normal 75 5 2 8" xfId="53369"/>
    <cellStyle name="Normal 75 5 2_Lcc_inputs" xfId="53370"/>
    <cellStyle name="Normal 75 5 3" xfId="37887"/>
    <cellStyle name="Normal 75 5 3 2" xfId="37888"/>
    <cellStyle name="Normal 75 5 3 2 2" xfId="37889"/>
    <cellStyle name="Normal 75 5 3 2 2 2" xfId="37890"/>
    <cellStyle name="Normal 75 5 3 2 3" xfId="37891"/>
    <cellStyle name="Normal 75 5 3 3" xfId="37892"/>
    <cellStyle name="Normal 75 5 3 3 2" xfId="37893"/>
    <cellStyle name="Normal 75 5 3 3 2 2" xfId="37894"/>
    <cellStyle name="Normal 75 5 3 3 3" xfId="37895"/>
    <cellStyle name="Normal 75 5 3 4" xfId="37896"/>
    <cellStyle name="Normal 75 5 3 4 2" xfId="37897"/>
    <cellStyle name="Normal 75 5 3 5" xfId="37898"/>
    <cellStyle name="Normal 75 5 3_Lcc_inputs" xfId="53371"/>
    <cellStyle name="Normal 75 5 4" xfId="37899"/>
    <cellStyle name="Normal 75 5 4 2" xfId="37900"/>
    <cellStyle name="Normal 75 5 4 2 2" xfId="37901"/>
    <cellStyle name="Normal 75 5 4 2 3" xfId="53372"/>
    <cellStyle name="Normal 75 5 4 3" xfId="37902"/>
    <cellStyle name="Normal 75 5 4 4" xfId="53373"/>
    <cellStyle name="Normal 75 5 4_Lcc_inputs" xfId="53374"/>
    <cellStyle name="Normal 75 5 5" xfId="37903"/>
    <cellStyle name="Normal 75 5 5 2" xfId="37904"/>
    <cellStyle name="Normal 75 5 5 2 2" xfId="37905"/>
    <cellStyle name="Normal 75 5 5 3" xfId="37906"/>
    <cellStyle name="Normal 75 5 6" xfId="37907"/>
    <cellStyle name="Normal 75 5 6 2" xfId="37908"/>
    <cellStyle name="Normal 75 5 7" xfId="37909"/>
    <cellStyle name="Normal 75 5 8" xfId="53375"/>
    <cellStyle name="Normal 75 5 9" xfId="53376"/>
    <cellStyle name="Normal 75 5_Lcc_inputs" xfId="53377"/>
    <cellStyle name="Normal 75 6" xfId="10515"/>
    <cellStyle name="Normal 75 6 2" xfId="10516"/>
    <cellStyle name="Normal 75 6 2 2" xfId="37910"/>
    <cellStyle name="Normal 75 6 2 2 2" xfId="37911"/>
    <cellStyle name="Normal 75 6 2 2 2 2" xfId="37912"/>
    <cellStyle name="Normal 75 6 2 2 2 2 2" xfId="37913"/>
    <cellStyle name="Normal 75 6 2 2 2 3" xfId="37914"/>
    <cellStyle name="Normal 75 6 2 2 3" xfId="37915"/>
    <cellStyle name="Normal 75 6 2 2 3 2" xfId="37916"/>
    <cellStyle name="Normal 75 6 2 2 3 2 2" xfId="37917"/>
    <cellStyle name="Normal 75 6 2 2 3 3" xfId="37918"/>
    <cellStyle name="Normal 75 6 2 2 4" xfId="37919"/>
    <cellStyle name="Normal 75 6 2 2 4 2" xfId="37920"/>
    <cellStyle name="Normal 75 6 2 2 5" xfId="37921"/>
    <cellStyle name="Normal 75 6 2 2_Lcc_inputs" xfId="53378"/>
    <cellStyle name="Normal 75 6 2 3" xfId="37922"/>
    <cellStyle name="Normal 75 6 2 3 2" xfId="37923"/>
    <cellStyle name="Normal 75 6 2 3 2 2" xfId="37924"/>
    <cellStyle name="Normal 75 6 2 3 2 3" xfId="53379"/>
    <cellStyle name="Normal 75 6 2 3 3" xfId="37925"/>
    <cellStyle name="Normal 75 6 2 3 4" xfId="53380"/>
    <cellStyle name="Normal 75 6 2 3_Lcc_inputs" xfId="53381"/>
    <cellStyle name="Normal 75 6 2 4" xfId="37926"/>
    <cellStyle name="Normal 75 6 2 4 2" xfId="37927"/>
    <cellStyle name="Normal 75 6 2 4 2 2" xfId="37928"/>
    <cellStyle name="Normal 75 6 2 4 3" xfId="37929"/>
    <cellStyle name="Normal 75 6 2 5" xfId="37930"/>
    <cellStyle name="Normal 75 6 2 5 2" xfId="37931"/>
    <cellStyle name="Normal 75 6 2 6" xfId="37932"/>
    <cellStyle name="Normal 75 6 2 7" xfId="53382"/>
    <cellStyle name="Normal 75 6 2 8" xfId="53383"/>
    <cellStyle name="Normal 75 6 2_Lcc_inputs" xfId="53384"/>
    <cellStyle name="Normal 75 6 3" xfId="37933"/>
    <cellStyle name="Normal 75 6 3 2" xfId="37934"/>
    <cellStyle name="Normal 75 6 3 2 2" xfId="37935"/>
    <cellStyle name="Normal 75 6 3 2 2 2" xfId="37936"/>
    <cellStyle name="Normal 75 6 3 2 3" xfId="37937"/>
    <cellStyle name="Normal 75 6 3 3" xfId="37938"/>
    <cellStyle name="Normal 75 6 3 3 2" xfId="37939"/>
    <cellStyle name="Normal 75 6 3 3 2 2" xfId="37940"/>
    <cellStyle name="Normal 75 6 3 3 3" xfId="37941"/>
    <cellStyle name="Normal 75 6 3 4" xfId="37942"/>
    <cellStyle name="Normal 75 6 3 4 2" xfId="37943"/>
    <cellStyle name="Normal 75 6 3 5" xfId="37944"/>
    <cellStyle name="Normal 75 6 3_Lcc_inputs" xfId="53385"/>
    <cellStyle name="Normal 75 6 4" xfId="37945"/>
    <cellStyle name="Normal 75 6 4 2" xfId="37946"/>
    <cellStyle name="Normal 75 6 4 2 2" xfId="37947"/>
    <cellStyle name="Normal 75 6 4 2 3" xfId="53386"/>
    <cellStyle name="Normal 75 6 4 3" xfId="37948"/>
    <cellStyle name="Normal 75 6 4 4" xfId="53387"/>
    <cellStyle name="Normal 75 6 4_Lcc_inputs" xfId="53388"/>
    <cellStyle name="Normal 75 6 5" xfId="37949"/>
    <cellStyle name="Normal 75 6 5 2" xfId="37950"/>
    <cellStyle name="Normal 75 6 5 2 2" xfId="37951"/>
    <cellStyle name="Normal 75 6 5 3" xfId="37952"/>
    <cellStyle name="Normal 75 6 6" xfId="37953"/>
    <cellStyle name="Normal 75 6 6 2" xfId="37954"/>
    <cellStyle name="Normal 75 6 7" xfId="37955"/>
    <cellStyle name="Normal 75 6 8" xfId="53389"/>
    <cellStyle name="Normal 75 6 9" xfId="53390"/>
    <cellStyle name="Normal 75 6_Lcc_inputs" xfId="53391"/>
    <cellStyle name="Normal 75 7" xfId="10517"/>
    <cellStyle name="Normal 75 7 2" xfId="10518"/>
    <cellStyle name="Normal 75 7 2 2" xfId="37956"/>
    <cellStyle name="Normal 75 7 2 2 2" xfId="37957"/>
    <cellStyle name="Normal 75 7 2 2 2 2" xfId="37958"/>
    <cellStyle name="Normal 75 7 2 2 2 2 2" xfId="37959"/>
    <cellStyle name="Normal 75 7 2 2 2 3" xfId="37960"/>
    <cellStyle name="Normal 75 7 2 2 3" xfId="37961"/>
    <cellStyle name="Normal 75 7 2 2 3 2" xfId="37962"/>
    <cellStyle name="Normal 75 7 2 2 3 2 2" xfId="37963"/>
    <cellStyle name="Normal 75 7 2 2 3 3" xfId="37964"/>
    <cellStyle name="Normal 75 7 2 2 4" xfId="37965"/>
    <cellStyle name="Normal 75 7 2 2 4 2" xfId="37966"/>
    <cellStyle name="Normal 75 7 2 2 5" xfId="37967"/>
    <cellStyle name="Normal 75 7 2 2_Lcc_inputs" xfId="53392"/>
    <cellStyle name="Normal 75 7 2 3" xfId="37968"/>
    <cellStyle name="Normal 75 7 2 3 2" xfId="37969"/>
    <cellStyle name="Normal 75 7 2 3 2 2" xfId="37970"/>
    <cellStyle name="Normal 75 7 2 3 2 3" xfId="53393"/>
    <cellStyle name="Normal 75 7 2 3 3" xfId="37971"/>
    <cellStyle name="Normal 75 7 2 3 4" xfId="53394"/>
    <cellStyle name="Normal 75 7 2 3_Lcc_inputs" xfId="53395"/>
    <cellStyle name="Normal 75 7 2 4" xfId="37972"/>
    <cellStyle name="Normal 75 7 2 4 2" xfId="37973"/>
    <cellStyle name="Normal 75 7 2 4 2 2" xfId="37974"/>
    <cellStyle name="Normal 75 7 2 4 3" xfId="37975"/>
    <cellStyle name="Normal 75 7 2 5" xfId="37976"/>
    <cellStyle name="Normal 75 7 2 5 2" xfId="37977"/>
    <cellStyle name="Normal 75 7 2 6" xfId="37978"/>
    <cellStyle name="Normal 75 7 2 7" xfId="53396"/>
    <cellStyle name="Normal 75 7 2 8" xfId="53397"/>
    <cellStyle name="Normal 75 7 2_Lcc_inputs" xfId="53398"/>
    <cellStyle name="Normal 75 7 3" xfId="37979"/>
    <cellStyle name="Normal 75 7 3 2" xfId="37980"/>
    <cellStyle name="Normal 75 7 3 2 2" xfId="37981"/>
    <cellStyle name="Normal 75 7 3 2 2 2" xfId="37982"/>
    <cellStyle name="Normal 75 7 3 2 3" xfId="37983"/>
    <cellStyle name="Normal 75 7 3 3" xfId="37984"/>
    <cellStyle name="Normal 75 7 3 3 2" xfId="37985"/>
    <cellStyle name="Normal 75 7 3 3 2 2" xfId="37986"/>
    <cellStyle name="Normal 75 7 3 3 3" xfId="37987"/>
    <cellStyle name="Normal 75 7 3 4" xfId="37988"/>
    <cellStyle name="Normal 75 7 3 4 2" xfId="37989"/>
    <cellStyle name="Normal 75 7 3 5" xfId="37990"/>
    <cellStyle name="Normal 75 7 3_Lcc_inputs" xfId="53399"/>
    <cellStyle name="Normal 75 7 4" xfId="37991"/>
    <cellStyle name="Normal 75 7 4 2" xfId="37992"/>
    <cellStyle name="Normal 75 7 4 2 2" xfId="37993"/>
    <cellStyle name="Normal 75 7 4 2 3" xfId="53400"/>
    <cellStyle name="Normal 75 7 4 3" xfId="37994"/>
    <cellStyle name="Normal 75 7 4 4" xfId="53401"/>
    <cellStyle name="Normal 75 7 4_Lcc_inputs" xfId="53402"/>
    <cellStyle name="Normal 75 7 5" xfId="37995"/>
    <cellStyle name="Normal 75 7 5 2" xfId="37996"/>
    <cellStyle name="Normal 75 7 5 2 2" xfId="37997"/>
    <cellStyle name="Normal 75 7 5 3" xfId="37998"/>
    <cellStyle name="Normal 75 7 6" xfId="37999"/>
    <cellStyle name="Normal 75 7 6 2" xfId="38000"/>
    <cellStyle name="Normal 75 7 7" xfId="38001"/>
    <cellStyle name="Normal 75 7 8" xfId="53403"/>
    <cellStyle name="Normal 75 7 9" xfId="53404"/>
    <cellStyle name="Normal 75 7_Lcc_inputs" xfId="53405"/>
    <cellStyle name="Normal 75 8" xfId="10519"/>
    <cellStyle name="Normal 75 8 2" xfId="38002"/>
    <cellStyle name="Normal 75 8 2 2" xfId="38003"/>
    <cellStyle name="Normal 75 8 2 2 2" xfId="38004"/>
    <cellStyle name="Normal 75 8 2 2 2 2" xfId="38005"/>
    <cellStyle name="Normal 75 8 2 2 3" xfId="38006"/>
    <cellStyle name="Normal 75 8 2 3" xfId="38007"/>
    <cellStyle name="Normal 75 8 2 3 2" xfId="38008"/>
    <cellStyle name="Normal 75 8 2 3 2 2" xfId="38009"/>
    <cellStyle name="Normal 75 8 2 3 3" xfId="38010"/>
    <cellStyle name="Normal 75 8 2 4" xfId="38011"/>
    <cellStyle name="Normal 75 8 2 4 2" xfId="38012"/>
    <cellStyle name="Normal 75 8 2 5" xfId="38013"/>
    <cellStyle name="Normal 75 8 2_Lcc_inputs" xfId="53406"/>
    <cellStyle name="Normal 75 8 3" xfId="38014"/>
    <cellStyle name="Normal 75 8 3 2" xfId="38015"/>
    <cellStyle name="Normal 75 8 3 2 2" xfId="38016"/>
    <cellStyle name="Normal 75 8 3 2 3" xfId="53407"/>
    <cellStyle name="Normal 75 8 3 3" xfId="38017"/>
    <cellStyle name="Normal 75 8 3 4" xfId="53408"/>
    <cellStyle name="Normal 75 8 3_Lcc_inputs" xfId="53409"/>
    <cellStyle name="Normal 75 8 4" xfId="38018"/>
    <cellStyle name="Normal 75 8 4 2" xfId="38019"/>
    <cellStyle name="Normal 75 8 4 2 2" xfId="38020"/>
    <cellStyle name="Normal 75 8 4 3" xfId="38021"/>
    <cellStyle name="Normal 75 8 5" xfId="38022"/>
    <cellStyle name="Normal 75 8 5 2" xfId="38023"/>
    <cellStyle name="Normal 75 8 6" xfId="38024"/>
    <cellStyle name="Normal 75 8 7" xfId="53410"/>
    <cellStyle name="Normal 75 8 8" xfId="53411"/>
    <cellStyle name="Normal 75 8_Lcc_inputs" xfId="53412"/>
    <cellStyle name="Normal 75 9" xfId="10782"/>
    <cellStyle name="Normal 75 9 2" xfId="38025"/>
    <cellStyle name="Normal 75 9 2 2" xfId="38026"/>
    <cellStyle name="Normal 75 9 2 2 2" xfId="38027"/>
    <cellStyle name="Normal 75 9 2 2 2 2" xfId="38028"/>
    <cellStyle name="Normal 75 9 2 2 3" xfId="38029"/>
    <cellStyle name="Normal 75 9 2 3" xfId="38030"/>
    <cellStyle name="Normal 75 9 2 3 2" xfId="38031"/>
    <cellStyle name="Normal 75 9 2 3 2 2" xfId="38032"/>
    <cellStyle name="Normal 75 9 2 3 3" xfId="38033"/>
    <cellStyle name="Normal 75 9 2 4" xfId="38034"/>
    <cellStyle name="Normal 75 9 2 4 2" xfId="38035"/>
    <cellStyle name="Normal 75 9 2 5" xfId="38036"/>
    <cellStyle name="Normal 75 9 2_Lcc_inputs" xfId="53413"/>
    <cellStyle name="Normal 75 9 3" xfId="38037"/>
    <cellStyle name="Normal 75 9 3 2" xfId="38038"/>
    <cellStyle name="Normal 75 9 3 2 2" xfId="38039"/>
    <cellStyle name="Normal 75 9 3 2 3" xfId="53414"/>
    <cellStyle name="Normal 75 9 3 3" xfId="38040"/>
    <cellStyle name="Normal 75 9 3 4" xfId="53415"/>
    <cellStyle name="Normal 75 9 3_Lcc_inputs" xfId="53416"/>
    <cellStyle name="Normal 75 9 4" xfId="38041"/>
    <cellStyle name="Normal 75 9 4 2" xfId="38042"/>
    <cellStyle name="Normal 75 9 4 2 2" xfId="38043"/>
    <cellStyle name="Normal 75 9 4 3" xfId="38044"/>
    <cellStyle name="Normal 75 9 5" xfId="38045"/>
    <cellStyle name="Normal 75 9 5 2" xfId="38046"/>
    <cellStyle name="Normal 75 9 6" xfId="38047"/>
    <cellStyle name="Normal 75 9 7" xfId="53417"/>
    <cellStyle name="Normal 75 9 8" xfId="53418"/>
    <cellStyle name="Normal 75 9_Lcc_inputs" xfId="53419"/>
    <cellStyle name="Normal 75_Lcc_inputs" xfId="53420"/>
    <cellStyle name="Normal 76" xfId="10520"/>
    <cellStyle name="Normal 76 10" xfId="10854"/>
    <cellStyle name="Normal 76 10 2" xfId="38048"/>
    <cellStyle name="Normal 76 10 2 2" xfId="38049"/>
    <cellStyle name="Normal 76 10 2 2 2" xfId="38050"/>
    <cellStyle name="Normal 76 10 2 2 3" xfId="53421"/>
    <cellStyle name="Normal 76 10 2 3" xfId="38051"/>
    <cellStyle name="Normal 76 10 2 4" xfId="53422"/>
    <cellStyle name="Normal 76 10 2_Lcc_inputs" xfId="53423"/>
    <cellStyle name="Normal 76 10 3" xfId="38052"/>
    <cellStyle name="Normal 76 10 3 2" xfId="38053"/>
    <cellStyle name="Normal 76 10 3 2 2" xfId="38054"/>
    <cellStyle name="Normal 76 10 3 3" xfId="38055"/>
    <cellStyle name="Normal 76 10 4" xfId="38056"/>
    <cellStyle name="Normal 76 10 4 2" xfId="38057"/>
    <cellStyle name="Normal 76 10 5" xfId="38058"/>
    <cellStyle name="Normal 76 10 6" xfId="53424"/>
    <cellStyle name="Normal 76 10 7" xfId="53425"/>
    <cellStyle name="Normal 76 10_Lcc_inputs" xfId="53426"/>
    <cellStyle name="Normal 76 11" xfId="38059"/>
    <cellStyle name="Normal 76 11 2" xfId="38060"/>
    <cellStyle name="Normal 76 11 2 2" xfId="38061"/>
    <cellStyle name="Normal 76 11 2 3" xfId="53427"/>
    <cellStyle name="Normal 76 11 3" xfId="38062"/>
    <cellStyle name="Normal 76 11 3 2" xfId="53428"/>
    <cellStyle name="Normal 76 11 4" xfId="53429"/>
    <cellStyle name="Normal 76 11 5" xfId="53430"/>
    <cellStyle name="Normal 76 11_Lcc_inputs" xfId="53431"/>
    <cellStyle name="Normal 76 12" xfId="38063"/>
    <cellStyle name="Normal 76 12 2" xfId="38064"/>
    <cellStyle name="Normal 76 12 2 2" xfId="38065"/>
    <cellStyle name="Normal 76 12 2 3" xfId="53432"/>
    <cellStyle name="Normal 76 12 3" xfId="38066"/>
    <cellStyle name="Normal 76 12 4" xfId="53433"/>
    <cellStyle name="Normal 76 12_Lcc_inputs" xfId="53434"/>
    <cellStyle name="Normal 76 13" xfId="38067"/>
    <cellStyle name="Normal 76 13 2" xfId="38068"/>
    <cellStyle name="Normal 76 13 3" xfId="53435"/>
    <cellStyle name="Normal 76 14" xfId="38069"/>
    <cellStyle name="Normal 76 14 2" xfId="53436"/>
    <cellStyle name="Normal 76 15" xfId="53437"/>
    <cellStyle name="Normal 76 16" xfId="53438"/>
    <cellStyle name="Normal 76 2" xfId="10521"/>
    <cellStyle name="Normal 76 2 10" xfId="53439"/>
    <cellStyle name="Normal 76 2 2" xfId="10522"/>
    <cellStyle name="Normal 76 2 2 2" xfId="38070"/>
    <cellStyle name="Normal 76 2 2 2 2" xfId="38071"/>
    <cellStyle name="Normal 76 2 2 2 2 2" xfId="38072"/>
    <cellStyle name="Normal 76 2 2 2 2 2 2" xfId="38073"/>
    <cellStyle name="Normal 76 2 2 2 2 3" xfId="38074"/>
    <cellStyle name="Normal 76 2 2 2 3" xfId="38075"/>
    <cellStyle name="Normal 76 2 2 2 3 2" xfId="38076"/>
    <cellStyle name="Normal 76 2 2 2 3 2 2" xfId="38077"/>
    <cellStyle name="Normal 76 2 2 2 3 3" xfId="38078"/>
    <cellStyle name="Normal 76 2 2 2 4" xfId="38079"/>
    <cellStyle name="Normal 76 2 2 2 4 2" xfId="38080"/>
    <cellStyle name="Normal 76 2 2 2 5" xfId="38081"/>
    <cellStyle name="Normal 76 2 2 2_Lcc_inputs" xfId="53440"/>
    <cellStyle name="Normal 76 2 2 3" xfId="38082"/>
    <cellStyle name="Normal 76 2 2 3 2" xfId="38083"/>
    <cellStyle name="Normal 76 2 2 3 2 2" xfId="38084"/>
    <cellStyle name="Normal 76 2 2 3 2 3" xfId="53441"/>
    <cellStyle name="Normal 76 2 2 3 3" xfId="38085"/>
    <cellStyle name="Normal 76 2 2 3 4" xfId="53442"/>
    <cellStyle name="Normal 76 2 2 3_Lcc_inputs" xfId="53443"/>
    <cellStyle name="Normal 76 2 2 4" xfId="38086"/>
    <cellStyle name="Normal 76 2 2 4 2" xfId="38087"/>
    <cellStyle name="Normal 76 2 2 4 2 2" xfId="38088"/>
    <cellStyle name="Normal 76 2 2 4 3" xfId="38089"/>
    <cellStyle name="Normal 76 2 2 5" xfId="38090"/>
    <cellStyle name="Normal 76 2 2 5 2" xfId="38091"/>
    <cellStyle name="Normal 76 2 2 6" xfId="38092"/>
    <cellStyle name="Normal 76 2 2 7" xfId="53444"/>
    <cellStyle name="Normal 76 2 2 8" xfId="53445"/>
    <cellStyle name="Normal 76 2 2_Lcc_inputs" xfId="53446"/>
    <cellStyle name="Normal 76 2 3" xfId="10916"/>
    <cellStyle name="Normal 76 2 3 2" xfId="38093"/>
    <cellStyle name="Normal 76 2 3 2 2" xfId="38094"/>
    <cellStyle name="Normal 76 2 3 2 2 2" xfId="38095"/>
    <cellStyle name="Normal 76 2 3 2 2 3" xfId="53447"/>
    <cellStyle name="Normal 76 2 3 2 3" xfId="38096"/>
    <cellStyle name="Normal 76 2 3 2 4" xfId="53448"/>
    <cellStyle name="Normal 76 2 3 2_Lcc_inputs" xfId="53449"/>
    <cellStyle name="Normal 76 2 3 3" xfId="38097"/>
    <cellStyle name="Normal 76 2 3 3 2" xfId="38098"/>
    <cellStyle name="Normal 76 2 3 3 2 2" xfId="38099"/>
    <cellStyle name="Normal 76 2 3 3 3" xfId="38100"/>
    <cellStyle name="Normal 76 2 3 4" xfId="38101"/>
    <cellStyle name="Normal 76 2 3 4 2" xfId="38102"/>
    <cellStyle name="Normal 76 2 3 5" xfId="38103"/>
    <cellStyle name="Normal 76 2 3 6" xfId="53450"/>
    <cellStyle name="Normal 76 2 3 7" xfId="53451"/>
    <cellStyle name="Normal 76 2 3_Lcc_inputs" xfId="53452"/>
    <cellStyle name="Normal 76 2 4" xfId="11215"/>
    <cellStyle name="Normal 76 2 4 2" xfId="38104"/>
    <cellStyle name="Normal 76 2 4 2 2" xfId="38105"/>
    <cellStyle name="Normal 76 2 4 2 3" xfId="53453"/>
    <cellStyle name="Normal 76 2 4 3" xfId="38106"/>
    <cellStyle name="Normal 76 2 4 3 2" xfId="53454"/>
    <cellStyle name="Normal 76 2 4 4" xfId="53455"/>
    <cellStyle name="Normal 76 2 4 5" xfId="53456"/>
    <cellStyle name="Normal 76 2 4_Lcc_inputs" xfId="53457"/>
    <cellStyle name="Normal 76 2 5" xfId="38107"/>
    <cellStyle name="Normal 76 2 5 2" xfId="38108"/>
    <cellStyle name="Normal 76 2 5 2 2" xfId="38109"/>
    <cellStyle name="Normal 76 2 5 2 3" xfId="53458"/>
    <cellStyle name="Normal 76 2 5 3" xfId="38110"/>
    <cellStyle name="Normal 76 2 5 3 2" xfId="53459"/>
    <cellStyle name="Normal 76 2 5 4" xfId="53460"/>
    <cellStyle name="Normal 76 2 5 5" xfId="53461"/>
    <cellStyle name="Normal 76 2 5_Lcc_inputs" xfId="53462"/>
    <cellStyle name="Normal 76 2 6" xfId="38111"/>
    <cellStyle name="Normal 76 2 6 2" xfId="38112"/>
    <cellStyle name="Normal 76 2 6 2 2" xfId="53463"/>
    <cellStyle name="Normal 76 2 6 3" xfId="53464"/>
    <cellStyle name="Normal 76 2 6 4" xfId="53465"/>
    <cellStyle name="Normal 76 2 6_Lcc_inputs" xfId="53466"/>
    <cellStyle name="Normal 76 2 7" xfId="38113"/>
    <cellStyle name="Normal 76 2 7 2" xfId="53467"/>
    <cellStyle name="Normal 76 2 7 3" xfId="53468"/>
    <cellStyle name="Normal 76 2 8" xfId="53469"/>
    <cellStyle name="Normal 76 2 8 2" xfId="53470"/>
    <cellStyle name="Normal 76 2 9" xfId="53471"/>
    <cellStyle name="Normal 76 2_Lcc_inputs" xfId="53472"/>
    <cellStyle name="Normal 76 3" xfId="10523"/>
    <cellStyle name="Normal 76 3 2" xfId="10524"/>
    <cellStyle name="Normal 76 3 2 2" xfId="38114"/>
    <cellStyle name="Normal 76 3 2 2 2" xfId="38115"/>
    <cellStyle name="Normal 76 3 2 2 2 2" xfId="38116"/>
    <cellStyle name="Normal 76 3 2 2 2 2 2" xfId="38117"/>
    <cellStyle name="Normal 76 3 2 2 2 3" xfId="38118"/>
    <cellStyle name="Normal 76 3 2 2 3" xfId="38119"/>
    <cellStyle name="Normal 76 3 2 2 3 2" xfId="38120"/>
    <cellStyle name="Normal 76 3 2 2 3 2 2" xfId="38121"/>
    <cellStyle name="Normal 76 3 2 2 3 3" xfId="38122"/>
    <cellStyle name="Normal 76 3 2 2 4" xfId="38123"/>
    <cellStyle name="Normal 76 3 2 2 4 2" xfId="38124"/>
    <cellStyle name="Normal 76 3 2 2 5" xfId="38125"/>
    <cellStyle name="Normal 76 3 2 2_Lcc_inputs" xfId="53473"/>
    <cellStyle name="Normal 76 3 2 3" xfId="38126"/>
    <cellStyle name="Normal 76 3 2 3 2" xfId="38127"/>
    <cellStyle name="Normal 76 3 2 3 2 2" xfId="38128"/>
    <cellStyle name="Normal 76 3 2 3 2 3" xfId="53474"/>
    <cellStyle name="Normal 76 3 2 3 3" xfId="38129"/>
    <cellStyle name="Normal 76 3 2 3 4" xfId="53475"/>
    <cellStyle name="Normal 76 3 2 3_Lcc_inputs" xfId="53476"/>
    <cellStyle name="Normal 76 3 2 4" xfId="38130"/>
    <cellStyle name="Normal 76 3 2 4 2" xfId="38131"/>
    <cellStyle name="Normal 76 3 2 4 2 2" xfId="38132"/>
    <cellStyle name="Normal 76 3 2 4 3" xfId="38133"/>
    <cellStyle name="Normal 76 3 2 5" xfId="38134"/>
    <cellStyle name="Normal 76 3 2 5 2" xfId="38135"/>
    <cellStyle name="Normal 76 3 2 6" xfId="38136"/>
    <cellStyle name="Normal 76 3 2 7" xfId="53477"/>
    <cellStyle name="Normal 76 3 2 8" xfId="53478"/>
    <cellStyle name="Normal 76 3 2_Lcc_inputs" xfId="53479"/>
    <cellStyle name="Normal 76 3 3" xfId="10980"/>
    <cellStyle name="Normal 76 3 3 2" xfId="38137"/>
    <cellStyle name="Normal 76 3 3 2 2" xfId="38138"/>
    <cellStyle name="Normal 76 3 3 2 2 2" xfId="38139"/>
    <cellStyle name="Normal 76 3 3 2 2 3" xfId="53480"/>
    <cellStyle name="Normal 76 3 3 2 3" xfId="38140"/>
    <cellStyle name="Normal 76 3 3 2 4" xfId="53481"/>
    <cellStyle name="Normal 76 3 3 2_Lcc_inputs" xfId="53482"/>
    <cellStyle name="Normal 76 3 3 3" xfId="38141"/>
    <cellStyle name="Normal 76 3 3 3 2" xfId="38142"/>
    <cellStyle name="Normal 76 3 3 3 2 2" xfId="38143"/>
    <cellStyle name="Normal 76 3 3 3 3" xfId="38144"/>
    <cellStyle name="Normal 76 3 3 4" xfId="38145"/>
    <cellStyle name="Normal 76 3 3 4 2" xfId="38146"/>
    <cellStyle name="Normal 76 3 3 5" xfId="38147"/>
    <cellStyle name="Normal 76 3 3 6" xfId="53483"/>
    <cellStyle name="Normal 76 3 3 7" xfId="53484"/>
    <cellStyle name="Normal 76 3 3_Lcc_inputs" xfId="53485"/>
    <cellStyle name="Normal 76 3 4" xfId="11216"/>
    <cellStyle name="Normal 76 3 4 2" xfId="38148"/>
    <cellStyle name="Normal 76 3 4 2 2" xfId="38149"/>
    <cellStyle name="Normal 76 3 4 2 3" xfId="53486"/>
    <cellStyle name="Normal 76 3 4 3" xfId="38150"/>
    <cellStyle name="Normal 76 3 4 3 2" xfId="53487"/>
    <cellStyle name="Normal 76 3 4 4" xfId="53488"/>
    <cellStyle name="Normal 76 3 4 5" xfId="53489"/>
    <cellStyle name="Normal 76 3 4_Lcc_inputs" xfId="53490"/>
    <cellStyle name="Normal 76 3 5" xfId="38151"/>
    <cellStyle name="Normal 76 3 5 2" xfId="38152"/>
    <cellStyle name="Normal 76 3 5 2 2" xfId="38153"/>
    <cellStyle name="Normal 76 3 5 2 3" xfId="53491"/>
    <cellStyle name="Normal 76 3 5 3" xfId="38154"/>
    <cellStyle name="Normal 76 3 5 4" xfId="53492"/>
    <cellStyle name="Normal 76 3 5_Lcc_inputs" xfId="53493"/>
    <cellStyle name="Normal 76 3 6" xfId="38155"/>
    <cellStyle name="Normal 76 3 6 2" xfId="38156"/>
    <cellStyle name="Normal 76 3 6 3" xfId="53494"/>
    <cellStyle name="Normal 76 3 7" xfId="38157"/>
    <cellStyle name="Normal 76 3 7 2" xfId="53495"/>
    <cellStyle name="Normal 76 3 8" xfId="53496"/>
    <cellStyle name="Normal 76 3 9" xfId="53497"/>
    <cellStyle name="Normal 76 3_Lcc_inputs" xfId="53498"/>
    <cellStyle name="Normal 76 4" xfId="10525"/>
    <cellStyle name="Normal 76 4 2" xfId="10526"/>
    <cellStyle name="Normal 76 4 2 2" xfId="38158"/>
    <cellStyle name="Normal 76 4 2 2 2" xfId="38159"/>
    <cellStyle name="Normal 76 4 2 2 2 2" xfId="38160"/>
    <cellStyle name="Normal 76 4 2 2 2 2 2" xfId="38161"/>
    <cellStyle name="Normal 76 4 2 2 2 3" xfId="38162"/>
    <cellStyle name="Normal 76 4 2 2 3" xfId="38163"/>
    <cellStyle name="Normal 76 4 2 2 3 2" xfId="38164"/>
    <cellStyle name="Normal 76 4 2 2 3 2 2" xfId="38165"/>
    <cellStyle name="Normal 76 4 2 2 3 3" xfId="38166"/>
    <cellStyle name="Normal 76 4 2 2 4" xfId="38167"/>
    <cellStyle name="Normal 76 4 2 2 4 2" xfId="38168"/>
    <cellStyle name="Normal 76 4 2 2 5" xfId="38169"/>
    <cellStyle name="Normal 76 4 2 2_Lcc_inputs" xfId="53499"/>
    <cellStyle name="Normal 76 4 2 3" xfId="38170"/>
    <cellStyle name="Normal 76 4 2 3 2" xfId="38171"/>
    <cellStyle name="Normal 76 4 2 3 2 2" xfId="38172"/>
    <cellStyle name="Normal 76 4 2 3 2 3" xfId="53500"/>
    <cellStyle name="Normal 76 4 2 3 3" xfId="38173"/>
    <cellStyle name="Normal 76 4 2 3 4" xfId="53501"/>
    <cellStyle name="Normal 76 4 2 3_Lcc_inputs" xfId="53502"/>
    <cellStyle name="Normal 76 4 2 4" xfId="38174"/>
    <cellStyle name="Normal 76 4 2 4 2" xfId="38175"/>
    <cellStyle name="Normal 76 4 2 4 2 2" xfId="38176"/>
    <cellStyle name="Normal 76 4 2 4 3" xfId="38177"/>
    <cellStyle name="Normal 76 4 2 5" xfId="38178"/>
    <cellStyle name="Normal 76 4 2 5 2" xfId="38179"/>
    <cellStyle name="Normal 76 4 2 6" xfId="38180"/>
    <cellStyle name="Normal 76 4 2 7" xfId="53503"/>
    <cellStyle name="Normal 76 4 2 8" xfId="53504"/>
    <cellStyle name="Normal 76 4 2_Lcc_inputs" xfId="53505"/>
    <cellStyle name="Normal 76 4 3" xfId="38181"/>
    <cellStyle name="Normal 76 4 3 2" xfId="38182"/>
    <cellStyle name="Normal 76 4 3 2 2" xfId="38183"/>
    <cellStyle name="Normal 76 4 3 2 2 2" xfId="38184"/>
    <cellStyle name="Normal 76 4 3 2 3" xfId="38185"/>
    <cellStyle name="Normal 76 4 3 3" xfId="38186"/>
    <cellStyle name="Normal 76 4 3 3 2" xfId="38187"/>
    <cellStyle name="Normal 76 4 3 3 2 2" xfId="38188"/>
    <cellStyle name="Normal 76 4 3 3 3" xfId="38189"/>
    <cellStyle name="Normal 76 4 3 4" xfId="38190"/>
    <cellStyle name="Normal 76 4 3 4 2" xfId="38191"/>
    <cellStyle name="Normal 76 4 3 5" xfId="38192"/>
    <cellStyle name="Normal 76 4 3_Lcc_inputs" xfId="53506"/>
    <cellStyle name="Normal 76 4 4" xfId="38193"/>
    <cellStyle name="Normal 76 4 4 2" xfId="38194"/>
    <cellStyle name="Normal 76 4 4 2 2" xfId="38195"/>
    <cellStyle name="Normal 76 4 4 2 3" xfId="53507"/>
    <cellStyle name="Normal 76 4 4 3" xfId="38196"/>
    <cellStyle name="Normal 76 4 4 4" xfId="53508"/>
    <cellStyle name="Normal 76 4 4_Lcc_inputs" xfId="53509"/>
    <cellStyle name="Normal 76 4 5" xfId="38197"/>
    <cellStyle name="Normal 76 4 5 2" xfId="38198"/>
    <cellStyle name="Normal 76 4 5 2 2" xfId="38199"/>
    <cellStyle name="Normal 76 4 5 3" xfId="38200"/>
    <cellStyle name="Normal 76 4 6" xfId="38201"/>
    <cellStyle name="Normal 76 4 6 2" xfId="38202"/>
    <cellStyle name="Normal 76 4 7" xfId="38203"/>
    <cellStyle name="Normal 76 4 8" xfId="53510"/>
    <cellStyle name="Normal 76 4 9" xfId="53511"/>
    <cellStyle name="Normal 76 4_Lcc_inputs" xfId="53512"/>
    <cellStyle name="Normal 76 5" xfId="10527"/>
    <cellStyle name="Normal 76 5 2" xfId="10528"/>
    <cellStyle name="Normal 76 5 2 2" xfId="38204"/>
    <cellStyle name="Normal 76 5 2 2 2" xfId="38205"/>
    <cellStyle name="Normal 76 5 2 2 2 2" xfId="38206"/>
    <cellStyle name="Normal 76 5 2 2 2 2 2" xfId="38207"/>
    <cellStyle name="Normal 76 5 2 2 2 3" xfId="38208"/>
    <cellStyle name="Normal 76 5 2 2 3" xfId="38209"/>
    <cellStyle name="Normal 76 5 2 2 3 2" xfId="38210"/>
    <cellStyle name="Normal 76 5 2 2 3 2 2" xfId="38211"/>
    <cellStyle name="Normal 76 5 2 2 3 3" xfId="38212"/>
    <cellStyle name="Normal 76 5 2 2 4" xfId="38213"/>
    <cellStyle name="Normal 76 5 2 2 4 2" xfId="38214"/>
    <cellStyle name="Normal 76 5 2 2 5" xfId="38215"/>
    <cellStyle name="Normal 76 5 2 2_Lcc_inputs" xfId="53513"/>
    <cellStyle name="Normal 76 5 2 3" xfId="38216"/>
    <cellStyle name="Normal 76 5 2 3 2" xfId="38217"/>
    <cellStyle name="Normal 76 5 2 3 2 2" xfId="38218"/>
    <cellStyle name="Normal 76 5 2 3 2 3" xfId="53514"/>
    <cellStyle name="Normal 76 5 2 3 3" xfId="38219"/>
    <cellStyle name="Normal 76 5 2 3 4" xfId="53515"/>
    <cellStyle name="Normal 76 5 2 3_Lcc_inputs" xfId="53516"/>
    <cellStyle name="Normal 76 5 2 4" xfId="38220"/>
    <cellStyle name="Normal 76 5 2 4 2" xfId="38221"/>
    <cellStyle name="Normal 76 5 2 4 2 2" xfId="38222"/>
    <cellStyle name="Normal 76 5 2 4 3" xfId="38223"/>
    <cellStyle name="Normal 76 5 2 5" xfId="38224"/>
    <cellStyle name="Normal 76 5 2 5 2" xfId="38225"/>
    <cellStyle name="Normal 76 5 2 6" xfId="38226"/>
    <cellStyle name="Normal 76 5 2 7" xfId="53517"/>
    <cellStyle name="Normal 76 5 2 8" xfId="53518"/>
    <cellStyle name="Normal 76 5 2_Lcc_inputs" xfId="53519"/>
    <cellStyle name="Normal 76 5 3" xfId="38227"/>
    <cellStyle name="Normal 76 5 3 2" xfId="38228"/>
    <cellStyle name="Normal 76 5 3 2 2" xfId="38229"/>
    <cellStyle name="Normal 76 5 3 2 2 2" xfId="38230"/>
    <cellStyle name="Normal 76 5 3 2 3" xfId="38231"/>
    <cellStyle name="Normal 76 5 3 3" xfId="38232"/>
    <cellStyle name="Normal 76 5 3 3 2" xfId="38233"/>
    <cellStyle name="Normal 76 5 3 3 2 2" xfId="38234"/>
    <cellStyle name="Normal 76 5 3 3 3" xfId="38235"/>
    <cellStyle name="Normal 76 5 3 4" xfId="38236"/>
    <cellStyle name="Normal 76 5 3 4 2" xfId="38237"/>
    <cellStyle name="Normal 76 5 3 5" xfId="38238"/>
    <cellStyle name="Normal 76 5 3_Lcc_inputs" xfId="53520"/>
    <cellStyle name="Normal 76 5 4" xfId="38239"/>
    <cellStyle name="Normal 76 5 4 2" xfId="38240"/>
    <cellStyle name="Normal 76 5 4 2 2" xfId="38241"/>
    <cellStyle name="Normal 76 5 4 2 3" xfId="53521"/>
    <cellStyle name="Normal 76 5 4 3" xfId="38242"/>
    <cellStyle name="Normal 76 5 4 4" xfId="53522"/>
    <cellStyle name="Normal 76 5 4_Lcc_inputs" xfId="53523"/>
    <cellStyle name="Normal 76 5 5" xfId="38243"/>
    <cellStyle name="Normal 76 5 5 2" xfId="38244"/>
    <cellStyle name="Normal 76 5 5 2 2" xfId="38245"/>
    <cellStyle name="Normal 76 5 5 3" xfId="38246"/>
    <cellStyle name="Normal 76 5 6" xfId="38247"/>
    <cellStyle name="Normal 76 5 6 2" xfId="38248"/>
    <cellStyle name="Normal 76 5 7" xfId="38249"/>
    <cellStyle name="Normal 76 5 8" xfId="53524"/>
    <cellStyle name="Normal 76 5 9" xfId="53525"/>
    <cellStyle name="Normal 76 5_Lcc_inputs" xfId="53526"/>
    <cellStyle name="Normal 76 6" xfId="10529"/>
    <cellStyle name="Normal 76 6 2" xfId="10530"/>
    <cellStyle name="Normal 76 6 2 2" xfId="38250"/>
    <cellStyle name="Normal 76 6 2 2 2" xfId="38251"/>
    <cellStyle name="Normal 76 6 2 2 2 2" xfId="38252"/>
    <cellStyle name="Normal 76 6 2 2 2 2 2" xfId="38253"/>
    <cellStyle name="Normal 76 6 2 2 2 3" xfId="38254"/>
    <cellStyle name="Normal 76 6 2 2 3" xfId="38255"/>
    <cellStyle name="Normal 76 6 2 2 3 2" xfId="38256"/>
    <cellStyle name="Normal 76 6 2 2 3 2 2" xfId="38257"/>
    <cellStyle name="Normal 76 6 2 2 3 3" xfId="38258"/>
    <cellStyle name="Normal 76 6 2 2 4" xfId="38259"/>
    <cellStyle name="Normal 76 6 2 2 4 2" xfId="38260"/>
    <cellStyle name="Normal 76 6 2 2 5" xfId="38261"/>
    <cellStyle name="Normal 76 6 2 2_Lcc_inputs" xfId="53527"/>
    <cellStyle name="Normal 76 6 2 3" xfId="38262"/>
    <cellStyle name="Normal 76 6 2 3 2" xfId="38263"/>
    <cellStyle name="Normal 76 6 2 3 2 2" xfId="38264"/>
    <cellStyle name="Normal 76 6 2 3 2 3" xfId="53528"/>
    <cellStyle name="Normal 76 6 2 3 3" xfId="38265"/>
    <cellStyle name="Normal 76 6 2 3 4" xfId="53529"/>
    <cellStyle name="Normal 76 6 2 3_Lcc_inputs" xfId="53530"/>
    <cellStyle name="Normal 76 6 2 4" xfId="38266"/>
    <cellStyle name="Normal 76 6 2 4 2" xfId="38267"/>
    <cellStyle name="Normal 76 6 2 4 2 2" xfId="38268"/>
    <cellStyle name="Normal 76 6 2 4 3" xfId="38269"/>
    <cellStyle name="Normal 76 6 2 5" xfId="38270"/>
    <cellStyle name="Normal 76 6 2 5 2" xfId="38271"/>
    <cellStyle name="Normal 76 6 2 6" xfId="38272"/>
    <cellStyle name="Normal 76 6 2 7" xfId="53531"/>
    <cellStyle name="Normal 76 6 2 8" xfId="53532"/>
    <cellStyle name="Normal 76 6 2_Lcc_inputs" xfId="53533"/>
    <cellStyle name="Normal 76 6 3" xfId="38273"/>
    <cellStyle name="Normal 76 6 3 2" xfId="38274"/>
    <cellStyle name="Normal 76 6 3 2 2" xfId="38275"/>
    <cellStyle name="Normal 76 6 3 2 2 2" xfId="38276"/>
    <cellStyle name="Normal 76 6 3 2 3" xfId="38277"/>
    <cellStyle name="Normal 76 6 3 3" xfId="38278"/>
    <cellStyle name="Normal 76 6 3 3 2" xfId="38279"/>
    <cellStyle name="Normal 76 6 3 3 2 2" xfId="38280"/>
    <cellStyle name="Normal 76 6 3 3 3" xfId="38281"/>
    <cellStyle name="Normal 76 6 3 4" xfId="38282"/>
    <cellStyle name="Normal 76 6 3 4 2" xfId="38283"/>
    <cellStyle name="Normal 76 6 3 5" xfId="38284"/>
    <cellStyle name="Normal 76 6 3_Lcc_inputs" xfId="53534"/>
    <cellStyle name="Normal 76 6 4" xfId="38285"/>
    <cellStyle name="Normal 76 6 4 2" xfId="38286"/>
    <cellStyle name="Normal 76 6 4 2 2" xfId="38287"/>
    <cellStyle name="Normal 76 6 4 2 3" xfId="53535"/>
    <cellStyle name="Normal 76 6 4 3" xfId="38288"/>
    <cellStyle name="Normal 76 6 4 4" xfId="53536"/>
    <cellStyle name="Normal 76 6 4_Lcc_inputs" xfId="53537"/>
    <cellStyle name="Normal 76 6 5" xfId="38289"/>
    <cellStyle name="Normal 76 6 5 2" xfId="38290"/>
    <cellStyle name="Normal 76 6 5 2 2" xfId="38291"/>
    <cellStyle name="Normal 76 6 5 3" xfId="38292"/>
    <cellStyle name="Normal 76 6 6" xfId="38293"/>
    <cellStyle name="Normal 76 6 6 2" xfId="38294"/>
    <cellStyle name="Normal 76 6 7" xfId="38295"/>
    <cellStyle name="Normal 76 6 8" xfId="53538"/>
    <cellStyle name="Normal 76 6 9" xfId="53539"/>
    <cellStyle name="Normal 76 6_Lcc_inputs" xfId="53540"/>
    <cellStyle name="Normal 76 7" xfId="10531"/>
    <cellStyle name="Normal 76 7 2" xfId="10532"/>
    <cellStyle name="Normal 76 7 2 2" xfId="38296"/>
    <cellStyle name="Normal 76 7 2 2 2" xfId="38297"/>
    <cellStyle name="Normal 76 7 2 2 2 2" xfId="38298"/>
    <cellStyle name="Normal 76 7 2 2 2 2 2" xfId="38299"/>
    <cellStyle name="Normal 76 7 2 2 2 3" xfId="38300"/>
    <cellStyle name="Normal 76 7 2 2 3" xfId="38301"/>
    <cellStyle name="Normal 76 7 2 2 3 2" xfId="38302"/>
    <cellStyle name="Normal 76 7 2 2 3 2 2" xfId="38303"/>
    <cellStyle name="Normal 76 7 2 2 3 3" xfId="38304"/>
    <cellStyle name="Normal 76 7 2 2 4" xfId="38305"/>
    <cellStyle name="Normal 76 7 2 2 4 2" xfId="38306"/>
    <cellStyle name="Normal 76 7 2 2 5" xfId="38307"/>
    <cellStyle name="Normal 76 7 2 2_Lcc_inputs" xfId="53541"/>
    <cellStyle name="Normal 76 7 2 3" xfId="38308"/>
    <cellStyle name="Normal 76 7 2 3 2" xfId="38309"/>
    <cellStyle name="Normal 76 7 2 3 2 2" xfId="38310"/>
    <cellStyle name="Normal 76 7 2 3 2 3" xfId="53542"/>
    <cellStyle name="Normal 76 7 2 3 3" xfId="38311"/>
    <cellStyle name="Normal 76 7 2 3 4" xfId="53543"/>
    <cellStyle name="Normal 76 7 2 3_Lcc_inputs" xfId="53544"/>
    <cellStyle name="Normal 76 7 2 4" xfId="38312"/>
    <cellStyle name="Normal 76 7 2 4 2" xfId="38313"/>
    <cellStyle name="Normal 76 7 2 4 2 2" xfId="38314"/>
    <cellStyle name="Normal 76 7 2 4 3" xfId="38315"/>
    <cellStyle name="Normal 76 7 2 5" xfId="38316"/>
    <cellStyle name="Normal 76 7 2 5 2" xfId="38317"/>
    <cellStyle name="Normal 76 7 2 6" xfId="38318"/>
    <cellStyle name="Normal 76 7 2 7" xfId="53545"/>
    <cellStyle name="Normal 76 7 2 8" xfId="53546"/>
    <cellStyle name="Normal 76 7 2_Lcc_inputs" xfId="53547"/>
    <cellStyle name="Normal 76 7 3" xfId="38319"/>
    <cellStyle name="Normal 76 7 3 2" xfId="38320"/>
    <cellStyle name="Normal 76 7 3 2 2" xfId="38321"/>
    <cellStyle name="Normal 76 7 3 2 2 2" xfId="38322"/>
    <cellStyle name="Normal 76 7 3 2 3" xfId="38323"/>
    <cellStyle name="Normal 76 7 3 3" xfId="38324"/>
    <cellStyle name="Normal 76 7 3 3 2" xfId="38325"/>
    <cellStyle name="Normal 76 7 3 3 2 2" xfId="38326"/>
    <cellStyle name="Normal 76 7 3 3 3" xfId="38327"/>
    <cellStyle name="Normal 76 7 3 4" xfId="38328"/>
    <cellStyle name="Normal 76 7 3 4 2" xfId="38329"/>
    <cellStyle name="Normal 76 7 3 5" xfId="38330"/>
    <cellStyle name="Normal 76 7 3_Lcc_inputs" xfId="53548"/>
    <cellStyle name="Normal 76 7 4" xfId="38331"/>
    <cellStyle name="Normal 76 7 4 2" xfId="38332"/>
    <cellStyle name="Normal 76 7 4 2 2" xfId="38333"/>
    <cellStyle name="Normal 76 7 4 2 3" xfId="53549"/>
    <cellStyle name="Normal 76 7 4 3" xfId="38334"/>
    <cellStyle name="Normal 76 7 4 4" xfId="53550"/>
    <cellStyle name="Normal 76 7 4_Lcc_inputs" xfId="53551"/>
    <cellStyle name="Normal 76 7 5" xfId="38335"/>
    <cellStyle name="Normal 76 7 5 2" xfId="38336"/>
    <cellStyle name="Normal 76 7 5 2 2" xfId="38337"/>
    <cellStyle name="Normal 76 7 5 3" xfId="38338"/>
    <cellStyle name="Normal 76 7 6" xfId="38339"/>
    <cellStyle name="Normal 76 7 6 2" xfId="38340"/>
    <cellStyle name="Normal 76 7 7" xfId="38341"/>
    <cellStyle name="Normal 76 7 8" xfId="53552"/>
    <cellStyle name="Normal 76 7 9" xfId="53553"/>
    <cellStyle name="Normal 76 7_Lcc_inputs" xfId="53554"/>
    <cellStyle name="Normal 76 8" xfId="10533"/>
    <cellStyle name="Normal 76 8 2" xfId="38342"/>
    <cellStyle name="Normal 76 8 2 2" xfId="38343"/>
    <cellStyle name="Normal 76 8 2 2 2" xfId="38344"/>
    <cellStyle name="Normal 76 8 2 2 2 2" xfId="38345"/>
    <cellStyle name="Normal 76 8 2 2 3" xfId="38346"/>
    <cellStyle name="Normal 76 8 2 3" xfId="38347"/>
    <cellStyle name="Normal 76 8 2 3 2" xfId="38348"/>
    <cellStyle name="Normal 76 8 2 3 2 2" xfId="38349"/>
    <cellStyle name="Normal 76 8 2 3 3" xfId="38350"/>
    <cellStyle name="Normal 76 8 2 4" xfId="38351"/>
    <cellStyle name="Normal 76 8 2 4 2" xfId="38352"/>
    <cellStyle name="Normal 76 8 2 5" xfId="38353"/>
    <cellStyle name="Normal 76 8 2_Lcc_inputs" xfId="53555"/>
    <cellStyle name="Normal 76 8 3" xfId="38354"/>
    <cellStyle name="Normal 76 8 3 2" xfId="38355"/>
    <cellStyle name="Normal 76 8 3 2 2" xfId="38356"/>
    <cellStyle name="Normal 76 8 3 2 3" xfId="53556"/>
    <cellStyle name="Normal 76 8 3 3" xfId="38357"/>
    <cellStyle name="Normal 76 8 3 4" xfId="53557"/>
    <cellStyle name="Normal 76 8 3_Lcc_inputs" xfId="53558"/>
    <cellStyle name="Normal 76 8 4" xfId="38358"/>
    <cellStyle name="Normal 76 8 4 2" xfId="38359"/>
    <cellStyle name="Normal 76 8 4 2 2" xfId="38360"/>
    <cellStyle name="Normal 76 8 4 3" xfId="38361"/>
    <cellStyle name="Normal 76 8 5" xfId="38362"/>
    <cellStyle name="Normal 76 8 5 2" xfId="38363"/>
    <cellStyle name="Normal 76 8 6" xfId="38364"/>
    <cellStyle name="Normal 76 8 7" xfId="53559"/>
    <cellStyle name="Normal 76 8 8" xfId="53560"/>
    <cellStyle name="Normal 76 8_Lcc_inputs" xfId="53561"/>
    <cellStyle name="Normal 76 9" xfId="10783"/>
    <cellStyle name="Normal 76 9 2" xfId="38365"/>
    <cellStyle name="Normal 76 9 2 2" xfId="38366"/>
    <cellStyle name="Normal 76 9 2 2 2" xfId="38367"/>
    <cellStyle name="Normal 76 9 2 2 2 2" xfId="38368"/>
    <cellStyle name="Normal 76 9 2 2 3" xfId="38369"/>
    <cellStyle name="Normal 76 9 2 3" xfId="38370"/>
    <cellStyle name="Normal 76 9 2 3 2" xfId="38371"/>
    <cellStyle name="Normal 76 9 2 3 2 2" xfId="38372"/>
    <cellStyle name="Normal 76 9 2 3 3" xfId="38373"/>
    <cellStyle name="Normal 76 9 2 4" xfId="38374"/>
    <cellStyle name="Normal 76 9 2 4 2" xfId="38375"/>
    <cellStyle name="Normal 76 9 2 5" xfId="38376"/>
    <cellStyle name="Normal 76 9 2_Lcc_inputs" xfId="53562"/>
    <cellStyle name="Normal 76 9 3" xfId="38377"/>
    <cellStyle name="Normal 76 9 3 2" xfId="38378"/>
    <cellStyle name="Normal 76 9 3 2 2" xfId="38379"/>
    <cellStyle name="Normal 76 9 3 2 3" xfId="53563"/>
    <cellStyle name="Normal 76 9 3 3" xfId="38380"/>
    <cellStyle name="Normal 76 9 3 4" xfId="53564"/>
    <cellStyle name="Normal 76 9 3_Lcc_inputs" xfId="53565"/>
    <cellStyle name="Normal 76 9 4" xfId="38381"/>
    <cellStyle name="Normal 76 9 4 2" xfId="38382"/>
    <cellStyle name="Normal 76 9 4 2 2" xfId="38383"/>
    <cellStyle name="Normal 76 9 4 3" xfId="38384"/>
    <cellStyle name="Normal 76 9 5" xfId="38385"/>
    <cellStyle name="Normal 76 9 5 2" xfId="38386"/>
    <cellStyle name="Normal 76 9 6" xfId="38387"/>
    <cellStyle name="Normal 76 9 7" xfId="53566"/>
    <cellStyle name="Normal 76 9 8" xfId="53567"/>
    <cellStyle name="Normal 76 9_Lcc_inputs" xfId="53568"/>
    <cellStyle name="Normal 76_Lcc_inputs" xfId="53569"/>
    <cellStyle name="Normal 77" xfId="10534"/>
    <cellStyle name="Normal 77 2" xfId="10535"/>
    <cellStyle name="Normal 77 2 2" xfId="38388"/>
    <cellStyle name="Normal 77 2 2 2" xfId="38389"/>
    <cellStyle name="Normal 77 2 2 2 2" xfId="38390"/>
    <cellStyle name="Normal 77 2 2 2 2 2" xfId="38391"/>
    <cellStyle name="Normal 77 2 2 2 3" xfId="38392"/>
    <cellStyle name="Normal 77 2 2 3" xfId="38393"/>
    <cellStyle name="Normal 77 2 2 3 2" xfId="38394"/>
    <cellStyle name="Normal 77 2 2 3 2 2" xfId="38395"/>
    <cellStyle name="Normal 77 2 2 3 3" xfId="38396"/>
    <cellStyle name="Normal 77 2 2 4" xfId="38397"/>
    <cellStyle name="Normal 77 2 2 4 2" xfId="38398"/>
    <cellStyle name="Normal 77 2 2 5" xfId="38399"/>
    <cellStyle name="Normal 77 2 2_Lcc_inputs" xfId="53570"/>
    <cellStyle name="Normal 77 2 3" xfId="38400"/>
    <cellStyle name="Normal 77 2 3 2" xfId="38401"/>
    <cellStyle name="Normal 77 2 3 2 2" xfId="38402"/>
    <cellStyle name="Normal 77 2 3 2 3" xfId="53571"/>
    <cellStyle name="Normal 77 2 3 3" xfId="38403"/>
    <cellStyle name="Normal 77 2 3 4" xfId="53572"/>
    <cellStyle name="Normal 77 2 3_Lcc_inputs" xfId="53573"/>
    <cellStyle name="Normal 77 2 4" xfId="38404"/>
    <cellStyle name="Normal 77 2 4 2" xfId="38405"/>
    <cellStyle name="Normal 77 2 4 2 2" xfId="38406"/>
    <cellStyle name="Normal 77 2 4 3" xfId="38407"/>
    <cellStyle name="Normal 77 2 5" xfId="38408"/>
    <cellStyle name="Normal 77 2 5 2" xfId="38409"/>
    <cellStyle name="Normal 77 2 6" xfId="38410"/>
    <cellStyle name="Normal 77 2 7" xfId="53574"/>
    <cellStyle name="Normal 77 2 8" xfId="53575"/>
    <cellStyle name="Normal 77 2_Lcc_inputs" xfId="53576"/>
    <cellStyle name="Normal 77 3" xfId="10868"/>
    <cellStyle name="Normal 77 3 2" xfId="38411"/>
    <cellStyle name="Normal 77 3 2 2" xfId="38412"/>
    <cellStyle name="Normal 77 3 2 2 2" xfId="38413"/>
    <cellStyle name="Normal 77 3 2 2 3" xfId="53577"/>
    <cellStyle name="Normal 77 3 2 3" xfId="38414"/>
    <cellStyle name="Normal 77 3 2 4" xfId="53578"/>
    <cellStyle name="Normal 77 3 2_Lcc_inputs" xfId="53579"/>
    <cellStyle name="Normal 77 3 3" xfId="38415"/>
    <cellStyle name="Normal 77 3 3 2" xfId="38416"/>
    <cellStyle name="Normal 77 3 3 2 2" xfId="38417"/>
    <cellStyle name="Normal 77 3 3 3" xfId="38418"/>
    <cellStyle name="Normal 77 3 4" xfId="38419"/>
    <cellStyle name="Normal 77 3 4 2" xfId="38420"/>
    <cellStyle name="Normal 77 3 5" xfId="38421"/>
    <cellStyle name="Normal 77 3 6" xfId="53580"/>
    <cellStyle name="Normal 77 3 7" xfId="53581"/>
    <cellStyle name="Normal 77 3_Lcc_inputs" xfId="53582"/>
    <cellStyle name="Normal 77 4" xfId="11217"/>
    <cellStyle name="Normal 77 4 2" xfId="38422"/>
    <cellStyle name="Normal 77 4 2 2" xfId="38423"/>
    <cellStyle name="Normal 77 4 2 3" xfId="53583"/>
    <cellStyle name="Normal 77 4 3" xfId="38424"/>
    <cellStyle name="Normal 77 4 3 2" xfId="53584"/>
    <cellStyle name="Normal 77 4 4" xfId="53585"/>
    <cellStyle name="Normal 77 4 5" xfId="53586"/>
    <cellStyle name="Normal 77 4_Lcc_inputs" xfId="53587"/>
    <cellStyle name="Normal 77 5" xfId="38425"/>
    <cellStyle name="Normal 77 5 2" xfId="38426"/>
    <cellStyle name="Normal 77 5 2 2" xfId="38427"/>
    <cellStyle name="Normal 77 5 2 3" xfId="53588"/>
    <cellStyle name="Normal 77 5 3" xfId="38428"/>
    <cellStyle name="Normal 77 5 4" xfId="53589"/>
    <cellStyle name="Normal 77 5_Lcc_inputs" xfId="53590"/>
    <cellStyle name="Normal 77 6" xfId="38429"/>
    <cellStyle name="Normal 77 6 2" xfId="38430"/>
    <cellStyle name="Normal 77 6 3" xfId="53591"/>
    <cellStyle name="Normal 77 7" xfId="38431"/>
    <cellStyle name="Normal 77 7 2" xfId="53592"/>
    <cellStyle name="Normal 77 8" xfId="53593"/>
    <cellStyle name="Normal 77 9" xfId="53594"/>
    <cellStyle name="Normal 77_Lcc_inputs" xfId="53595"/>
    <cellStyle name="Normal 78" xfId="10536"/>
    <cellStyle name="Normal 78 10" xfId="10855"/>
    <cellStyle name="Normal 78 10 2" xfId="38432"/>
    <cellStyle name="Normal 78 10 2 2" xfId="38433"/>
    <cellStyle name="Normal 78 10 2 2 2" xfId="38434"/>
    <cellStyle name="Normal 78 10 2 2 3" xfId="53596"/>
    <cellStyle name="Normal 78 10 2 3" xfId="38435"/>
    <cellStyle name="Normal 78 10 2 4" xfId="53597"/>
    <cellStyle name="Normal 78 10 2_Lcc_inputs" xfId="53598"/>
    <cellStyle name="Normal 78 10 3" xfId="38436"/>
    <cellStyle name="Normal 78 10 3 2" xfId="38437"/>
    <cellStyle name="Normal 78 10 3 2 2" xfId="38438"/>
    <cellStyle name="Normal 78 10 3 3" xfId="38439"/>
    <cellStyle name="Normal 78 10 4" xfId="38440"/>
    <cellStyle name="Normal 78 10 4 2" xfId="38441"/>
    <cellStyle name="Normal 78 10 5" xfId="38442"/>
    <cellStyle name="Normal 78 10 6" xfId="53599"/>
    <cellStyle name="Normal 78 10 7" xfId="53600"/>
    <cellStyle name="Normal 78 10_Lcc_inputs" xfId="53601"/>
    <cellStyle name="Normal 78 11" xfId="38443"/>
    <cellStyle name="Normal 78 11 2" xfId="38444"/>
    <cellStyle name="Normal 78 11 2 2" xfId="38445"/>
    <cellStyle name="Normal 78 11 2 3" xfId="53602"/>
    <cellStyle name="Normal 78 11 3" xfId="38446"/>
    <cellStyle name="Normal 78 11 3 2" xfId="53603"/>
    <cellStyle name="Normal 78 11 4" xfId="53604"/>
    <cellStyle name="Normal 78 11 5" xfId="53605"/>
    <cellStyle name="Normal 78 11_Lcc_inputs" xfId="53606"/>
    <cellStyle name="Normal 78 12" xfId="38447"/>
    <cellStyle name="Normal 78 12 2" xfId="38448"/>
    <cellStyle name="Normal 78 12 2 2" xfId="38449"/>
    <cellStyle name="Normal 78 12 2 3" xfId="53607"/>
    <cellStyle name="Normal 78 12 3" xfId="38450"/>
    <cellStyle name="Normal 78 12 4" xfId="53608"/>
    <cellStyle name="Normal 78 12_Lcc_inputs" xfId="53609"/>
    <cellStyle name="Normal 78 13" xfId="38451"/>
    <cellStyle name="Normal 78 13 2" xfId="38452"/>
    <cellStyle name="Normal 78 13 3" xfId="53610"/>
    <cellStyle name="Normal 78 14" xfId="38453"/>
    <cellStyle name="Normal 78 14 2" xfId="53611"/>
    <cellStyle name="Normal 78 15" xfId="53612"/>
    <cellStyle name="Normal 78 16" xfId="53613"/>
    <cellStyle name="Normal 78 2" xfId="10537"/>
    <cellStyle name="Normal 78 2 10" xfId="53614"/>
    <cellStyle name="Normal 78 2 2" xfId="10538"/>
    <cellStyle name="Normal 78 2 2 2" xfId="38454"/>
    <cellStyle name="Normal 78 2 2 2 2" xfId="38455"/>
    <cellStyle name="Normal 78 2 2 2 2 2" xfId="38456"/>
    <cellStyle name="Normal 78 2 2 2 2 2 2" xfId="38457"/>
    <cellStyle name="Normal 78 2 2 2 2 3" xfId="38458"/>
    <cellStyle name="Normal 78 2 2 2 3" xfId="38459"/>
    <cellStyle name="Normal 78 2 2 2 3 2" xfId="38460"/>
    <cellStyle name="Normal 78 2 2 2 3 2 2" xfId="38461"/>
    <cellStyle name="Normal 78 2 2 2 3 3" xfId="38462"/>
    <cellStyle name="Normal 78 2 2 2 4" xfId="38463"/>
    <cellStyle name="Normal 78 2 2 2 4 2" xfId="38464"/>
    <cellStyle name="Normal 78 2 2 2 5" xfId="38465"/>
    <cellStyle name="Normal 78 2 2 2_Lcc_inputs" xfId="53615"/>
    <cellStyle name="Normal 78 2 2 3" xfId="38466"/>
    <cellStyle name="Normal 78 2 2 3 2" xfId="38467"/>
    <cellStyle name="Normal 78 2 2 3 2 2" xfId="38468"/>
    <cellStyle name="Normal 78 2 2 3 2 3" xfId="53616"/>
    <cellStyle name="Normal 78 2 2 3 3" xfId="38469"/>
    <cellStyle name="Normal 78 2 2 3 4" xfId="53617"/>
    <cellStyle name="Normal 78 2 2 3_Lcc_inputs" xfId="53618"/>
    <cellStyle name="Normal 78 2 2 4" xfId="38470"/>
    <cellStyle name="Normal 78 2 2 4 2" xfId="38471"/>
    <cellStyle name="Normal 78 2 2 4 2 2" xfId="38472"/>
    <cellStyle name="Normal 78 2 2 4 3" xfId="38473"/>
    <cellStyle name="Normal 78 2 2 5" xfId="38474"/>
    <cellStyle name="Normal 78 2 2 5 2" xfId="38475"/>
    <cellStyle name="Normal 78 2 2 6" xfId="38476"/>
    <cellStyle name="Normal 78 2 2 7" xfId="53619"/>
    <cellStyle name="Normal 78 2 2 8" xfId="53620"/>
    <cellStyle name="Normal 78 2 2_Lcc_inputs" xfId="53621"/>
    <cellStyle name="Normal 78 2 3" xfId="10917"/>
    <cellStyle name="Normal 78 2 3 2" xfId="38477"/>
    <cellStyle name="Normal 78 2 3 2 2" xfId="38478"/>
    <cellStyle name="Normal 78 2 3 2 2 2" xfId="38479"/>
    <cellStyle name="Normal 78 2 3 2 2 3" xfId="53622"/>
    <cellStyle name="Normal 78 2 3 2 3" xfId="38480"/>
    <cellStyle name="Normal 78 2 3 2 4" xfId="53623"/>
    <cellStyle name="Normal 78 2 3 2_Lcc_inputs" xfId="53624"/>
    <cellStyle name="Normal 78 2 3 3" xfId="38481"/>
    <cellStyle name="Normal 78 2 3 3 2" xfId="38482"/>
    <cellStyle name="Normal 78 2 3 3 2 2" xfId="38483"/>
    <cellStyle name="Normal 78 2 3 3 3" xfId="38484"/>
    <cellStyle name="Normal 78 2 3 4" xfId="38485"/>
    <cellStyle name="Normal 78 2 3 4 2" xfId="38486"/>
    <cellStyle name="Normal 78 2 3 5" xfId="38487"/>
    <cellStyle name="Normal 78 2 3 6" xfId="53625"/>
    <cellStyle name="Normal 78 2 3 7" xfId="53626"/>
    <cellStyle name="Normal 78 2 3_Lcc_inputs" xfId="53627"/>
    <cellStyle name="Normal 78 2 4" xfId="11218"/>
    <cellStyle name="Normal 78 2 4 2" xfId="38488"/>
    <cellStyle name="Normal 78 2 4 2 2" xfId="38489"/>
    <cellStyle name="Normal 78 2 4 2 3" xfId="53628"/>
    <cellStyle name="Normal 78 2 4 3" xfId="38490"/>
    <cellStyle name="Normal 78 2 4 3 2" xfId="53629"/>
    <cellStyle name="Normal 78 2 4 4" xfId="53630"/>
    <cellStyle name="Normal 78 2 4 5" xfId="53631"/>
    <cellStyle name="Normal 78 2 4_Lcc_inputs" xfId="53632"/>
    <cellStyle name="Normal 78 2 5" xfId="38491"/>
    <cellStyle name="Normal 78 2 5 2" xfId="38492"/>
    <cellStyle name="Normal 78 2 5 2 2" xfId="38493"/>
    <cellStyle name="Normal 78 2 5 2 3" xfId="53633"/>
    <cellStyle name="Normal 78 2 5 3" xfId="38494"/>
    <cellStyle name="Normal 78 2 5 3 2" xfId="53634"/>
    <cellStyle name="Normal 78 2 5 4" xfId="53635"/>
    <cellStyle name="Normal 78 2 5 5" xfId="53636"/>
    <cellStyle name="Normal 78 2 5_Lcc_inputs" xfId="53637"/>
    <cellStyle name="Normal 78 2 6" xfId="38495"/>
    <cellStyle name="Normal 78 2 6 2" xfId="38496"/>
    <cellStyle name="Normal 78 2 6 2 2" xfId="53638"/>
    <cellStyle name="Normal 78 2 6 3" xfId="53639"/>
    <cellStyle name="Normal 78 2 6 4" xfId="53640"/>
    <cellStyle name="Normal 78 2 6_Lcc_inputs" xfId="53641"/>
    <cellStyle name="Normal 78 2 7" xfId="38497"/>
    <cellStyle name="Normal 78 2 7 2" xfId="53642"/>
    <cellStyle name="Normal 78 2 7 3" xfId="53643"/>
    <cellStyle name="Normal 78 2 8" xfId="53644"/>
    <cellStyle name="Normal 78 2 8 2" xfId="53645"/>
    <cellStyle name="Normal 78 2 9" xfId="53646"/>
    <cellStyle name="Normal 78 2_Lcc_inputs" xfId="53647"/>
    <cellStyle name="Normal 78 3" xfId="10539"/>
    <cellStyle name="Normal 78 3 2" xfId="10540"/>
    <cellStyle name="Normal 78 3 2 2" xfId="38498"/>
    <cellStyle name="Normal 78 3 2 2 2" xfId="38499"/>
    <cellStyle name="Normal 78 3 2 2 2 2" xfId="38500"/>
    <cellStyle name="Normal 78 3 2 2 2 2 2" xfId="38501"/>
    <cellStyle name="Normal 78 3 2 2 2 3" xfId="38502"/>
    <cellStyle name="Normal 78 3 2 2 3" xfId="38503"/>
    <cellStyle name="Normal 78 3 2 2 3 2" xfId="38504"/>
    <cellStyle name="Normal 78 3 2 2 3 2 2" xfId="38505"/>
    <cellStyle name="Normal 78 3 2 2 3 3" xfId="38506"/>
    <cellStyle name="Normal 78 3 2 2 4" xfId="38507"/>
    <cellStyle name="Normal 78 3 2 2 4 2" xfId="38508"/>
    <cellStyle name="Normal 78 3 2 2 5" xfId="38509"/>
    <cellStyle name="Normal 78 3 2 2_Lcc_inputs" xfId="53648"/>
    <cellStyle name="Normal 78 3 2 3" xfId="38510"/>
    <cellStyle name="Normal 78 3 2 3 2" xfId="38511"/>
    <cellStyle name="Normal 78 3 2 3 2 2" xfId="38512"/>
    <cellStyle name="Normal 78 3 2 3 2 3" xfId="53649"/>
    <cellStyle name="Normal 78 3 2 3 3" xfId="38513"/>
    <cellStyle name="Normal 78 3 2 3 4" xfId="53650"/>
    <cellStyle name="Normal 78 3 2 3_Lcc_inputs" xfId="53651"/>
    <cellStyle name="Normal 78 3 2 4" xfId="38514"/>
    <cellStyle name="Normal 78 3 2 4 2" xfId="38515"/>
    <cellStyle name="Normal 78 3 2 4 2 2" xfId="38516"/>
    <cellStyle name="Normal 78 3 2 4 3" xfId="38517"/>
    <cellStyle name="Normal 78 3 2 5" xfId="38518"/>
    <cellStyle name="Normal 78 3 2 5 2" xfId="38519"/>
    <cellStyle name="Normal 78 3 2 6" xfId="38520"/>
    <cellStyle name="Normal 78 3 2 7" xfId="53652"/>
    <cellStyle name="Normal 78 3 2 8" xfId="53653"/>
    <cellStyle name="Normal 78 3 2_Lcc_inputs" xfId="53654"/>
    <cellStyle name="Normal 78 3 3" xfId="10981"/>
    <cellStyle name="Normal 78 3 3 2" xfId="38521"/>
    <cellStyle name="Normal 78 3 3 2 2" xfId="38522"/>
    <cellStyle name="Normal 78 3 3 2 2 2" xfId="38523"/>
    <cellStyle name="Normal 78 3 3 2 2 3" xfId="53655"/>
    <cellStyle name="Normal 78 3 3 2 3" xfId="38524"/>
    <cellStyle name="Normal 78 3 3 2 4" xfId="53656"/>
    <cellStyle name="Normal 78 3 3 2_Lcc_inputs" xfId="53657"/>
    <cellStyle name="Normal 78 3 3 3" xfId="38525"/>
    <cellStyle name="Normal 78 3 3 3 2" xfId="38526"/>
    <cellStyle name="Normal 78 3 3 3 2 2" xfId="38527"/>
    <cellStyle name="Normal 78 3 3 3 3" xfId="38528"/>
    <cellStyle name="Normal 78 3 3 4" xfId="38529"/>
    <cellStyle name="Normal 78 3 3 4 2" xfId="38530"/>
    <cellStyle name="Normal 78 3 3 5" xfId="38531"/>
    <cellStyle name="Normal 78 3 3 6" xfId="53658"/>
    <cellStyle name="Normal 78 3 3 7" xfId="53659"/>
    <cellStyle name="Normal 78 3 3_Lcc_inputs" xfId="53660"/>
    <cellStyle name="Normal 78 3 4" xfId="11219"/>
    <cellStyle name="Normal 78 3 4 2" xfId="38532"/>
    <cellStyle name="Normal 78 3 4 2 2" xfId="38533"/>
    <cellStyle name="Normal 78 3 4 2 3" xfId="53661"/>
    <cellStyle name="Normal 78 3 4 3" xfId="38534"/>
    <cellStyle name="Normal 78 3 4 3 2" xfId="53662"/>
    <cellStyle name="Normal 78 3 4 4" xfId="53663"/>
    <cellStyle name="Normal 78 3 4 5" xfId="53664"/>
    <cellStyle name="Normal 78 3 4_Lcc_inputs" xfId="53665"/>
    <cellStyle name="Normal 78 3 5" xfId="38535"/>
    <cellStyle name="Normal 78 3 5 2" xfId="38536"/>
    <cellStyle name="Normal 78 3 5 2 2" xfId="38537"/>
    <cellStyle name="Normal 78 3 5 2 3" xfId="53666"/>
    <cellStyle name="Normal 78 3 5 3" xfId="38538"/>
    <cellStyle name="Normal 78 3 5 4" xfId="53667"/>
    <cellStyle name="Normal 78 3 5_Lcc_inputs" xfId="53668"/>
    <cellStyle name="Normal 78 3 6" xfId="38539"/>
    <cellStyle name="Normal 78 3 6 2" xfId="38540"/>
    <cellStyle name="Normal 78 3 6 3" xfId="53669"/>
    <cellStyle name="Normal 78 3 7" xfId="38541"/>
    <cellStyle name="Normal 78 3 7 2" xfId="53670"/>
    <cellStyle name="Normal 78 3 8" xfId="53671"/>
    <cellStyle name="Normal 78 3 9" xfId="53672"/>
    <cellStyle name="Normal 78 3_Lcc_inputs" xfId="53673"/>
    <cellStyle name="Normal 78 4" xfId="10541"/>
    <cellStyle name="Normal 78 4 2" xfId="10542"/>
    <cellStyle name="Normal 78 4 2 2" xfId="38542"/>
    <cellStyle name="Normal 78 4 2 2 2" xfId="38543"/>
    <cellStyle name="Normal 78 4 2 2 2 2" xfId="38544"/>
    <cellStyle name="Normal 78 4 2 2 2 2 2" xfId="38545"/>
    <cellStyle name="Normal 78 4 2 2 2 3" xfId="38546"/>
    <cellStyle name="Normal 78 4 2 2 3" xfId="38547"/>
    <cellStyle name="Normal 78 4 2 2 3 2" xfId="38548"/>
    <cellStyle name="Normal 78 4 2 2 3 2 2" xfId="38549"/>
    <cellStyle name="Normal 78 4 2 2 3 3" xfId="38550"/>
    <cellStyle name="Normal 78 4 2 2 4" xfId="38551"/>
    <cellStyle name="Normal 78 4 2 2 4 2" xfId="38552"/>
    <cellStyle name="Normal 78 4 2 2 5" xfId="38553"/>
    <cellStyle name="Normal 78 4 2 2_Lcc_inputs" xfId="53674"/>
    <cellStyle name="Normal 78 4 2 3" xfId="38554"/>
    <cellStyle name="Normal 78 4 2 3 2" xfId="38555"/>
    <cellStyle name="Normal 78 4 2 3 2 2" xfId="38556"/>
    <cellStyle name="Normal 78 4 2 3 2 3" xfId="53675"/>
    <cellStyle name="Normal 78 4 2 3 3" xfId="38557"/>
    <cellStyle name="Normal 78 4 2 3 4" xfId="53676"/>
    <cellStyle name="Normal 78 4 2 3_Lcc_inputs" xfId="53677"/>
    <cellStyle name="Normal 78 4 2 4" xfId="38558"/>
    <cellStyle name="Normal 78 4 2 4 2" xfId="38559"/>
    <cellStyle name="Normal 78 4 2 4 2 2" xfId="38560"/>
    <cellStyle name="Normal 78 4 2 4 3" xfId="38561"/>
    <cellStyle name="Normal 78 4 2 5" xfId="38562"/>
    <cellStyle name="Normal 78 4 2 5 2" xfId="38563"/>
    <cellStyle name="Normal 78 4 2 6" xfId="38564"/>
    <cellStyle name="Normal 78 4 2 7" xfId="53678"/>
    <cellStyle name="Normal 78 4 2 8" xfId="53679"/>
    <cellStyle name="Normal 78 4 2_Lcc_inputs" xfId="53680"/>
    <cellStyle name="Normal 78 4 3" xfId="38565"/>
    <cellStyle name="Normal 78 4 3 2" xfId="38566"/>
    <cellStyle name="Normal 78 4 3 2 2" xfId="38567"/>
    <cellStyle name="Normal 78 4 3 2 2 2" xfId="38568"/>
    <cellStyle name="Normal 78 4 3 2 3" xfId="38569"/>
    <cellStyle name="Normal 78 4 3 3" xfId="38570"/>
    <cellStyle name="Normal 78 4 3 3 2" xfId="38571"/>
    <cellStyle name="Normal 78 4 3 3 2 2" xfId="38572"/>
    <cellStyle name="Normal 78 4 3 3 3" xfId="38573"/>
    <cellStyle name="Normal 78 4 3 4" xfId="38574"/>
    <cellStyle name="Normal 78 4 3 4 2" xfId="38575"/>
    <cellStyle name="Normal 78 4 3 5" xfId="38576"/>
    <cellStyle name="Normal 78 4 3_Lcc_inputs" xfId="53681"/>
    <cellStyle name="Normal 78 4 4" xfId="38577"/>
    <cellStyle name="Normal 78 4 4 2" xfId="38578"/>
    <cellStyle name="Normal 78 4 4 2 2" xfId="38579"/>
    <cellStyle name="Normal 78 4 4 2 3" xfId="53682"/>
    <cellStyle name="Normal 78 4 4 3" xfId="38580"/>
    <cellStyle name="Normal 78 4 4 4" xfId="53683"/>
    <cellStyle name="Normal 78 4 4_Lcc_inputs" xfId="53684"/>
    <cellStyle name="Normal 78 4 5" xfId="38581"/>
    <cellStyle name="Normal 78 4 5 2" xfId="38582"/>
    <cellStyle name="Normal 78 4 5 2 2" xfId="38583"/>
    <cellStyle name="Normal 78 4 5 3" xfId="38584"/>
    <cellStyle name="Normal 78 4 6" xfId="38585"/>
    <cellStyle name="Normal 78 4 6 2" xfId="38586"/>
    <cellStyle name="Normal 78 4 7" xfId="38587"/>
    <cellStyle name="Normal 78 4 8" xfId="53685"/>
    <cellStyle name="Normal 78 4 9" xfId="53686"/>
    <cellStyle name="Normal 78 4_Lcc_inputs" xfId="53687"/>
    <cellStyle name="Normal 78 5" xfId="10543"/>
    <cellStyle name="Normal 78 5 2" xfId="10544"/>
    <cellStyle name="Normal 78 5 2 2" xfId="38588"/>
    <cellStyle name="Normal 78 5 2 2 2" xfId="38589"/>
    <cellStyle name="Normal 78 5 2 2 2 2" xfId="38590"/>
    <cellStyle name="Normal 78 5 2 2 2 2 2" xfId="38591"/>
    <cellStyle name="Normal 78 5 2 2 2 3" xfId="38592"/>
    <cellStyle name="Normal 78 5 2 2 3" xfId="38593"/>
    <cellStyle name="Normal 78 5 2 2 3 2" xfId="38594"/>
    <cellStyle name="Normal 78 5 2 2 3 2 2" xfId="38595"/>
    <cellStyle name="Normal 78 5 2 2 3 3" xfId="38596"/>
    <cellStyle name="Normal 78 5 2 2 4" xfId="38597"/>
    <cellStyle name="Normal 78 5 2 2 4 2" xfId="38598"/>
    <cellStyle name="Normal 78 5 2 2 5" xfId="38599"/>
    <cellStyle name="Normal 78 5 2 2_Lcc_inputs" xfId="53688"/>
    <cellStyle name="Normal 78 5 2 3" xfId="38600"/>
    <cellStyle name="Normal 78 5 2 3 2" xfId="38601"/>
    <cellStyle name="Normal 78 5 2 3 2 2" xfId="38602"/>
    <cellStyle name="Normal 78 5 2 3 2 3" xfId="53689"/>
    <cellStyle name="Normal 78 5 2 3 3" xfId="38603"/>
    <cellStyle name="Normal 78 5 2 3 4" xfId="53690"/>
    <cellStyle name="Normal 78 5 2 3_Lcc_inputs" xfId="53691"/>
    <cellStyle name="Normal 78 5 2 4" xfId="38604"/>
    <cellStyle name="Normal 78 5 2 4 2" xfId="38605"/>
    <cellStyle name="Normal 78 5 2 4 2 2" xfId="38606"/>
    <cellStyle name="Normal 78 5 2 4 3" xfId="38607"/>
    <cellStyle name="Normal 78 5 2 5" xfId="38608"/>
    <cellStyle name="Normal 78 5 2 5 2" xfId="38609"/>
    <cellStyle name="Normal 78 5 2 6" xfId="38610"/>
    <cellStyle name="Normal 78 5 2 7" xfId="53692"/>
    <cellStyle name="Normal 78 5 2 8" xfId="53693"/>
    <cellStyle name="Normal 78 5 2_Lcc_inputs" xfId="53694"/>
    <cellStyle name="Normal 78 5 3" xfId="38611"/>
    <cellStyle name="Normal 78 5 3 2" xfId="38612"/>
    <cellStyle name="Normal 78 5 3 2 2" xfId="38613"/>
    <cellStyle name="Normal 78 5 3 2 2 2" xfId="38614"/>
    <cellStyle name="Normal 78 5 3 2 3" xfId="38615"/>
    <cellStyle name="Normal 78 5 3 3" xfId="38616"/>
    <cellStyle name="Normal 78 5 3 3 2" xfId="38617"/>
    <cellStyle name="Normal 78 5 3 3 2 2" xfId="38618"/>
    <cellStyle name="Normal 78 5 3 3 3" xfId="38619"/>
    <cellStyle name="Normal 78 5 3 4" xfId="38620"/>
    <cellStyle name="Normal 78 5 3 4 2" xfId="38621"/>
    <cellStyle name="Normal 78 5 3 5" xfId="38622"/>
    <cellStyle name="Normal 78 5 3_Lcc_inputs" xfId="53695"/>
    <cellStyle name="Normal 78 5 4" xfId="38623"/>
    <cellStyle name="Normal 78 5 4 2" xfId="38624"/>
    <cellStyle name="Normal 78 5 4 2 2" xfId="38625"/>
    <cellStyle name="Normal 78 5 4 2 3" xfId="53696"/>
    <cellStyle name="Normal 78 5 4 3" xfId="38626"/>
    <cellStyle name="Normal 78 5 4 4" xfId="53697"/>
    <cellStyle name="Normal 78 5 4_Lcc_inputs" xfId="53698"/>
    <cellStyle name="Normal 78 5 5" xfId="38627"/>
    <cellStyle name="Normal 78 5 5 2" xfId="38628"/>
    <cellStyle name="Normal 78 5 5 2 2" xfId="38629"/>
    <cellStyle name="Normal 78 5 5 3" xfId="38630"/>
    <cellStyle name="Normal 78 5 6" xfId="38631"/>
    <cellStyle name="Normal 78 5 6 2" xfId="38632"/>
    <cellStyle name="Normal 78 5 7" xfId="38633"/>
    <cellStyle name="Normal 78 5 8" xfId="53699"/>
    <cellStyle name="Normal 78 5 9" xfId="53700"/>
    <cellStyle name="Normal 78 5_Lcc_inputs" xfId="53701"/>
    <cellStyle name="Normal 78 6" xfId="10545"/>
    <cellStyle name="Normal 78 6 2" xfId="10546"/>
    <cellStyle name="Normal 78 6 2 2" xfId="38634"/>
    <cellStyle name="Normal 78 6 2 2 2" xfId="38635"/>
    <cellStyle name="Normal 78 6 2 2 2 2" xfId="38636"/>
    <cellStyle name="Normal 78 6 2 2 2 2 2" xfId="38637"/>
    <cellStyle name="Normal 78 6 2 2 2 3" xfId="38638"/>
    <cellStyle name="Normal 78 6 2 2 3" xfId="38639"/>
    <cellStyle name="Normal 78 6 2 2 3 2" xfId="38640"/>
    <cellStyle name="Normal 78 6 2 2 3 2 2" xfId="38641"/>
    <cellStyle name="Normal 78 6 2 2 3 3" xfId="38642"/>
    <cellStyle name="Normal 78 6 2 2 4" xfId="38643"/>
    <cellStyle name="Normal 78 6 2 2 4 2" xfId="38644"/>
    <cellStyle name="Normal 78 6 2 2 5" xfId="38645"/>
    <cellStyle name="Normal 78 6 2 2_Lcc_inputs" xfId="53702"/>
    <cellStyle name="Normal 78 6 2 3" xfId="38646"/>
    <cellStyle name="Normal 78 6 2 3 2" xfId="38647"/>
    <cellStyle name="Normal 78 6 2 3 2 2" xfId="38648"/>
    <cellStyle name="Normal 78 6 2 3 2 3" xfId="53703"/>
    <cellStyle name="Normal 78 6 2 3 3" xfId="38649"/>
    <cellStyle name="Normal 78 6 2 3 4" xfId="53704"/>
    <cellStyle name="Normal 78 6 2 3_Lcc_inputs" xfId="53705"/>
    <cellStyle name="Normal 78 6 2 4" xfId="38650"/>
    <cellStyle name="Normal 78 6 2 4 2" xfId="38651"/>
    <cellStyle name="Normal 78 6 2 4 2 2" xfId="38652"/>
    <cellStyle name="Normal 78 6 2 4 3" xfId="38653"/>
    <cellStyle name="Normal 78 6 2 5" xfId="38654"/>
    <cellStyle name="Normal 78 6 2 5 2" xfId="38655"/>
    <cellStyle name="Normal 78 6 2 6" xfId="38656"/>
    <cellStyle name="Normal 78 6 2 7" xfId="53706"/>
    <cellStyle name="Normal 78 6 2 8" xfId="53707"/>
    <cellStyle name="Normal 78 6 2_Lcc_inputs" xfId="53708"/>
    <cellStyle name="Normal 78 6 3" xfId="38657"/>
    <cellStyle name="Normal 78 6 3 2" xfId="38658"/>
    <cellStyle name="Normal 78 6 3 2 2" xfId="38659"/>
    <cellStyle name="Normal 78 6 3 2 2 2" xfId="38660"/>
    <cellStyle name="Normal 78 6 3 2 3" xfId="38661"/>
    <cellStyle name="Normal 78 6 3 3" xfId="38662"/>
    <cellStyle name="Normal 78 6 3 3 2" xfId="38663"/>
    <cellStyle name="Normal 78 6 3 3 2 2" xfId="38664"/>
    <cellStyle name="Normal 78 6 3 3 3" xfId="38665"/>
    <cellStyle name="Normal 78 6 3 4" xfId="38666"/>
    <cellStyle name="Normal 78 6 3 4 2" xfId="38667"/>
    <cellStyle name="Normal 78 6 3 5" xfId="38668"/>
    <cellStyle name="Normal 78 6 3_Lcc_inputs" xfId="53709"/>
    <cellStyle name="Normal 78 6 4" xfId="38669"/>
    <cellStyle name="Normal 78 6 4 2" xfId="38670"/>
    <cellStyle name="Normal 78 6 4 2 2" xfId="38671"/>
    <cellStyle name="Normal 78 6 4 2 3" xfId="53710"/>
    <cellStyle name="Normal 78 6 4 3" xfId="38672"/>
    <cellStyle name="Normal 78 6 4 4" xfId="53711"/>
    <cellStyle name="Normal 78 6 4_Lcc_inputs" xfId="53712"/>
    <cellStyle name="Normal 78 6 5" xfId="38673"/>
    <cellStyle name="Normal 78 6 5 2" xfId="38674"/>
    <cellStyle name="Normal 78 6 5 2 2" xfId="38675"/>
    <cellStyle name="Normal 78 6 5 3" xfId="38676"/>
    <cellStyle name="Normal 78 6 6" xfId="38677"/>
    <cellStyle name="Normal 78 6 6 2" xfId="38678"/>
    <cellStyle name="Normal 78 6 7" xfId="38679"/>
    <cellStyle name="Normal 78 6 8" xfId="53713"/>
    <cellStyle name="Normal 78 6 9" xfId="53714"/>
    <cellStyle name="Normal 78 6_Lcc_inputs" xfId="53715"/>
    <cellStyle name="Normal 78 7" xfId="10547"/>
    <cellStyle name="Normal 78 7 2" xfId="10548"/>
    <cellStyle name="Normal 78 7 2 2" xfId="38680"/>
    <cellStyle name="Normal 78 7 2 2 2" xfId="38681"/>
    <cellStyle name="Normal 78 7 2 2 2 2" xfId="38682"/>
    <cellStyle name="Normal 78 7 2 2 2 2 2" xfId="38683"/>
    <cellStyle name="Normal 78 7 2 2 2 3" xfId="38684"/>
    <cellStyle name="Normal 78 7 2 2 3" xfId="38685"/>
    <cellStyle name="Normal 78 7 2 2 3 2" xfId="38686"/>
    <cellStyle name="Normal 78 7 2 2 3 2 2" xfId="38687"/>
    <cellStyle name="Normal 78 7 2 2 3 3" xfId="38688"/>
    <cellStyle name="Normal 78 7 2 2 4" xfId="38689"/>
    <cellStyle name="Normal 78 7 2 2 4 2" xfId="38690"/>
    <cellStyle name="Normal 78 7 2 2 5" xfId="38691"/>
    <cellStyle name="Normal 78 7 2 2_Lcc_inputs" xfId="53716"/>
    <cellStyle name="Normal 78 7 2 3" xfId="38692"/>
    <cellStyle name="Normal 78 7 2 3 2" xfId="38693"/>
    <cellStyle name="Normal 78 7 2 3 2 2" xfId="38694"/>
    <cellStyle name="Normal 78 7 2 3 2 3" xfId="53717"/>
    <cellStyle name="Normal 78 7 2 3 3" xfId="38695"/>
    <cellStyle name="Normal 78 7 2 3 4" xfId="53718"/>
    <cellStyle name="Normal 78 7 2 3_Lcc_inputs" xfId="53719"/>
    <cellStyle name="Normal 78 7 2 4" xfId="38696"/>
    <cellStyle name="Normal 78 7 2 4 2" xfId="38697"/>
    <cellStyle name="Normal 78 7 2 4 2 2" xfId="38698"/>
    <cellStyle name="Normal 78 7 2 4 3" xfId="38699"/>
    <cellStyle name="Normal 78 7 2 5" xfId="38700"/>
    <cellStyle name="Normal 78 7 2 5 2" xfId="38701"/>
    <cellStyle name="Normal 78 7 2 6" xfId="38702"/>
    <cellStyle name="Normal 78 7 2 7" xfId="53720"/>
    <cellStyle name="Normal 78 7 2 8" xfId="53721"/>
    <cellStyle name="Normal 78 7 2_Lcc_inputs" xfId="53722"/>
    <cellStyle name="Normal 78 7 3" xfId="38703"/>
    <cellStyle name="Normal 78 7 3 2" xfId="38704"/>
    <cellStyle name="Normal 78 7 3 2 2" xfId="38705"/>
    <cellStyle name="Normal 78 7 3 2 2 2" xfId="38706"/>
    <cellStyle name="Normal 78 7 3 2 3" xfId="38707"/>
    <cellStyle name="Normal 78 7 3 3" xfId="38708"/>
    <cellStyle name="Normal 78 7 3 3 2" xfId="38709"/>
    <cellStyle name="Normal 78 7 3 3 2 2" xfId="38710"/>
    <cellStyle name="Normal 78 7 3 3 3" xfId="38711"/>
    <cellStyle name="Normal 78 7 3 4" xfId="38712"/>
    <cellStyle name="Normal 78 7 3 4 2" xfId="38713"/>
    <cellStyle name="Normal 78 7 3 5" xfId="38714"/>
    <cellStyle name="Normal 78 7 3_Lcc_inputs" xfId="53723"/>
    <cellStyle name="Normal 78 7 4" xfId="38715"/>
    <cellStyle name="Normal 78 7 4 2" xfId="38716"/>
    <cellStyle name="Normal 78 7 4 2 2" xfId="38717"/>
    <cellStyle name="Normal 78 7 4 2 3" xfId="53724"/>
    <cellStyle name="Normal 78 7 4 3" xfId="38718"/>
    <cellStyle name="Normal 78 7 4 4" xfId="53725"/>
    <cellStyle name="Normal 78 7 4_Lcc_inputs" xfId="53726"/>
    <cellStyle name="Normal 78 7 5" xfId="38719"/>
    <cellStyle name="Normal 78 7 5 2" xfId="38720"/>
    <cellStyle name="Normal 78 7 5 2 2" xfId="38721"/>
    <cellStyle name="Normal 78 7 5 3" xfId="38722"/>
    <cellStyle name="Normal 78 7 6" xfId="38723"/>
    <cellStyle name="Normal 78 7 6 2" xfId="38724"/>
    <cellStyle name="Normal 78 7 7" xfId="38725"/>
    <cellStyle name="Normal 78 7 8" xfId="53727"/>
    <cellStyle name="Normal 78 7 9" xfId="53728"/>
    <cellStyle name="Normal 78 7_Lcc_inputs" xfId="53729"/>
    <cellStyle name="Normal 78 8" xfId="10549"/>
    <cellStyle name="Normal 78 8 2" xfId="38726"/>
    <cellStyle name="Normal 78 8 2 2" xfId="38727"/>
    <cellStyle name="Normal 78 8 2 2 2" xfId="38728"/>
    <cellStyle name="Normal 78 8 2 2 2 2" xfId="38729"/>
    <cellStyle name="Normal 78 8 2 2 3" xfId="38730"/>
    <cellStyle name="Normal 78 8 2 3" xfId="38731"/>
    <cellStyle name="Normal 78 8 2 3 2" xfId="38732"/>
    <cellStyle name="Normal 78 8 2 3 2 2" xfId="38733"/>
    <cellStyle name="Normal 78 8 2 3 3" xfId="38734"/>
    <cellStyle name="Normal 78 8 2 4" xfId="38735"/>
    <cellStyle name="Normal 78 8 2 4 2" xfId="38736"/>
    <cellStyle name="Normal 78 8 2 5" xfId="38737"/>
    <cellStyle name="Normal 78 8 2_Lcc_inputs" xfId="53730"/>
    <cellStyle name="Normal 78 8 3" xfId="38738"/>
    <cellStyle name="Normal 78 8 3 2" xfId="38739"/>
    <cellStyle name="Normal 78 8 3 2 2" xfId="38740"/>
    <cellStyle name="Normal 78 8 3 2 3" xfId="53731"/>
    <cellStyle name="Normal 78 8 3 3" xfId="38741"/>
    <cellStyle name="Normal 78 8 3 4" xfId="53732"/>
    <cellStyle name="Normal 78 8 3_Lcc_inputs" xfId="53733"/>
    <cellStyle name="Normal 78 8 4" xfId="38742"/>
    <cellStyle name="Normal 78 8 4 2" xfId="38743"/>
    <cellStyle name="Normal 78 8 4 2 2" xfId="38744"/>
    <cellStyle name="Normal 78 8 4 3" xfId="38745"/>
    <cellStyle name="Normal 78 8 5" xfId="38746"/>
    <cellStyle name="Normal 78 8 5 2" xfId="38747"/>
    <cellStyle name="Normal 78 8 6" xfId="38748"/>
    <cellStyle name="Normal 78 8 7" xfId="53734"/>
    <cellStyle name="Normal 78 8 8" xfId="53735"/>
    <cellStyle name="Normal 78 8_Lcc_inputs" xfId="53736"/>
    <cellStyle name="Normal 78 9" xfId="10784"/>
    <cellStyle name="Normal 78 9 2" xfId="38749"/>
    <cellStyle name="Normal 78 9 2 2" xfId="38750"/>
    <cellStyle name="Normal 78 9 2 2 2" xfId="38751"/>
    <cellStyle name="Normal 78 9 2 2 2 2" xfId="38752"/>
    <cellStyle name="Normal 78 9 2 2 3" xfId="38753"/>
    <cellStyle name="Normal 78 9 2 3" xfId="38754"/>
    <cellStyle name="Normal 78 9 2 3 2" xfId="38755"/>
    <cellStyle name="Normal 78 9 2 3 2 2" xfId="38756"/>
    <cellStyle name="Normal 78 9 2 3 3" xfId="38757"/>
    <cellStyle name="Normal 78 9 2 4" xfId="38758"/>
    <cellStyle name="Normal 78 9 2 4 2" xfId="38759"/>
    <cellStyle name="Normal 78 9 2 5" xfId="38760"/>
    <cellStyle name="Normal 78 9 2_Lcc_inputs" xfId="53737"/>
    <cellStyle name="Normal 78 9 3" xfId="38761"/>
    <cellStyle name="Normal 78 9 3 2" xfId="38762"/>
    <cellStyle name="Normal 78 9 3 2 2" xfId="38763"/>
    <cellStyle name="Normal 78 9 3 2 3" xfId="53738"/>
    <cellStyle name="Normal 78 9 3 3" xfId="38764"/>
    <cellStyle name="Normal 78 9 3 4" xfId="53739"/>
    <cellStyle name="Normal 78 9 3_Lcc_inputs" xfId="53740"/>
    <cellStyle name="Normal 78 9 4" xfId="38765"/>
    <cellStyle name="Normal 78 9 4 2" xfId="38766"/>
    <cellStyle name="Normal 78 9 4 2 2" xfId="38767"/>
    <cellStyle name="Normal 78 9 4 3" xfId="38768"/>
    <cellStyle name="Normal 78 9 5" xfId="38769"/>
    <cellStyle name="Normal 78 9 5 2" xfId="38770"/>
    <cellStyle name="Normal 78 9 6" xfId="38771"/>
    <cellStyle name="Normal 78 9 7" xfId="53741"/>
    <cellStyle name="Normal 78 9 8" xfId="53742"/>
    <cellStyle name="Normal 78 9_Lcc_inputs" xfId="53743"/>
    <cellStyle name="Normal 78_Lcc_inputs" xfId="53744"/>
    <cellStyle name="Normal 79" xfId="10550"/>
    <cellStyle name="Normal 79 10" xfId="10856"/>
    <cellStyle name="Normal 79 10 2" xfId="38772"/>
    <cellStyle name="Normal 79 10 2 2" xfId="38773"/>
    <cellStyle name="Normal 79 10 2 2 2" xfId="38774"/>
    <cellStyle name="Normal 79 10 2 2 3" xfId="53745"/>
    <cellStyle name="Normal 79 10 2 3" xfId="38775"/>
    <cellStyle name="Normal 79 10 2 4" xfId="53746"/>
    <cellStyle name="Normal 79 10 2_Lcc_inputs" xfId="53747"/>
    <cellStyle name="Normal 79 10 3" xfId="38776"/>
    <cellStyle name="Normal 79 10 3 2" xfId="38777"/>
    <cellStyle name="Normal 79 10 3 2 2" xfId="38778"/>
    <cellStyle name="Normal 79 10 3 3" xfId="38779"/>
    <cellStyle name="Normal 79 10 4" xfId="38780"/>
    <cellStyle name="Normal 79 10 4 2" xfId="38781"/>
    <cellStyle name="Normal 79 10 5" xfId="38782"/>
    <cellStyle name="Normal 79 10 6" xfId="53748"/>
    <cellStyle name="Normal 79 10 7" xfId="53749"/>
    <cellStyle name="Normal 79 10_Lcc_inputs" xfId="53750"/>
    <cellStyle name="Normal 79 11" xfId="38783"/>
    <cellStyle name="Normal 79 11 2" xfId="38784"/>
    <cellStyle name="Normal 79 11 2 2" xfId="38785"/>
    <cellStyle name="Normal 79 11 2 3" xfId="53751"/>
    <cellStyle name="Normal 79 11 3" xfId="38786"/>
    <cellStyle name="Normal 79 11 3 2" xfId="53752"/>
    <cellStyle name="Normal 79 11 4" xfId="53753"/>
    <cellStyle name="Normal 79 11 5" xfId="53754"/>
    <cellStyle name="Normal 79 11_Lcc_inputs" xfId="53755"/>
    <cellStyle name="Normal 79 12" xfId="38787"/>
    <cellStyle name="Normal 79 12 2" xfId="38788"/>
    <cellStyle name="Normal 79 12 2 2" xfId="38789"/>
    <cellStyle name="Normal 79 12 2 3" xfId="53756"/>
    <cellStyle name="Normal 79 12 3" xfId="38790"/>
    <cellStyle name="Normal 79 12 4" xfId="53757"/>
    <cellStyle name="Normal 79 12_Lcc_inputs" xfId="53758"/>
    <cellStyle name="Normal 79 13" xfId="38791"/>
    <cellStyle name="Normal 79 13 2" xfId="38792"/>
    <cellStyle name="Normal 79 13 3" xfId="53759"/>
    <cellStyle name="Normal 79 14" xfId="38793"/>
    <cellStyle name="Normal 79 14 2" xfId="53760"/>
    <cellStyle name="Normal 79 15" xfId="53761"/>
    <cellStyle name="Normal 79 16" xfId="53762"/>
    <cellStyle name="Normal 79 2" xfId="10551"/>
    <cellStyle name="Normal 79 2 10" xfId="53763"/>
    <cellStyle name="Normal 79 2 2" xfId="10552"/>
    <cellStyle name="Normal 79 2 2 2" xfId="38794"/>
    <cellStyle name="Normal 79 2 2 2 2" xfId="38795"/>
    <cellStyle name="Normal 79 2 2 2 2 2" xfId="38796"/>
    <cellStyle name="Normal 79 2 2 2 2 2 2" xfId="38797"/>
    <cellStyle name="Normal 79 2 2 2 2 3" xfId="38798"/>
    <cellStyle name="Normal 79 2 2 2 3" xfId="38799"/>
    <cellStyle name="Normal 79 2 2 2 3 2" xfId="38800"/>
    <cellStyle name="Normal 79 2 2 2 3 2 2" xfId="38801"/>
    <cellStyle name="Normal 79 2 2 2 3 3" xfId="38802"/>
    <cellStyle name="Normal 79 2 2 2 4" xfId="38803"/>
    <cellStyle name="Normal 79 2 2 2 4 2" xfId="38804"/>
    <cellStyle name="Normal 79 2 2 2 5" xfId="38805"/>
    <cellStyle name="Normal 79 2 2 2_Lcc_inputs" xfId="53764"/>
    <cellStyle name="Normal 79 2 2 3" xfId="38806"/>
    <cellStyle name="Normal 79 2 2 3 2" xfId="38807"/>
    <cellStyle name="Normal 79 2 2 3 2 2" xfId="38808"/>
    <cellStyle name="Normal 79 2 2 3 2 3" xfId="53765"/>
    <cellStyle name="Normal 79 2 2 3 3" xfId="38809"/>
    <cellStyle name="Normal 79 2 2 3 4" xfId="53766"/>
    <cellStyle name="Normal 79 2 2 3_Lcc_inputs" xfId="53767"/>
    <cellStyle name="Normal 79 2 2 4" xfId="38810"/>
    <cellStyle name="Normal 79 2 2 4 2" xfId="38811"/>
    <cellStyle name="Normal 79 2 2 4 2 2" xfId="38812"/>
    <cellStyle name="Normal 79 2 2 4 3" xfId="38813"/>
    <cellStyle name="Normal 79 2 2 5" xfId="38814"/>
    <cellStyle name="Normal 79 2 2 5 2" xfId="38815"/>
    <cellStyle name="Normal 79 2 2 6" xfId="38816"/>
    <cellStyle name="Normal 79 2 2 7" xfId="53768"/>
    <cellStyle name="Normal 79 2 2 8" xfId="53769"/>
    <cellStyle name="Normal 79 2 2_Lcc_inputs" xfId="53770"/>
    <cellStyle name="Normal 79 2 3" xfId="10918"/>
    <cellStyle name="Normal 79 2 3 2" xfId="38817"/>
    <cellStyle name="Normal 79 2 3 2 2" xfId="38818"/>
    <cellStyle name="Normal 79 2 3 2 2 2" xfId="38819"/>
    <cellStyle name="Normal 79 2 3 2 2 3" xfId="53771"/>
    <cellStyle name="Normal 79 2 3 2 3" xfId="38820"/>
    <cellStyle name="Normal 79 2 3 2 4" xfId="53772"/>
    <cellStyle name="Normal 79 2 3 2_Lcc_inputs" xfId="53773"/>
    <cellStyle name="Normal 79 2 3 3" xfId="38821"/>
    <cellStyle name="Normal 79 2 3 3 2" xfId="38822"/>
    <cellStyle name="Normal 79 2 3 3 2 2" xfId="38823"/>
    <cellStyle name="Normal 79 2 3 3 3" xfId="38824"/>
    <cellStyle name="Normal 79 2 3 4" xfId="38825"/>
    <cellStyle name="Normal 79 2 3 4 2" xfId="38826"/>
    <cellStyle name="Normal 79 2 3 5" xfId="38827"/>
    <cellStyle name="Normal 79 2 3 6" xfId="53774"/>
    <cellStyle name="Normal 79 2 3 7" xfId="53775"/>
    <cellStyle name="Normal 79 2 3_Lcc_inputs" xfId="53776"/>
    <cellStyle name="Normal 79 2 4" xfId="11220"/>
    <cellStyle name="Normal 79 2 4 2" xfId="38828"/>
    <cellStyle name="Normal 79 2 4 2 2" xfId="38829"/>
    <cellStyle name="Normal 79 2 4 2 3" xfId="53777"/>
    <cellStyle name="Normal 79 2 4 3" xfId="38830"/>
    <cellStyle name="Normal 79 2 4 3 2" xfId="53778"/>
    <cellStyle name="Normal 79 2 4 4" xfId="53779"/>
    <cellStyle name="Normal 79 2 4 5" xfId="53780"/>
    <cellStyle name="Normal 79 2 4_Lcc_inputs" xfId="53781"/>
    <cellStyle name="Normal 79 2 5" xfId="38831"/>
    <cellStyle name="Normal 79 2 5 2" xfId="38832"/>
    <cellStyle name="Normal 79 2 5 2 2" xfId="38833"/>
    <cellStyle name="Normal 79 2 5 2 3" xfId="53782"/>
    <cellStyle name="Normal 79 2 5 3" xfId="38834"/>
    <cellStyle name="Normal 79 2 5 3 2" xfId="53783"/>
    <cellStyle name="Normal 79 2 5 4" xfId="53784"/>
    <cellStyle name="Normal 79 2 5 5" xfId="53785"/>
    <cellStyle name="Normal 79 2 5_Lcc_inputs" xfId="53786"/>
    <cellStyle name="Normal 79 2 6" xfId="38835"/>
    <cellStyle name="Normal 79 2 6 2" xfId="38836"/>
    <cellStyle name="Normal 79 2 6 2 2" xfId="53787"/>
    <cellStyle name="Normal 79 2 6 3" xfId="53788"/>
    <cellStyle name="Normal 79 2 6 4" xfId="53789"/>
    <cellStyle name="Normal 79 2 6_Lcc_inputs" xfId="53790"/>
    <cellStyle name="Normal 79 2 7" xfId="38837"/>
    <cellStyle name="Normal 79 2 7 2" xfId="53791"/>
    <cellStyle name="Normal 79 2 7 3" xfId="53792"/>
    <cellStyle name="Normal 79 2 8" xfId="53793"/>
    <cellStyle name="Normal 79 2 8 2" xfId="53794"/>
    <cellStyle name="Normal 79 2 9" xfId="53795"/>
    <cellStyle name="Normal 79 2_Lcc_inputs" xfId="53796"/>
    <cellStyle name="Normal 79 3" xfId="10553"/>
    <cellStyle name="Normal 79 3 2" xfId="10554"/>
    <cellStyle name="Normal 79 3 2 2" xfId="38838"/>
    <cellStyle name="Normal 79 3 2 2 2" xfId="38839"/>
    <cellStyle name="Normal 79 3 2 2 2 2" xfId="38840"/>
    <cellStyle name="Normal 79 3 2 2 2 2 2" xfId="38841"/>
    <cellStyle name="Normal 79 3 2 2 2 3" xfId="38842"/>
    <cellStyle name="Normal 79 3 2 2 3" xfId="38843"/>
    <cellStyle name="Normal 79 3 2 2 3 2" xfId="38844"/>
    <cellStyle name="Normal 79 3 2 2 3 2 2" xfId="38845"/>
    <cellStyle name="Normal 79 3 2 2 3 3" xfId="38846"/>
    <cellStyle name="Normal 79 3 2 2 4" xfId="38847"/>
    <cellStyle name="Normal 79 3 2 2 4 2" xfId="38848"/>
    <cellStyle name="Normal 79 3 2 2 5" xfId="38849"/>
    <cellStyle name="Normal 79 3 2 2_Lcc_inputs" xfId="53797"/>
    <cellStyle name="Normal 79 3 2 3" xfId="38850"/>
    <cellStyle name="Normal 79 3 2 3 2" xfId="38851"/>
    <cellStyle name="Normal 79 3 2 3 2 2" xfId="38852"/>
    <cellStyle name="Normal 79 3 2 3 2 3" xfId="53798"/>
    <cellStyle name="Normal 79 3 2 3 3" xfId="38853"/>
    <cellStyle name="Normal 79 3 2 3 4" xfId="53799"/>
    <cellStyle name="Normal 79 3 2 3_Lcc_inputs" xfId="53800"/>
    <cellStyle name="Normal 79 3 2 4" xfId="38854"/>
    <cellStyle name="Normal 79 3 2 4 2" xfId="38855"/>
    <cellStyle name="Normal 79 3 2 4 2 2" xfId="38856"/>
    <cellStyle name="Normal 79 3 2 4 3" xfId="38857"/>
    <cellStyle name="Normal 79 3 2 5" xfId="38858"/>
    <cellStyle name="Normal 79 3 2 5 2" xfId="38859"/>
    <cellStyle name="Normal 79 3 2 6" xfId="38860"/>
    <cellStyle name="Normal 79 3 2 7" xfId="53801"/>
    <cellStyle name="Normal 79 3 2 8" xfId="53802"/>
    <cellStyle name="Normal 79 3 2_Lcc_inputs" xfId="53803"/>
    <cellStyle name="Normal 79 3 3" xfId="10982"/>
    <cellStyle name="Normal 79 3 3 2" xfId="38861"/>
    <cellStyle name="Normal 79 3 3 2 2" xfId="38862"/>
    <cellStyle name="Normal 79 3 3 2 2 2" xfId="38863"/>
    <cellStyle name="Normal 79 3 3 2 2 3" xfId="53804"/>
    <cellStyle name="Normal 79 3 3 2 3" xfId="38864"/>
    <cellStyle name="Normal 79 3 3 2 4" xfId="53805"/>
    <cellStyle name="Normal 79 3 3 2_Lcc_inputs" xfId="53806"/>
    <cellStyle name="Normal 79 3 3 3" xfId="38865"/>
    <cellStyle name="Normal 79 3 3 3 2" xfId="38866"/>
    <cellStyle name="Normal 79 3 3 3 2 2" xfId="38867"/>
    <cellStyle name="Normal 79 3 3 3 3" xfId="38868"/>
    <cellStyle name="Normal 79 3 3 4" xfId="38869"/>
    <cellStyle name="Normal 79 3 3 4 2" xfId="38870"/>
    <cellStyle name="Normal 79 3 3 5" xfId="38871"/>
    <cellStyle name="Normal 79 3 3 6" xfId="53807"/>
    <cellStyle name="Normal 79 3 3 7" xfId="53808"/>
    <cellStyle name="Normal 79 3 3_Lcc_inputs" xfId="53809"/>
    <cellStyle name="Normal 79 3 4" xfId="11221"/>
    <cellStyle name="Normal 79 3 4 2" xfId="38872"/>
    <cellStyle name="Normal 79 3 4 2 2" xfId="38873"/>
    <cellStyle name="Normal 79 3 4 2 3" xfId="53810"/>
    <cellStyle name="Normal 79 3 4 3" xfId="38874"/>
    <cellStyle name="Normal 79 3 4 3 2" xfId="53811"/>
    <cellStyle name="Normal 79 3 4 4" xfId="53812"/>
    <cellStyle name="Normal 79 3 4 5" xfId="53813"/>
    <cellStyle name="Normal 79 3 4_Lcc_inputs" xfId="53814"/>
    <cellStyle name="Normal 79 3 5" xfId="38875"/>
    <cellStyle name="Normal 79 3 5 2" xfId="38876"/>
    <cellStyle name="Normal 79 3 5 2 2" xfId="38877"/>
    <cellStyle name="Normal 79 3 5 2 3" xfId="53815"/>
    <cellStyle name="Normal 79 3 5 3" xfId="38878"/>
    <cellStyle name="Normal 79 3 5 4" xfId="53816"/>
    <cellStyle name="Normal 79 3 5_Lcc_inputs" xfId="53817"/>
    <cellStyle name="Normal 79 3 6" xfId="38879"/>
    <cellStyle name="Normal 79 3 6 2" xfId="38880"/>
    <cellStyle name="Normal 79 3 6 3" xfId="53818"/>
    <cellStyle name="Normal 79 3 7" xfId="38881"/>
    <cellStyle name="Normal 79 3 7 2" xfId="53819"/>
    <cellStyle name="Normal 79 3 8" xfId="53820"/>
    <cellStyle name="Normal 79 3 9" xfId="53821"/>
    <cellStyle name="Normal 79 3_Lcc_inputs" xfId="53822"/>
    <cellStyle name="Normal 79 4" xfId="10555"/>
    <cellStyle name="Normal 79 4 2" xfId="10556"/>
    <cellStyle name="Normal 79 4 2 2" xfId="38882"/>
    <cellStyle name="Normal 79 4 2 2 2" xfId="38883"/>
    <cellStyle name="Normal 79 4 2 2 2 2" xfId="38884"/>
    <cellStyle name="Normal 79 4 2 2 2 2 2" xfId="38885"/>
    <cellStyle name="Normal 79 4 2 2 2 3" xfId="38886"/>
    <cellStyle name="Normal 79 4 2 2 3" xfId="38887"/>
    <cellStyle name="Normal 79 4 2 2 3 2" xfId="38888"/>
    <cellStyle name="Normal 79 4 2 2 3 2 2" xfId="38889"/>
    <cellStyle name="Normal 79 4 2 2 3 3" xfId="38890"/>
    <cellStyle name="Normal 79 4 2 2 4" xfId="38891"/>
    <cellStyle name="Normal 79 4 2 2 4 2" xfId="38892"/>
    <cellStyle name="Normal 79 4 2 2 5" xfId="38893"/>
    <cellStyle name="Normal 79 4 2 2_Lcc_inputs" xfId="53823"/>
    <cellStyle name="Normal 79 4 2 3" xfId="38894"/>
    <cellStyle name="Normal 79 4 2 3 2" xfId="38895"/>
    <cellStyle name="Normal 79 4 2 3 2 2" xfId="38896"/>
    <cellStyle name="Normal 79 4 2 3 2 3" xfId="53824"/>
    <cellStyle name="Normal 79 4 2 3 3" xfId="38897"/>
    <cellStyle name="Normal 79 4 2 3 4" xfId="53825"/>
    <cellStyle name="Normal 79 4 2 3_Lcc_inputs" xfId="53826"/>
    <cellStyle name="Normal 79 4 2 4" xfId="38898"/>
    <cellStyle name="Normal 79 4 2 4 2" xfId="38899"/>
    <cellStyle name="Normal 79 4 2 4 2 2" xfId="38900"/>
    <cellStyle name="Normal 79 4 2 4 3" xfId="38901"/>
    <cellStyle name="Normal 79 4 2 5" xfId="38902"/>
    <cellStyle name="Normal 79 4 2 5 2" xfId="38903"/>
    <cellStyle name="Normal 79 4 2 6" xfId="38904"/>
    <cellStyle name="Normal 79 4 2 7" xfId="53827"/>
    <cellStyle name="Normal 79 4 2 8" xfId="53828"/>
    <cellStyle name="Normal 79 4 2_Lcc_inputs" xfId="53829"/>
    <cellStyle name="Normal 79 4 3" xfId="38905"/>
    <cellStyle name="Normal 79 4 3 2" xfId="38906"/>
    <cellStyle name="Normal 79 4 3 2 2" xfId="38907"/>
    <cellStyle name="Normal 79 4 3 2 2 2" xfId="38908"/>
    <cellStyle name="Normal 79 4 3 2 3" xfId="38909"/>
    <cellStyle name="Normal 79 4 3 3" xfId="38910"/>
    <cellStyle name="Normal 79 4 3 3 2" xfId="38911"/>
    <cellStyle name="Normal 79 4 3 3 2 2" xfId="38912"/>
    <cellStyle name="Normal 79 4 3 3 3" xfId="38913"/>
    <cellStyle name="Normal 79 4 3 4" xfId="38914"/>
    <cellStyle name="Normal 79 4 3 4 2" xfId="38915"/>
    <cellStyle name="Normal 79 4 3 5" xfId="38916"/>
    <cellStyle name="Normal 79 4 3_Lcc_inputs" xfId="53830"/>
    <cellStyle name="Normal 79 4 4" xfId="38917"/>
    <cellStyle name="Normal 79 4 4 2" xfId="38918"/>
    <cellStyle name="Normal 79 4 4 2 2" xfId="38919"/>
    <cellStyle name="Normal 79 4 4 2 3" xfId="53831"/>
    <cellStyle name="Normal 79 4 4 3" xfId="38920"/>
    <cellStyle name="Normal 79 4 4 4" xfId="53832"/>
    <cellStyle name="Normal 79 4 4_Lcc_inputs" xfId="53833"/>
    <cellStyle name="Normal 79 4 5" xfId="38921"/>
    <cellStyle name="Normal 79 4 5 2" xfId="38922"/>
    <cellStyle name="Normal 79 4 5 2 2" xfId="38923"/>
    <cellStyle name="Normal 79 4 5 3" xfId="38924"/>
    <cellStyle name="Normal 79 4 6" xfId="38925"/>
    <cellStyle name="Normal 79 4 6 2" xfId="38926"/>
    <cellStyle name="Normal 79 4 7" xfId="38927"/>
    <cellStyle name="Normal 79 4 8" xfId="53834"/>
    <cellStyle name="Normal 79 4 9" xfId="53835"/>
    <cellStyle name="Normal 79 4_Lcc_inputs" xfId="53836"/>
    <cellStyle name="Normal 79 5" xfId="10557"/>
    <cellStyle name="Normal 79 5 2" xfId="10558"/>
    <cellStyle name="Normal 79 5 2 2" xfId="38928"/>
    <cellStyle name="Normal 79 5 2 2 2" xfId="38929"/>
    <cellStyle name="Normal 79 5 2 2 2 2" xfId="38930"/>
    <cellStyle name="Normal 79 5 2 2 2 2 2" xfId="38931"/>
    <cellStyle name="Normal 79 5 2 2 2 3" xfId="38932"/>
    <cellStyle name="Normal 79 5 2 2 3" xfId="38933"/>
    <cellStyle name="Normal 79 5 2 2 3 2" xfId="38934"/>
    <cellStyle name="Normal 79 5 2 2 3 2 2" xfId="38935"/>
    <cellStyle name="Normal 79 5 2 2 3 3" xfId="38936"/>
    <cellStyle name="Normal 79 5 2 2 4" xfId="38937"/>
    <cellStyle name="Normal 79 5 2 2 4 2" xfId="38938"/>
    <cellStyle name="Normal 79 5 2 2 5" xfId="38939"/>
    <cellStyle name="Normal 79 5 2 2_Lcc_inputs" xfId="53837"/>
    <cellStyle name="Normal 79 5 2 3" xfId="38940"/>
    <cellStyle name="Normal 79 5 2 3 2" xfId="38941"/>
    <cellStyle name="Normal 79 5 2 3 2 2" xfId="38942"/>
    <cellStyle name="Normal 79 5 2 3 2 3" xfId="53838"/>
    <cellStyle name="Normal 79 5 2 3 3" xfId="38943"/>
    <cellStyle name="Normal 79 5 2 3 4" xfId="53839"/>
    <cellStyle name="Normal 79 5 2 3_Lcc_inputs" xfId="53840"/>
    <cellStyle name="Normal 79 5 2 4" xfId="38944"/>
    <cellStyle name="Normal 79 5 2 4 2" xfId="38945"/>
    <cellStyle name="Normal 79 5 2 4 2 2" xfId="38946"/>
    <cellStyle name="Normal 79 5 2 4 3" xfId="38947"/>
    <cellStyle name="Normal 79 5 2 5" xfId="38948"/>
    <cellStyle name="Normal 79 5 2 5 2" xfId="38949"/>
    <cellStyle name="Normal 79 5 2 6" xfId="38950"/>
    <cellStyle name="Normal 79 5 2 7" xfId="53841"/>
    <cellStyle name="Normal 79 5 2 8" xfId="53842"/>
    <cellStyle name="Normal 79 5 2_Lcc_inputs" xfId="53843"/>
    <cellStyle name="Normal 79 5 3" xfId="38951"/>
    <cellStyle name="Normal 79 5 3 2" xfId="38952"/>
    <cellStyle name="Normal 79 5 3 2 2" xfId="38953"/>
    <cellStyle name="Normal 79 5 3 2 2 2" xfId="38954"/>
    <cellStyle name="Normal 79 5 3 2 3" xfId="38955"/>
    <cellStyle name="Normal 79 5 3 3" xfId="38956"/>
    <cellStyle name="Normal 79 5 3 3 2" xfId="38957"/>
    <cellStyle name="Normal 79 5 3 3 2 2" xfId="38958"/>
    <cellStyle name="Normal 79 5 3 3 3" xfId="38959"/>
    <cellStyle name="Normal 79 5 3 4" xfId="38960"/>
    <cellStyle name="Normal 79 5 3 4 2" xfId="38961"/>
    <cellStyle name="Normal 79 5 3 5" xfId="38962"/>
    <cellStyle name="Normal 79 5 3_Lcc_inputs" xfId="53844"/>
    <cellStyle name="Normal 79 5 4" xfId="38963"/>
    <cellStyle name="Normal 79 5 4 2" xfId="38964"/>
    <cellStyle name="Normal 79 5 4 2 2" xfId="38965"/>
    <cellStyle name="Normal 79 5 4 2 3" xfId="53845"/>
    <cellStyle name="Normal 79 5 4 3" xfId="38966"/>
    <cellStyle name="Normal 79 5 4 4" xfId="53846"/>
    <cellStyle name="Normal 79 5 4_Lcc_inputs" xfId="53847"/>
    <cellStyle name="Normal 79 5 5" xfId="38967"/>
    <cellStyle name="Normal 79 5 5 2" xfId="38968"/>
    <cellStyle name="Normal 79 5 5 2 2" xfId="38969"/>
    <cellStyle name="Normal 79 5 5 3" xfId="38970"/>
    <cellStyle name="Normal 79 5 6" xfId="38971"/>
    <cellStyle name="Normal 79 5 6 2" xfId="38972"/>
    <cellStyle name="Normal 79 5 7" xfId="38973"/>
    <cellStyle name="Normal 79 5 8" xfId="53848"/>
    <cellStyle name="Normal 79 5 9" xfId="53849"/>
    <cellStyle name="Normal 79 5_Lcc_inputs" xfId="53850"/>
    <cellStyle name="Normal 79 6" xfId="10559"/>
    <cellStyle name="Normal 79 6 2" xfId="10560"/>
    <cellStyle name="Normal 79 6 2 2" xfId="38974"/>
    <cellStyle name="Normal 79 6 2 2 2" xfId="38975"/>
    <cellStyle name="Normal 79 6 2 2 2 2" xfId="38976"/>
    <cellStyle name="Normal 79 6 2 2 2 2 2" xfId="38977"/>
    <cellStyle name="Normal 79 6 2 2 2 3" xfId="38978"/>
    <cellStyle name="Normal 79 6 2 2 3" xfId="38979"/>
    <cellStyle name="Normal 79 6 2 2 3 2" xfId="38980"/>
    <cellStyle name="Normal 79 6 2 2 3 2 2" xfId="38981"/>
    <cellStyle name="Normal 79 6 2 2 3 3" xfId="38982"/>
    <cellStyle name="Normal 79 6 2 2 4" xfId="38983"/>
    <cellStyle name="Normal 79 6 2 2 4 2" xfId="38984"/>
    <cellStyle name="Normal 79 6 2 2 5" xfId="38985"/>
    <cellStyle name="Normal 79 6 2 2_Lcc_inputs" xfId="53851"/>
    <cellStyle name="Normal 79 6 2 3" xfId="38986"/>
    <cellStyle name="Normal 79 6 2 3 2" xfId="38987"/>
    <cellStyle name="Normal 79 6 2 3 2 2" xfId="38988"/>
    <cellStyle name="Normal 79 6 2 3 2 3" xfId="53852"/>
    <cellStyle name="Normal 79 6 2 3 3" xfId="38989"/>
    <cellStyle name="Normal 79 6 2 3 4" xfId="53853"/>
    <cellStyle name="Normal 79 6 2 3_Lcc_inputs" xfId="53854"/>
    <cellStyle name="Normal 79 6 2 4" xfId="38990"/>
    <cellStyle name="Normal 79 6 2 4 2" xfId="38991"/>
    <cellStyle name="Normal 79 6 2 4 2 2" xfId="38992"/>
    <cellStyle name="Normal 79 6 2 4 3" xfId="38993"/>
    <cellStyle name="Normal 79 6 2 5" xfId="38994"/>
    <cellStyle name="Normal 79 6 2 5 2" xfId="38995"/>
    <cellStyle name="Normal 79 6 2 6" xfId="38996"/>
    <cellStyle name="Normal 79 6 2 7" xfId="53855"/>
    <cellStyle name="Normal 79 6 2 8" xfId="53856"/>
    <cellStyle name="Normal 79 6 2_Lcc_inputs" xfId="53857"/>
    <cellStyle name="Normal 79 6 3" xfId="38997"/>
    <cellStyle name="Normal 79 6 3 2" xfId="38998"/>
    <cellStyle name="Normal 79 6 3 2 2" xfId="38999"/>
    <cellStyle name="Normal 79 6 3 2 2 2" xfId="39000"/>
    <cellStyle name="Normal 79 6 3 2 3" xfId="39001"/>
    <cellStyle name="Normal 79 6 3 3" xfId="39002"/>
    <cellStyle name="Normal 79 6 3 3 2" xfId="39003"/>
    <cellStyle name="Normal 79 6 3 3 2 2" xfId="39004"/>
    <cellStyle name="Normal 79 6 3 3 3" xfId="39005"/>
    <cellStyle name="Normal 79 6 3 4" xfId="39006"/>
    <cellStyle name="Normal 79 6 3 4 2" xfId="39007"/>
    <cellStyle name="Normal 79 6 3 5" xfId="39008"/>
    <cellStyle name="Normal 79 6 3_Lcc_inputs" xfId="53858"/>
    <cellStyle name="Normal 79 6 4" xfId="39009"/>
    <cellStyle name="Normal 79 6 4 2" xfId="39010"/>
    <cellStyle name="Normal 79 6 4 2 2" xfId="39011"/>
    <cellStyle name="Normal 79 6 4 2 3" xfId="53859"/>
    <cellStyle name="Normal 79 6 4 3" xfId="39012"/>
    <cellStyle name="Normal 79 6 4 4" xfId="53860"/>
    <cellStyle name="Normal 79 6 4_Lcc_inputs" xfId="53861"/>
    <cellStyle name="Normal 79 6 5" xfId="39013"/>
    <cellStyle name="Normal 79 6 5 2" xfId="39014"/>
    <cellStyle name="Normal 79 6 5 2 2" xfId="39015"/>
    <cellStyle name="Normal 79 6 5 3" xfId="39016"/>
    <cellStyle name="Normal 79 6 6" xfId="39017"/>
    <cellStyle name="Normal 79 6 6 2" xfId="39018"/>
    <cellStyle name="Normal 79 6 7" xfId="39019"/>
    <cellStyle name="Normal 79 6 8" xfId="53862"/>
    <cellStyle name="Normal 79 6 9" xfId="53863"/>
    <cellStyle name="Normal 79 6_Lcc_inputs" xfId="53864"/>
    <cellStyle name="Normal 79 7" xfId="10561"/>
    <cellStyle name="Normal 79 7 2" xfId="10562"/>
    <cellStyle name="Normal 79 7 2 2" xfId="39020"/>
    <cellStyle name="Normal 79 7 2 2 2" xfId="39021"/>
    <cellStyle name="Normal 79 7 2 2 2 2" xfId="39022"/>
    <cellStyle name="Normal 79 7 2 2 2 2 2" xfId="39023"/>
    <cellStyle name="Normal 79 7 2 2 2 3" xfId="39024"/>
    <cellStyle name="Normal 79 7 2 2 3" xfId="39025"/>
    <cellStyle name="Normal 79 7 2 2 3 2" xfId="39026"/>
    <cellStyle name="Normal 79 7 2 2 3 2 2" xfId="39027"/>
    <cellStyle name="Normal 79 7 2 2 3 3" xfId="39028"/>
    <cellStyle name="Normal 79 7 2 2 4" xfId="39029"/>
    <cellStyle name="Normal 79 7 2 2 4 2" xfId="39030"/>
    <cellStyle name="Normal 79 7 2 2 5" xfId="39031"/>
    <cellStyle name="Normal 79 7 2 2_Lcc_inputs" xfId="53865"/>
    <cellStyle name="Normal 79 7 2 3" xfId="39032"/>
    <cellStyle name="Normal 79 7 2 3 2" xfId="39033"/>
    <cellStyle name="Normal 79 7 2 3 2 2" xfId="39034"/>
    <cellStyle name="Normal 79 7 2 3 2 3" xfId="53866"/>
    <cellStyle name="Normal 79 7 2 3 3" xfId="39035"/>
    <cellStyle name="Normal 79 7 2 3 4" xfId="53867"/>
    <cellStyle name="Normal 79 7 2 3_Lcc_inputs" xfId="53868"/>
    <cellStyle name="Normal 79 7 2 4" xfId="39036"/>
    <cellStyle name="Normal 79 7 2 4 2" xfId="39037"/>
    <cellStyle name="Normal 79 7 2 4 2 2" xfId="39038"/>
    <cellStyle name="Normal 79 7 2 4 3" xfId="39039"/>
    <cellStyle name="Normal 79 7 2 5" xfId="39040"/>
    <cellStyle name="Normal 79 7 2 5 2" xfId="39041"/>
    <cellStyle name="Normal 79 7 2 6" xfId="39042"/>
    <cellStyle name="Normal 79 7 2 7" xfId="53869"/>
    <cellStyle name="Normal 79 7 2 8" xfId="53870"/>
    <cellStyle name="Normal 79 7 2_Lcc_inputs" xfId="53871"/>
    <cellStyle name="Normal 79 7 3" xfId="39043"/>
    <cellStyle name="Normal 79 7 3 2" xfId="39044"/>
    <cellStyle name="Normal 79 7 3 2 2" xfId="39045"/>
    <cellStyle name="Normal 79 7 3 2 2 2" xfId="39046"/>
    <cellStyle name="Normal 79 7 3 2 3" xfId="39047"/>
    <cellStyle name="Normal 79 7 3 3" xfId="39048"/>
    <cellStyle name="Normal 79 7 3 3 2" xfId="39049"/>
    <cellStyle name="Normal 79 7 3 3 2 2" xfId="39050"/>
    <cellStyle name="Normal 79 7 3 3 3" xfId="39051"/>
    <cellStyle name="Normal 79 7 3 4" xfId="39052"/>
    <cellStyle name="Normal 79 7 3 4 2" xfId="39053"/>
    <cellStyle name="Normal 79 7 3 5" xfId="39054"/>
    <cellStyle name="Normal 79 7 3_Lcc_inputs" xfId="53872"/>
    <cellStyle name="Normal 79 7 4" xfId="39055"/>
    <cellStyle name="Normal 79 7 4 2" xfId="39056"/>
    <cellStyle name="Normal 79 7 4 2 2" xfId="39057"/>
    <cellStyle name="Normal 79 7 4 2 3" xfId="53873"/>
    <cellStyle name="Normal 79 7 4 3" xfId="39058"/>
    <cellStyle name="Normal 79 7 4 4" xfId="53874"/>
    <cellStyle name="Normal 79 7 4_Lcc_inputs" xfId="53875"/>
    <cellStyle name="Normal 79 7 5" xfId="39059"/>
    <cellStyle name="Normal 79 7 5 2" xfId="39060"/>
    <cellStyle name="Normal 79 7 5 2 2" xfId="39061"/>
    <cellStyle name="Normal 79 7 5 3" xfId="39062"/>
    <cellStyle name="Normal 79 7 6" xfId="39063"/>
    <cellStyle name="Normal 79 7 6 2" xfId="39064"/>
    <cellStyle name="Normal 79 7 7" xfId="39065"/>
    <cellStyle name="Normal 79 7 8" xfId="53876"/>
    <cellStyle name="Normal 79 7 9" xfId="53877"/>
    <cellStyle name="Normal 79 7_Lcc_inputs" xfId="53878"/>
    <cellStyle name="Normal 79 8" xfId="10563"/>
    <cellStyle name="Normal 79 8 2" xfId="39066"/>
    <cellStyle name="Normal 79 8 2 2" xfId="39067"/>
    <cellStyle name="Normal 79 8 2 2 2" xfId="39068"/>
    <cellStyle name="Normal 79 8 2 2 2 2" xfId="39069"/>
    <cellStyle name="Normal 79 8 2 2 3" xfId="39070"/>
    <cellStyle name="Normal 79 8 2 3" xfId="39071"/>
    <cellStyle name="Normal 79 8 2 3 2" xfId="39072"/>
    <cellStyle name="Normal 79 8 2 3 2 2" xfId="39073"/>
    <cellStyle name="Normal 79 8 2 3 3" xfId="39074"/>
    <cellStyle name="Normal 79 8 2 4" xfId="39075"/>
    <cellStyle name="Normal 79 8 2 4 2" xfId="39076"/>
    <cellStyle name="Normal 79 8 2 5" xfId="39077"/>
    <cellStyle name="Normal 79 8 2_Lcc_inputs" xfId="53879"/>
    <cellStyle name="Normal 79 8 3" xfId="39078"/>
    <cellStyle name="Normal 79 8 3 2" xfId="39079"/>
    <cellStyle name="Normal 79 8 3 2 2" xfId="39080"/>
    <cellStyle name="Normal 79 8 3 2 3" xfId="53880"/>
    <cellStyle name="Normal 79 8 3 3" xfId="39081"/>
    <cellStyle name="Normal 79 8 3 4" xfId="53881"/>
    <cellStyle name="Normal 79 8 3_Lcc_inputs" xfId="53882"/>
    <cellStyle name="Normal 79 8 4" xfId="39082"/>
    <cellStyle name="Normal 79 8 4 2" xfId="39083"/>
    <cellStyle name="Normal 79 8 4 2 2" xfId="39084"/>
    <cellStyle name="Normal 79 8 4 3" xfId="39085"/>
    <cellStyle name="Normal 79 8 5" xfId="39086"/>
    <cellStyle name="Normal 79 8 5 2" xfId="39087"/>
    <cellStyle name="Normal 79 8 6" xfId="39088"/>
    <cellStyle name="Normal 79 8 7" xfId="53883"/>
    <cellStyle name="Normal 79 8 8" xfId="53884"/>
    <cellStyle name="Normal 79 8_Lcc_inputs" xfId="53885"/>
    <cellStyle name="Normal 79 9" xfId="10785"/>
    <cellStyle name="Normal 79 9 2" xfId="39089"/>
    <cellStyle name="Normal 79 9 2 2" xfId="39090"/>
    <cellStyle name="Normal 79 9 2 2 2" xfId="39091"/>
    <cellStyle name="Normal 79 9 2 2 2 2" xfId="39092"/>
    <cellStyle name="Normal 79 9 2 2 3" xfId="39093"/>
    <cellStyle name="Normal 79 9 2 3" xfId="39094"/>
    <cellStyle name="Normal 79 9 2 3 2" xfId="39095"/>
    <cellStyle name="Normal 79 9 2 3 2 2" xfId="39096"/>
    <cellStyle name="Normal 79 9 2 3 3" xfId="39097"/>
    <cellStyle name="Normal 79 9 2 4" xfId="39098"/>
    <cellStyle name="Normal 79 9 2 4 2" xfId="39099"/>
    <cellStyle name="Normal 79 9 2 5" xfId="39100"/>
    <cellStyle name="Normal 79 9 2_Lcc_inputs" xfId="53886"/>
    <cellStyle name="Normal 79 9 3" xfId="39101"/>
    <cellStyle name="Normal 79 9 3 2" xfId="39102"/>
    <cellStyle name="Normal 79 9 3 2 2" xfId="39103"/>
    <cellStyle name="Normal 79 9 3 2 3" xfId="53887"/>
    <cellStyle name="Normal 79 9 3 3" xfId="39104"/>
    <cellStyle name="Normal 79 9 3 4" xfId="53888"/>
    <cellStyle name="Normal 79 9 3_Lcc_inputs" xfId="53889"/>
    <cellStyle name="Normal 79 9 4" xfId="39105"/>
    <cellStyle name="Normal 79 9 4 2" xfId="39106"/>
    <cellStyle name="Normal 79 9 4 2 2" xfId="39107"/>
    <cellStyle name="Normal 79 9 4 3" xfId="39108"/>
    <cellStyle name="Normal 79 9 5" xfId="39109"/>
    <cellStyle name="Normal 79 9 5 2" xfId="39110"/>
    <cellStyle name="Normal 79 9 6" xfId="39111"/>
    <cellStyle name="Normal 79 9 7" xfId="53890"/>
    <cellStyle name="Normal 79 9 8" xfId="53891"/>
    <cellStyle name="Normal 79 9_Lcc_inputs" xfId="53892"/>
    <cellStyle name="Normal 79_Lcc_inputs" xfId="53893"/>
    <cellStyle name="Normal 8" xfId="134"/>
    <cellStyle name="Normal 8 10" xfId="10564"/>
    <cellStyle name="Normal 8 10 2" xfId="39112"/>
    <cellStyle name="Normal 8 10 2 2" xfId="39113"/>
    <cellStyle name="Normal 8 10 2 2 2" xfId="39114"/>
    <cellStyle name="Normal 8 10 2 2 2 2" xfId="39115"/>
    <cellStyle name="Normal 8 10 2 2 3" xfId="39116"/>
    <cellStyle name="Normal 8 10 2 3" xfId="39117"/>
    <cellStyle name="Normal 8 10 2 3 2" xfId="39118"/>
    <cellStyle name="Normal 8 10 2 3 2 2" xfId="39119"/>
    <cellStyle name="Normal 8 10 2 3 3" xfId="39120"/>
    <cellStyle name="Normal 8 10 2 4" xfId="39121"/>
    <cellStyle name="Normal 8 10 2 4 2" xfId="39122"/>
    <cellStyle name="Normal 8 10 2 5" xfId="39123"/>
    <cellStyle name="Normal 8 10 2_Lcc_inputs" xfId="53894"/>
    <cellStyle name="Normal 8 10 3" xfId="39124"/>
    <cellStyle name="Normal 8 10 3 2" xfId="39125"/>
    <cellStyle name="Normal 8 10 3 2 2" xfId="39126"/>
    <cellStyle name="Normal 8 10 3 2 3" xfId="53895"/>
    <cellStyle name="Normal 8 10 3 3" xfId="39127"/>
    <cellStyle name="Normal 8 10 3 4" xfId="53896"/>
    <cellStyle name="Normal 8 10 3_Lcc_inputs" xfId="53897"/>
    <cellStyle name="Normal 8 10 4" xfId="39128"/>
    <cellStyle name="Normal 8 10 4 2" xfId="39129"/>
    <cellStyle name="Normal 8 10 4 2 2" xfId="39130"/>
    <cellStyle name="Normal 8 10 4 3" xfId="39131"/>
    <cellStyle name="Normal 8 10 5" xfId="39132"/>
    <cellStyle name="Normal 8 10 5 2" xfId="39133"/>
    <cellStyle name="Normal 8 10 6" xfId="39134"/>
    <cellStyle name="Normal 8 10 7" xfId="53898"/>
    <cellStyle name="Normal 8 10 8" xfId="53899"/>
    <cellStyle name="Normal 8 10_Lcc_inputs" xfId="53900"/>
    <cellStyle name="Normal 8 11" xfId="10857"/>
    <cellStyle name="Normal 8 11 2" xfId="39135"/>
    <cellStyle name="Normal 8 11 2 2" xfId="39136"/>
    <cellStyle name="Normal 8 11 2 2 2" xfId="39137"/>
    <cellStyle name="Normal 8 11 2 2 3" xfId="53901"/>
    <cellStyle name="Normal 8 11 2 3" xfId="39138"/>
    <cellStyle name="Normal 8 11 2 4" xfId="53902"/>
    <cellStyle name="Normal 8 11 2_Lcc_inputs" xfId="53903"/>
    <cellStyle name="Normal 8 11 3" xfId="39139"/>
    <cellStyle name="Normal 8 11 3 2" xfId="39140"/>
    <cellStyle name="Normal 8 11 3 2 2" xfId="39141"/>
    <cellStyle name="Normal 8 11 3 3" xfId="39142"/>
    <cellStyle name="Normal 8 11 4" xfId="39143"/>
    <cellStyle name="Normal 8 11 4 2" xfId="39144"/>
    <cellStyle name="Normal 8 11 5" xfId="39145"/>
    <cellStyle name="Normal 8 11 6" xfId="53904"/>
    <cellStyle name="Normal 8 11 7" xfId="53905"/>
    <cellStyle name="Normal 8 11_Lcc_inputs" xfId="53906"/>
    <cellStyle name="Normal 8 12" xfId="39146"/>
    <cellStyle name="Normal 8 12 2" xfId="39147"/>
    <cellStyle name="Normal 8 12 2 2" xfId="39148"/>
    <cellStyle name="Normal 8 12 2 3" xfId="53907"/>
    <cellStyle name="Normal 8 12 3" xfId="39149"/>
    <cellStyle name="Normal 8 12 3 2" xfId="53908"/>
    <cellStyle name="Normal 8 12 4" xfId="53909"/>
    <cellStyle name="Normal 8 12 5" xfId="53910"/>
    <cellStyle name="Normal 8 12_Lcc_inputs" xfId="53911"/>
    <cellStyle name="Normal 8 13" xfId="39150"/>
    <cellStyle name="Normal 8 13 2" xfId="39151"/>
    <cellStyle name="Normal 8 13 2 2" xfId="39152"/>
    <cellStyle name="Normal 8 13 2 3" xfId="53912"/>
    <cellStyle name="Normal 8 13 3" xfId="39153"/>
    <cellStyle name="Normal 8 13 4" xfId="53913"/>
    <cellStyle name="Normal 8 13_Lcc_inputs" xfId="53914"/>
    <cellStyle name="Normal 8 14" xfId="39154"/>
    <cellStyle name="Normal 8 14 2" xfId="39155"/>
    <cellStyle name="Normal 8 14 3" xfId="53915"/>
    <cellStyle name="Normal 8 15" xfId="39156"/>
    <cellStyle name="Normal 8 15 2" xfId="53916"/>
    <cellStyle name="Normal 8 16" xfId="53917"/>
    <cellStyle name="Normal 8 17" xfId="53918"/>
    <cellStyle name="Normal 8 18" xfId="55097"/>
    <cellStyle name="Normal 8 19" xfId="55095"/>
    <cellStyle name="Normal 8 2" xfId="197"/>
    <cellStyle name="Normal 8 2 10" xfId="55215"/>
    <cellStyle name="Normal 8 2 2" xfId="628"/>
    <cellStyle name="Normal 8 2 2 2" xfId="11223"/>
    <cellStyle name="Normal 8 2 2 2 2" xfId="39157"/>
    <cellStyle name="Normal 8 2 2 2 2 2" xfId="39158"/>
    <cellStyle name="Normal 8 2 2 2 2 3" xfId="53919"/>
    <cellStyle name="Normal 8 2 2 2 3" xfId="39159"/>
    <cellStyle name="Normal 8 2 2 2 3 2" xfId="53920"/>
    <cellStyle name="Normal 8 2 2 2 4" xfId="53921"/>
    <cellStyle name="Normal 8 2 2 2 5" xfId="53922"/>
    <cellStyle name="Normal 8 2 2 2_Lcc_inputs" xfId="53923"/>
    <cellStyle name="Normal 8 2 2 3" xfId="11222"/>
    <cellStyle name="Normal 8 2 2 3 2" xfId="39160"/>
    <cellStyle name="Normal 8 2 2 3 2 2" xfId="53924"/>
    <cellStyle name="Normal 8 2 2 3 3" xfId="53925"/>
    <cellStyle name="Normal 8 2 2 3 4" xfId="53926"/>
    <cellStyle name="Normal 8 2 2 3_Lcc_inputs" xfId="53927"/>
    <cellStyle name="Normal 8 2 2 4" xfId="39161"/>
    <cellStyle name="Normal 8 2 2 4 2" xfId="53928"/>
    <cellStyle name="Normal 8 2 2 4 3" xfId="53929"/>
    <cellStyle name="Normal 8 2 2 5" xfId="53930"/>
    <cellStyle name="Normal 8 2 2 5 2" xfId="53931"/>
    <cellStyle name="Normal 8 2 2 6" xfId="53932"/>
    <cellStyle name="Normal 8 2 2 7" xfId="9269"/>
    <cellStyle name="Normal 8 2 2_Lcc_inputs" xfId="53933"/>
    <cellStyle name="Normal 8 2 3" xfId="11224"/>
    <cellStyle name="Normal 8 2 3 2" xfId="53934"/>
    <cellStyle name="Normal 8 2 3 2 2" xfId="53935"/>
    <cellStyle name="Normal 8 2 3 2 3" xfId="53936"/>
    <cellStyle name="Normal 8 2 3 3" xfId="53937"/>
    <cellStyle name="Normal 8 2 3 3 2" xfId="53938"/>
    <cellStyle name="Normal 8 2 3 4" xfId="53939"/>
    <cellStyle name="Normal 8 2 3 5" xfId="55273"/>
    <cellStyle name="Normal 8 2 3_Lcc_inputs" xfId="53940"/>
    <cellStyle name="Normal 8 2 4" xfId="11008"/>
    <cellStyle name="Normal 8 2 4 2" xfId="53941"/>
    <cellStyle name="Normal 8 2 4 2 2" xfId="53942"/>
    <cellStyle name="Normal 8 2 4 2 3" xfId="53943"/>
    <cellStyle name="Normal 8 2 4 3" xfId="53944"/>
    <cellStyle name="Normal 8 2 4 3 2" xfId="53945"/>
    <cellStyle name="Normal 8 2 4 4" xfId="53946"/>
    <cellStyle name="Normal 8 2 4_Lcc_inputs" xfId="53947"/>
    <cellStyle name="Normal 8 2 5" xfId="9268"/>
    <cellStyle name="Normal 8 2 6" xfId="53948"/>
    <cellStyle name="Normal 8 2 7" xfId="55217"/>
    <cellStyle name="Normal 8 2 8" xfId="55218"/>
    <cellStyle name="Normal 8 2 9" xfId="55220"/>
    <cellStyle name="Normal 8 2_Lcc_inputs" xfId="53949"/>
    <cellStyle name="Normal 8 20" xfId="55085"/>
    <cellStyle name="Normal 8 21" xfId="55117"/>
    <cellStyle name="Normal 8 22" xfId="55147"/>
    <cellStyle name="Normal 8 23" xfId="55112"/>
    <cellStyle name="Normal 8 24" xfId="55111"/>
    <cellStyle name="Normal 8 25" xfId="55149"/>
    <cellStyle name="Normal 8 26" xfId="55195"/>
    <cellStyle name="Normal 8 27" xfId="55139"/>
    <cellStyle name="Normal 8 28" xfId="55197"/>
    <cellStyle name="Normal 8 29" xfId="55127"/>
    <cellStyle name="Normal 8 3" xfId="285"/>
    <cellStyle name="Normal 8 3 10" xfId="39162"/>
    <cellStyle name="Normal 8 3 11" xfId="53950"/>
    <cellStyle name="Normal 8 3 12" xfId="53951"/>
    <cellStyle name="Normal 8 3 13" xfId="9132"/>
    <cellStyle name="Normal 8 3 14" xfId="629"/>
    <cellStyle name="Normal 8 3 2" xfId="9133"/>
    <cellStyle name="Normal 8 3 2 2" xfId="9134"/>
    <cellStyle name="Normal 8 3 2 2 2" xfId="39163"/>
    <cellStyle name="Normal 8 3 2 2 2 2" xfId="39164"/>
    <cellStyle name="Normal 8 3 2 2 2 2 2" xfId="39165"/>
    <cellStyle name="Normal 8 3 2 2 2 2 2 2" xfId="39166"/>
    <cellStyle name="Normal 8 3 2 2 2 2 3" xfId="39167"/>
    <cellStyle name="Normal 8 3 2 2 2 3" xfId="39168"/>
    <cellStyle name="Normal 8 3 2 2 2 3 2" xfId="39169"/>
    <cellStyle name="Normal 8 3 2 2 2 3 2 2" xfId="39170"/>
    <cellStyle name="Normal 8 3 2 2 2 3 3" xfId="39171"/>
    <cellStyle name="Normal 8 3 2 2 2 4" xfId="39172"/>
    <cellStyle name="Normal 8 3 2 2 2 4 2" xfId="39173"/>
    <cellStyle name="Normal 8 3 2 2 2 5" xfId="39174"/>
    <cellStyle name="Normal 8 3 2 2 2_Lcc_inputs" xfId="53952"/>
    <cellStyle name="Normal 8 3 2 2 3" xfId="39175"/>
    <cellStyle name="Normal 8 3 2 2 3 2" xfId="39176"/>
    <cellStyle name="Normal 8 3 2 2 3 2 2" xfId="39177"/>
    <cellStyle name="Normal 8 3 2 2 3 2 3" xfId="53953"/>
    <cellStyle name="Normal 8 3 2 2 3 3" xfId="39178"/>
    <cellStyle name="Normal 8 3 2 2 3 4" xfId="53954"/>
    <cellStyle name="Normal 8 3 2 2 3_Lcc_inputs" xfId="53955"/>
    <cellStyle name="Normal 8 3 2 2 4" xfId="39179"/>
    <cellStyle name="Normal 8 3 2 2 4 2" xfId="39180"/>
    <cellStyle name="Normal 8 3 2 2 4 2 2" xfId="39181"/>
    <cellStyle name="Normal 8 3 2 2 4 3" xfId="39182"/>
    <cellStyle name="Normal 8 3 2 2 5" xfId="39183"/>
    <cellStyle name="Normal 8 3 2 2 5 2" xfId="39184"/>
    <cellStyle name="Normal 8 3 2 2 6" xfId="39185"/>
    <cellStyle name="Normal 8 3 2 2 7" xfId="53956"/>
    <cellStyle name="Normal 8 3 2 2 8" xfId="53957"/>
    <cellStyle name="Normal 8 3 2 2_Lcc_inputs" xfId="53958"/>
    <cellStyle name="Normal 8 3 2 3" xfId="10566"/>
    <cellStyle name="Normal 8 3 2_Lcc_inputs" xfId="53959"/>
    <cellStyle name="Normal 8 3 3" xfId="9135"/>
    <cellStyle name="Normal 8 3 3 2" xfId="39186"/>
    <cellStyle name="Normal 8 3 3 2 2" xfId="39187"/>
    <cellStyle name="Normal 8 3 3 2 2 2" xfId="39188"/>
    <cellStyle name="Normal 8 3 3 2 2 2 2" xfId="39189"/>
    <cellStyle name="Normal 8 3 3 2 2 3" xfId="39190"/>
    <cellStyle name="Normal 8 3 3 2 3" xfId="39191"/>
    <cellStyle name="Normal 8 3 3 2 3 2" xfId="39192"/>
    <cellStyle name="Normal 8 3 3 2 3 2 2" xfId="39193"/>
    <cellStyle name="Normal 8 3 3 2 3 3" xfId="39194"/>
    <cellStyle name="Normal 8 3 3 2 4" xfId="39195"/>
    <cellStyle name="Normal 8 3 3 2 4 2" xfId="39196"/>
    <cellStyle name="Normal 8 3 3 2 5" xfId="39197"/>
    <cellStyle name="Normal 8 3 3 2_Lcc_inputs" xfId="53960"/>
    <cellStyle name="Normal 8 3 3 3" xfId="39198"/>
    <cellStyle name="Normal 8 3 3 3 2" xfId="39199"/>
    <cellStyle name="Normal 8 3 3 3 2 2" xfId="39200"/>
    <cellStyle name="Normal 8 3 3 3 2 3" xfId="53961"/>
    <cellStyle name="Normal 8 3 3 3 3" xfId="39201"/>
    <cellStyle name="Normal 8 3 3 3 4" xfId="53962"/>
    <cellStyle name="Normal 8 3 3 3_Lcc_inputs" xfId="53963"/>
    <cellStyle name="Normal 8 3 3 4" xfId="39202"/>
    <cellStyle name="Normal 8 3 3 4 2" xfId="39203"/>
    <cellStyle name="Normal 8 3 3 4 2 2" xfId="39204"/>
    <cellStyle name="Normal 8 3 3 4 3" xfId="39205"/>
    <cellStyle name="Normal 8 3 3 5" xfId="39206"/>
    <cellStyle name="Normal 8 3 3 5 2" xfId="39207"/>
    <cellStyle name="Normal 8 3 3 6" xfId="39208"/>
    <cellStyle name="Normal 8 3 3 7" xfId="53964"/>
    <cellStyle name="Normal 8 3 3 8" xfId="53965"/>
    <cellStyle name="Normal 8 3 3_Lcc_inputs" xfId="53966"/>
    <cellStyle name="Normal 8 3 4" xfId="9136"/>
    <cellStyle name="Normal 8 3 4 2" xfId="39209"/>
    <cellStyle name="Normal 8 3 4 2 2" xfId="39210"/>
    <cellStyle name="Normal 8 3 4 2 2 2" xfId="39211"/>
    <cellStyle name="Normal 8 3 4 2 2 2 2" xfId="39212"/>
    <cellStyle name="Normal 8 3 4 2 2 3" xfId="39213"/>
    <cellStyle name="Normal 8 3 4 2 3" xfId="39214"/>
    <cellStyle name="Normal 8 3 4 2 3 2" xfId="39215"/>
    <cellStyle name="Normal 8 3 4 2 3 2 2" xfId="39216"/>
    <cellStyle name="Normal 8 3 4 2 3 3" xfId="39217"/>
    <cellStyle name="Normal 8 3 4 2 4" xfId="39218"/>
    <cellStyle name="Normal 8 3 4 2 4 2" xfId="39219"/>
    <cellStyle name="Normal 8 3 4 2 5" xfId="39220"/>
    <cellStyle name="Normal 8 3 4 2_Lcc_inputs" xfId="53967"/>
    <cellStyle name="Normal 8 3 4 3" xfId="39221"/>
    <cellStyle name="Normal 8 3 4 3 2" xfId="39222"/>
    <cellStyle name="Normal 8 3 4 3 2 2" xfId="39223"/>
    <cellStyle name="Normal 8 3 4 3 2 3" xfId="53968"/>
    <cellStyle name="Normal 8 3 4 3 3" xfId="39224"/>
    <cellStyle name="Normal 8 3 4 3 4" xfId="53969"/>
    <cellStyle name="Normal 8 3 4 3_Lcc_inputs" xfId="53970"/>
    <cellStyle name="Normal 8 3 4 4" xfId="39225"/>
    <cellStyle name="Normal 8 3 4 4 2" xfId="39226"/>
    <cellStyle name="Normal 8 3 4 4 2 2" xfId="39227"/>
    <cellStyle name="Normal 8 3 4 4 3" xfId="39228"/>
    <cellStyle name="Normal 8 3 4 5" xfId="39229"/>
    <cellStyle name="Normal 8 3 4 5 2" xfId="39230"/>
    <cellStyle name="Normal 8 3 4 6" xfId="39231"/>
    <cellStyle name="Normal 8 3 4 7" xfId="53971"/>
    <cellStyle name="Normal 8 3 4 8" xfId="53972"/>
    <cellStyle name="Normal 8 3 4_Lcc_inputs" xfId="53973"/>
    <cellStyle name="Normal 8 3 5" xfId="10565"/>
    <cellStyle name="Normal 8 3 5 2" xfId="39232"/>
    <cellStyle name="Normal 8 3 5 2 2" xfId="39233"/>
    <cellStyle name="Normal 8 3 5 2 2 2" xfId="39234"/>
    <cellStyle name="Normal 8 3 5 2 2 2 2" xfId="39235"/>
    <cellStyle name="Normal 8 3 5 2 2 3" xfId="39236"/>
    <cellStyle name="Normal 8 3 5 2 3" xfId="39237"/>
    <cellStyle name="Normal 8 3 5 2 3 2" xfId="39238"/>
    <cellStyle name="Normal 8 3 5 2 3 2 2" xfId="39239"/>
    <cellStyle name="Normal 8 3 5 2 3 3" xfId="39240"/>
    <cellStyle name="Normal 8 3 5 2 4" xfId="39241"/>
    <cellStyle name="Normal 8 3 5 2 4 2" xfId="39242"/>
    <cellStyle name="Normal 8 3 5 2 5" xfId="39243"/>
    <cellStyle name="Normal 8 3 5 2_Lcc_inputs" xfId="53974"/>
    <cellStyle name="Normal 8 3 5 3" xfId="39244"/>
    <cellStyle name="Normal 8 3 5 3 2" xfId="39245"/>
    <cellStyle name="Normal 8 3 5 3 2 2" xfId="39246"/>
    <cellStyle name="Normal 8 3 5 3 2 3" xfId="53975"/>
    <cellStyle name="Normal 8 3 5 3 3" xfId="39247"/>
    <cellStyle name="Normal 8 3 5 3 4" xfId="53976"/>
    <cellStyle name="Normal 8 3 5 3_Lcc_inputs" xfId="53977"/>
    <cellStyle name="Normal 8 3 5 4" xfId="39248"/>
    <cellStyle name="Normal 8 3 5 4 2" xfId="39249"/>
    <cellStyle name="Normal 8 3 5 4 2 2" xfId="39250"/>
    <cellStyle name="Normal 8 3 5 4 3" xfId="39251"/>
    <cellStyle name="Normal 8 3 5 5" xfId="39252"/>
    <cellStyle name="Normal 8 3 5 5 2" xfId="39253"/>
    <cellStyle name="Normal 8 3 5 6" xfId="39254"/>
    <cellStyle name="Normal 8 3 5 7" xfId="53978"/>
    <cellStyle name="Normal 8 3 5 8" xfId="53979"/>
    <cellStyle name="Normal 8 3 5_Lcc_inputs" xfId="53980"/>
    <cellStyle name="Normal 8 3 6" xfId="10919"/>
    <cellStyle name="Normal 8 3 6 2" xfId="39255"/>
    <cellStyle name="Normal 8 3 6 2 2" xfId="39256"/>
    <cellStyle name="Normal 8 3 6 2 2 2" xfId="39257"/>
    <cellStyle name="Normal 8 3 6 2 2 3" xfId="53981"/>
    <cellStyle name="Normal 8 3 6 2 3" xfId="39258"/>
    <cellStyle name="Normal 8 3 6 2 4" xfId="53982"/>
    <cellStyle name="Normal 8 3 6 2_Lcc_inputs" xfId="53983"/>
    <cellStyle name="Normal 8 3 6 3" xfId="39259"/>
    <cellStyle name="Normal 8 3 6 3 2" xfId="39260"/>
    <cellStyle name="Normal 8 3 6 3 2 2" xfId="39261"/>
    <cellStyle name="Normal 8 3 6 3 3" xfId="39262"/>
    <cellStyle name="Normal 8 3 6 4" xfId="39263"/>
    <cellStyle name="Normal 8 3 6 4 2" xfId="39264"/>
    <cellStyle name="Normal 8 3 6 5" xfId="39265"/>
    <cellStyle name="Normal 8 3 6 6" xfId="53984"/>
    <cellStyle name="Normal 8 3 6 7" xfId="53985"/>
    <cellStyle name="Normal 8 3 6_Lcc_inputs" xfId="53986"/>
    <cellStyle name="Normal 8 3 7" xfId="39266"/>
    <cellStyle name="Normal 8 3 7 2" xfId="39267"/>
    <cellStyle name="Normal 8 3 7 2 2" xfId="39268"/>
    <cellStyle name="Normal 8 3 7 2 3" xfId="53987"/>
    <cellStyle name="Normal 8 3 7 3" xfId="39269"/>
    <cellStyle name="Normal 8 3 7 4" xfId="53988"/>
    <cellStyle name="Normal 8 3 7_Lcc_inputs" xfId="53989"/>
    <cellStyle name="Normal 8 3 8" xfId="39270"/>
    <cellStyle name="Normal 8 3 8 2" xfId="39271"/>
    <cellStyle name="Normal 8 3 8 2 2" xfId="39272"/>
    <cellStyle name="Normal 8 3 8 3" xfId="39273"/>
    <cellStyle name="Normal 8 3 9" xfId="39274"/>
    <cellStyle name="Normal 8 3 9 2" xfId="39275"/>
    <cellStyle name="Normal 8 3_Lcc_inputs" xfId="53990"/>
    <cellStyle name="Normal 8 30" xfId="55199"/>
    <cellStyle name="Normal 8 31" xfId="55201"/>
    <cellStyle name="Normal 8 32" xfId="196"/>
    <cellStyle name="Normal 8 4" xfId="579"/>
    <cellStyle name="Normal 8 4 2" xfId="9138"/>
    <cellStyle name="Normal 8 4 2 2" xfId="39276"/>
    <cellStyle name="Normal 8 4 2 2 2" xfId="39277"/>
    <cellStyle name="Normal 8 4 2 2 2 2" xfId="39278"/>
    <cellStyle name="Normal 8 4 2 2 2 2 2" xfId="39279"/>
    <cellStyle name="Normal 8 4 2 2 2 3" xfId="39280"/>
    <cellStyle name="Normal 8 4 2 2 3" xfId="39281"/>
    <cellStyle name="Normal 8 4 2 2 3 2" xfId="39282"/>
    <cellStyle name="Normal 8 4 2 2 3 2 2" xfId="39283"/>
    <cellStyle name="Normal 8 4 2 2 3 3" xfId="39284"/>
    <cellStyle name="Normal 8 4 2 2 4" xfId="39285"/>
    <cellStyle name="Normal 8 4 2 2 4 2" xfId="39286"/>
    <cellStyle name="Normal 8 4 2 2 5" xfId="39287"/>
    <cellStyle name="Normal 8 4 2 2_Lcc_inputs" xfId="53991"/>
    <cellStyle name="Normal 8 4 2 3" xfId="39288"/>
    <cellStyle name="Normal 8 4 2 3 2" xfId="39289"/>
    <cellStyle name="Normal 8 4 2 3 2 2" xfId="39290"/>
    <cellStyle name="Normal 8 4 2 3 2 3" xfId="53992"/>
    <cellStyle name="Normal 8 4 2 3 3" xfId="39291"/>
    <cellStyle name="Normal 8 4 2 3 4" xfId="53993"/>
    <cellStyle name="Normal 8 4 2 3_Lcc_inputs" xfId="53994"/>
    <cellStyle name="Normal 8 4 2 4" xfId="39292"/>
    <cellStyle name="Normal 8 4 2 4 2" xfId="39293"/>
    <cellStyle name="Normal 8 4 2 4 2 2" xfId="39294"/>
    <cellStyle name="Normal 8 4 2 4 3" xfId="39295"/>
    <cellStyle name="Normal 8 4 2 5" xfId="39296"/>
    <cellStyle name="Normal 8 4 2 5 2" xfId="39297"/>
    <cellStyle name="Normal 8 4 2 6" xfId="39298"/>
    <cellStyle name="Normal 8 4 2 7" xfId="53995"/>
    <cellStyle name="Normal 8 4 2 8" xfId="53996"/>
    <cellStyle name="Normal 8 4 2_Lcc_inputs" xfId="53997"/>
    <cellStyle name="Normal 8 4 3" xfId="9139"/>
    <cellStyle name="Normal 8 4 3 2" xfId="39299"/>
    <cellStyle name="Normal 8 4 3 2 2" xfId="39300"/>
    <cellStyle name="Normal 8 4 3 2 2 2" xfId="39301"/>
    <cellStyle name="Normal 8 4 3 2 2 2 2" xfId="39302"/>
    <cellStyle name="Normal 8 4 3 2 2 3" xfId="39303"/>
    <cellStyle name="Normal 8 4 3 2 3" xfId="39304"/>
    <cellStyle name="Normal 8 4 3 2 3 2" xfId="39305"/>
    <cellStyle name="Normal 8 4 3 2 3 2 2" xfId="39306"/>
    <cellStyle name="Normal 8 4 3 2 3 3" xfId="39307"/>
    <cellStyle name="Normal 8 4 3 2 4" xfId="39308"/>
    <cellStyle name="Normal 8 4 3 2 4 2" xfId="39309"/>
    <cellStyle name="Normal 8 4 3 2 5" xfId="39310"/>
    <cellStyle name="Normal 8 4 3 2_Lcc_inputs" xfId="53998"/>
    <cellStyle name="Normal 8 4 3 3" xfId="39311"/>
    <cellStyle name="Normal 8 4 3 3 2" xfId="39312"/>
    <cellStyle name="Normal 8 4 3 3 2 2" xfId="39313"/>
    <cellStyle name="Normal 8 4 3 3 2 3" xfId="53999"/>
    <cellStyle name="Normal 8 4 3 3 3" xfId="39314"/>
    <cellStyle name="Normal 8 4 3 3 4" xfId="54000"/>
    <cellStyle name="Normal 8 4 3 3_Lcc_inputs" xfId="54001"/>
    <cellStyle name="Normal 8 4 3 4" xfId="39315"/>
    <cellStyle name="Normal 8 4 3 4 2" xfId="39316"/>
    <cellStyle name="Normal 8 4 3 4 2 2" xfId="39317"/>
    <cellStyle name="Normal 8 4 3 4 3" xfId="39318"/>
    <cellStyle name="Normal 8 4 3 5" xfId="39319"/>
    <cellStyle name="Normal 8 4 3 5 2" xfId="39320"/>
    <cellStyle name="Normal 8 4 3 6" xfId="39321"/>
    <cellStyle name="Normal 8 4 3 7" xfId="54002"/>
    <cellStyle name="Normal 8 4 3 8" xfId="54003"/>
    <cellStyle name="Normal 8 4 3_Lcc_inputs" xfId="54004"/>
    <cellStyle name="Normal 8 4 4" xfId="9140"/>
    <cellStyle name="Normal 8 4 4 2" xfId="39322"/>
    <cellStyle name="Normal 8 4 4 2 2" xfId="54005"/>
    <cellStyle name="Normal 8 4 4 3" xfId="54006"/>
    <cellStyle name="Normal 8 4 4 3 2" xfId="54007"/>
    <cellStyle name="Normal 8 4 4 3 3" xfId="54008"/>
    <cellStyle name="Normal 8 4 4 4" xfId="54009"/>
    <cellStyle name="Normal 8 4 4 4 2" xfId="54010"/>
    <cellStyle name="Normal 8 4 4 5" xfId="54011"/>
    <cellStyle name="Normal 8 4 4_Lcc_inputs" xfId="54012"/>
    <cellStyle name="Normal 8 4 5" xfId="11225"/>
    <cellStyle name="Normal 8 4 5 2" xfId="39323"/>
    <cellStyle name="Normal 8 4 5 2 2" xfId="39324"/>
    <cellStyle name="Normal 8 4 5 2 2 2" xfId="39325"/>
    <cellStyle name="Normal 8 4 5 2 2 3" xfId="54013"/>
    <cellStyle name="Normal 8 4 5 2 3" xfId="39326"/>
    <cellStyle name="Normal 8 4 5 2 4" xfId="54014"/>
    <cellStyle name="Normal 8 4 5 2_Lcc_inputs" xfId="54015"/>
    <cellStyle name="Normal 8 4 5 3" xfId="39327"/>
    <cellStyle name="Normal 8 4 5 3 2" xfId="39328"/>
    <cellStyle name="Normal 8 4 5 3 2 2" xfId="39329"/>
    <cellStyle name="Normal 8 4 5 3 3" xfId="39330"/>
    <cellStyle name="Normal 8 4 5 4" xfId="39331"/>
    <cellStyle name="Normal 8 4 5 4 2" xfId="39332"/>
    <cellStyle name="Normal 8 4 5 5" xfId="39333"/>
    <cellStyle name="Normal 8 4 5 6" xfId="54016"/>
    <cellStyle name="Normal 8 4 5 7" xfId="54017"/>
    <cellStyle name="Normal 8 4 5_Lcc_inputs" xfId="54018"/>
    <cellStyle name="Normal 8 4 6" xfId="39334"/>
    <cellStyle name="Normal 8 4 7" xfId="39335"/>
    <cellStyle name="Normal 8 4 7 2" xfId="39336"/>
    <cellStyle name="Normal 8 4 7 2 2" xfId="39337"/>
    <cellStyle name="Normal 8 4 7 2 3" xfId="54019"/>
    <cellStyle name="Normal 8 4 7 3" xfId="39338"/>
    <cellStyle name="Normal 8 4 7 4" xfId="54020"/>
    <cellStyle name="Normal 8 4 7_Lcc_inputs" xfId="54021"/>
    <cellStyle name="Normal 8 4 8" xfId="39339"/>
    <cellStyle name="Normal 8 4 8 2" xfId="39340"/>
    <cellStyle name="Normal 8 4 8 2 2" xfId="39341"/>
    <cellStyle name="Normal 8 4 8 3" xfId="39342"/>
    <cellStyle name="Normal 8 4 9" xfId="9137"/>
    <cellStyle name="Normal 8 5" xfId="555"/>
    <cellStyle name="Normal 8 5 10" xfId="9141"/>
    <cellStyle name="Normal 8 5 2" xfId="10568"/>
    <cellStyle name="Normal 8 5 2 2" xfId="39343"/>
    <cellStyle name="Normal 8 5 2 2 2" xfId="39344"/>
    <cellStyle name="Normal 8 5 2 2 2 2" xfId="39345"/>
    <cellStyle name="Normal 8 5 2 2 2 2 2" xfId="39346"/>
    <cellStyle name="Normal 8 5 2 2 2 3" xfId="39347"/>
    <cellStyle name="Normal 8 5 2 2 3" xfId="39348"/>
    <cellStyle name="Normal 8 5 2 2 3 2" xfId="39349"/>
    <cellStyle name="Normal 8 5 2 2 3 2 2" xfId="39350"/>
    <cellStyle name="Normal 8 5 2 2 3 3" xfId="39351"/>
    <cellStyle name="Normal 8 5 2 2 4" xfId="39352"/>
    <cellStyle name="Normal 8 5 2 2 4 2" xfId="39353"/>
    <cellStyle name="Normal 8 5 2 2 5" xfId="39354"/>
    <cellStyle name="Normal 8 5 2 2_Lcc_inputs" xfId="54022"/>
    <cellStyle name="Normal 8 5 2 3" xfId="39355"/>
    <cellStyle name="Normal 8 5 2 3 2" xfId="39356"/>
    <cellStyle name="Normal 8 5 2 3 2 2" xfId="39357"/>
    <cellStyle name="Normal 8 5 2 3 2 3" xfId="54023"/>
    <cellStyle name="Normal 8 5 2 3 3" xfId="39358"/>
    <cellStyle name="Normal 8 5 2 3 4" xfId="54024"/>
    <cellStyle name="Normal 8 5 2 3_Lcc_inputs" xfId="54025"/>
    <cellStyle name="Normal 8 5 2 4" xfId="39359"/>
    <cellStyle name="Normal 8 5 2 4 2" xfId="39360"/>
    <cellStyle name="Normal 8 5 2 4 2 2" xfId="39361"/>
    <cellStyle name="Normal 8 5 2 4 3" xfId="39362"/>
    <cellStyle name="Normal 8 5 2 5" xfId="39363"/>
    <cellStyle name="Normal 8 5 2 5 2" xfId="39364"/>
    <cellStyle name="Normal 8 5 2 6" xfId="39365"/>
    <cellStyle name="Normal 8 5 2 7" xfId="54026"/>
    <cellStyle name="Normal 8 5 2 8" xfId="54027"/>
    <cellStyle name="Normal 8 5 2_Lcc_inputs" xfId="54028"/>
    <cellStyle name="Normal 8 5 3" xfId="39366"/>
    <cellStyle name="Normal 8 5 3 2" xfId="39367"/>
    <cellStyle name="Normal 8 5 3 2 2" xfId="39368"/>
    <cellStyle name="Normal 8 5 3 2 2 2" xfId="39369"/>
    <cellStyle name="Normal 8 5 3 2 3" xfId="39370"/>
    <cellStyle name="Normal 8 5 3 3" xfId="39371"/>
    <cellStyle name="Normal 8 5 3 3 2" xfId="39372"/>
    <cellStyle name="Normal 8 5 3 3 2 2" xfId="39373"/>
    <cellStyle name="Normal 8 5 3 3 3" xfId="39374"/>
    <cellStyle name="Normal 8 5 3 4" xfId="39375"/>
    <cellStyle name="Normal 8 5 3 4 2" xfId="39376"/>
    <cellStyle name="Normal 8 5 3 5" xfId="39377"/>
    <cellStyle name="Normal 8 5 3_Lcc_inputs" xfId="54029"/>
    <cellStyle name="Normal 8 5 4" xfId="39378"/>
    <cellStyle name="Normal 8 5 4 2" xfId="39379"/>
    <cellStyle name="Normal 8 5 4 2 2" xfId="39380"/>
    <cellStyle name="Normal 8 5 4 2 3" xfId="54030"/>
    <cellStyle name="Normal 8 5 4 3" xfId="39381"/>
    <cellStyle name="Normal 8 5 4 4" xfId="54031"/>
    <cellStyle name="Normal 8 5 4_Lcc_inputs" xfId="54032"/>
    <cellStyle name="Normal 8 5 5" xfId="39382"/>
    <cellStyle name="Normal 8 5 5 2" xfId="39383"/>
    <cellStyle name="Normal 8 5 5 2 2" xfId="39384"/>
    <cellStyle name="Normal 8 5 5 3" xfId="39385"/>
    <cellStyle name="Normal 8 5 6" xfId="39386"/>
    <cellStyle name="Normal 8 5 6 2" xfId="39387"/>
    <cellStyle name="Normal 8 5 7" xfId="39388"/>
    <cellStyle name="Normal 8 5 8" xfId="10567"/>
    <cellStyle name="Normal 8 5 9" xfId="54033"/>
    <cellStyle name="Normal 8 5_Lcc_inputs" xfId="54034"/>
    <cellStyle name="Normal 8 6" xfId="642"/>
    <cellStyle name="Normal 8 6 10" xfId="9142"/>
    <cellStyle name="Normal 8 6 2" xfId="10569"/>
    <cellStyle name="Normal 8 6 2 2" xfId="39389"/>
    <cellStyle name="Normal 8 6 2 2 2" xfId="39390"/>
    <cellStyle name="Normal 8 6 2 2 2 2" xfId="39391"/>
    <cellStyle name="Normal 8 6 2 2 2 2 2" xfId="39392"/>
    <cellStyle name="Normal 8 6 2 2 2 3" xfId="39393"/>
    <cellStyle name="Normal 8 6 2 2 3" xfId="39394"/>
    <cellStyle name="Normal 8 6 2 2 3 2" xfId="39395"/>
    <cellStyle name="Normal 8 6 2 2 3 2 2" xfId="39396"/>
    <cellStyle name="Normal 8 6 2 2 3 3" xfId="39397"/>
    <cellStyle name="Normal 8 6 2 2 4" xfId="39398"/>
    <cellStyle name="Normal 8 6 2 2 4 2" xfId="39399"/>
    <cellStyle name="Normal 8 6 2 2 5" xfId="39400"/>
    <cellStyle name="Normal 8 6 2 2_Lcc_inputs" xfId="54035"/>
    <cellStyle name="Normal 8 6 2 3" xfId="39401"/>
    <cellStyle name="Normal 8 6 2 3 2" xfId="39402"/>
    <cellStyle name="Normal 8 6 2 3 2 2" xfId="39403"/>
    <cellStyle name="Normal 8 6 2 3 2 3" xfId="54036"/>
    <cellStyle name="Normal 8 6 2 3 3" xfId="39404"/>
    <cellStyle name="Normal 8 6 2 3 4" xfId="54037"/>
    <cellStyle name="Normal 8 6 2 3_Lcc_inputs" xfId="54038"/>
    <cellStyle name="Normal 8 6 2 4" xfId="39405"/>
    <cellStyle name="Normal 8 6 2 4 2" xfId="39406"/>
    <cellStyle name="Normal 8 6 2 4 2 2" xfId="39407"/>
    <cellStyle name="Normal 8 6 2 4 3" xfId="39408"/>
    <cellStyle name="Normal 8 6 2 5" xfId="39409"/>
    <cellStyle name="Normal 8 6 2 5 2" xfId="39410"/>
    <cellStyle name="Normal 8 6 2 6" xfId="39411"/>
    <cellStyle name="Normal 8 6 2 7" xfId="54039"/>
    <cellStyle name="Normal 8 6 2 8" xfId="54040"/>
    <cellStyle name="Normal 8 6 2_Lcc_inputs" xfId="54041"/>
    <cellStyle name="Normal 8 6 3" xfId="39412"/>
    <cellStyle name="Normal 8 6 3 2" xfId="39413"/>
    <cellStyle name="Normal 8 6 3 2 2" xfId="39414"/>
    <cellStyle name="Normal 8 6 3 2 2 2" xfId="39415"/>
    <cellStyle name="Normal 8 6 3 2 3" xfId="39416"/>
    <cellStyle name="Normal 8 6 3 3" xfId="39417"/>
    <cellStyle name="Normal 8 6 3 3 2" xfId="39418"/>
    <cellStyle name="Normal 8 6 3 3 2 2" xfId="39419"/>
    <cellStyle name="Normal 8 6 3 3 3" xfId="39420"/>
    <cellStyle name="Normal 8 6 3 4" xfId="39421"/>
    <cellStyle name="Normal 8 6 3 4 2" xfId="39422"/>
    <cellStyle name="Normal 8 6 3 5" xfId="39423"/>
    <cellStyle name="Normal 8 6 3_Lcc_inputs" xfId="54042"/>
    <cellStyle name="Normal 8 6 4" xfId="39424"/>
    <cellStyle name="Normal 8 6 4 2" xfId="39425"/>
    <cellStyle name="Normal 8 6 4 2 2" xfId="39426"/>
    <cellStyle name="Normal 8 6 4 2 3" xfId="54043"/>
    <cellStyle name="Normal 8 6 4 3" xfId="39427"/>
    <cellStyle name="Normal 8 6 4 4" xfId="54044"/>
    <cellStyle name="Normal 8 6 4_Lcc_inputs" xfId="54045"/>
    <cellStyle name="Normal 8 6 5" xfId="39428"/>
    <cellStyle name="Normal 8 6 5 2" xfId="39429"/>
    <cellStyle name="Normal 8 6 5 2 2" xfId="39430"/>
    <cellStyle name="Normal 8 6 5 3" xfId="39431"/>
    <cellStyle name="Normal 8 6 6" xfId="39432"/>
    <cellStyle name="Normal 8 6 6 2" xfId="39433"/>
    <cellStyle name="Normal 8 6 7" xfId="39434"/>
    <cellStyle name="Normal 8 6 8" xfId="54046"/>
    <cellStyle name="Normal 8 6 9" xfId="54047"/>
    <cellStyle name="Normal 8 6_Lcc_inputs" xfId="54048"/>
    <cellStyle name="Normal 8 7" xfId="2815"/>
    <cellStyle name="Normal 8 7 10" xfId="9143"/>
    <cellStyle name="Normal 8 7 11" xfId="55304"/>
    <cellStyle name="Normal 8 7 2" xfId="10570"/>
    <cellStyle name="Normal 8 7 2 2" xfId="39435"/>
    <cellStyle name="Normal 8 7 2 2 2" xfId="39436"/>
    <cellStyle name="Normal 8 7 2 2 2 2" xfId="39437"/>
    <cellStyle name="Normal 8 7 2 2 2 2 2" xfId="39438"/>
    <cellStyle name="Normal 8 7 2 2 2 3" xfId="39439"/>
    <cellStyle name="Normal 8 7 2 2 3" xfId="39440"/>
    <cellStyle name="Normal 8 7 2 2 3 2" xfId="39441"/>
    <cellStyle name="Normal 8 7 2 2 3 2 2" xfId="39442"/>
    <cellStyle name="Normal 8 7 2 2 3 3" xfId="39443"/>
    <cellStyle name="Normal 8 7 2 2 4" xfId="39444"/>
    <cellStyle name="Normal 8 7 2 2 4 2" xfId="39445"/>
    <cellStyle name="Normal 8 7 2 2 5" xfId="39446"/>
    <cellStyle name="Normal 8 7 2 2_Lcc_inputs" xfId="54049"/>
    <cellStyle name="Normal 8 7 2 3" xfId="39447"/>
    <cellStyle name="Normal 8 7 2 3 2" xfId="39448"/>
    <cellStyle name="Normal 8 7 2 3 2 2" xfId="39449"/>
    <cellStyle name="Normal 8 7 2 3 2 3" xfId="54050"/>
    <cellStyle name="Normal 8 7 2 3 3" xfId="39450"/>
    <cellStyle name="Normal 8 7 2 3 4" xfId="54051"/>
    <cellStyle name="Normal 8 7 2 3_Lcc_inputs" xfId="54052"/>
    <cellStyle name="Normal 8 7 2 4" xfId="39451"/>
    <cellStyle name="Normal 8 7 2 4 2" xfId="39452"/>
    <cellStyle name="Normal 8 7 2 4 2 2" xfId="39453"/>
    <cellStyle name="Normal 8 7 2 4 3" xfId="39454"/>
    <cellStyle name="Normal 8 7 2 5" xfId="39455"/>
    <cellStyle name="Normal 8 7 2 5 2" xfId="39456"/>
    <cellStyle name="Normal 8 7 2 6" xfId="39457"/>
    <cellStyle name="Normal 8 7 2 7" xfId="54053"/>
    <cellStyle name="Normal 8 7 2 8" xfId="54054"/>
    <cellStyle name="Normal 8 7 2_Lcc_inputs" xfId="54055"/>
    <cellStyle name="Normal 8 7 3" xfId="39458"/>
    <cellStyle name="Normal 8 7 3 2" xfId="39459"/>
    <cellStyle name="Normal 8 7 3 2 2" xfId="39460"/>
    <cellStyle name="Normal 8 7 3 2 2 2" xfId="39461"/>
    <cellStyle name="Normal 8 7 3 2 3" xfId="39462"/>
    <cellStyle name="Normal 8 7 3 3" xfId="39463"/>
    <cellStyle name="Normal 8 7 3 3 2" xfId="39464"/>
    <cellStyle name="Normal 8 7 3 3 2 2" xfId="39465"/>
    <cellStyle name="Normal 8 7 3 3 3" xfId="39466"/>
    <cellStyle name="Normal 8 7 3 4" xfId="39467"/>
    <cellStyle name="Normal 8 7 3 4 2" xfId="39468"/>
    <cellStyle name="Normal 8 7 3 5" xfId="39469"/>
    <cellStyle name="Normal 8 7 3_Lcc_inputs" xfId="54056"/>
    <cellStyle name="Normal 8 7 4" xfId="39470"/>
    <cellStyle name="Normal 8 7 4 2" xfId="39471"/>
    <cellStyle name="Normal 8 7 4 2 2" xfId="39472"/>
    <cellStyle name="Normal 8 7 4 2 3" xfId="54057"/>
    <cellStyle name="Normal 8 7 4 3" xfId="39473"/>
    <cellStyle name="Normal 8 7 4 4" xfId="54058"/>
    <cellStyle name="Normal 8 7 4_Lcc_inputs" xfId="54059"/>
    <cellStyle name="Normal 8 7 5" xfId="39474"/>
    <cellStyle name="Normal 8 7 5 2" xfId="39475"/>
    <cellStyle name="Normal 8 7 5 2 2" xfId="39476"/>
    <cellStyle name="Normal 8 7 5 3" xfId="39477"/>
    <cellStyle name="Normal 8 7 6" xfId="39478"/>
    <cellStyle name="Normal 8 7 6 2" xfId="39479"/>
    <cellStyle name="Normal 8 7 7" xfId="39480"/>
    <cellStyle name="Normal 8 7 8" xfId="54060"/>
    <cellStyle name="Normal 8 7 9" xfId="54061"/>
    <cellStyle name="Normal 8 7_Lcc_inputs" xfId="54062"/>
    <cellStyle name="Normal 8 8" xfId="9144"/>
    <cellStyle name="Normal 8 8 2" xfId="10571"/>
    <cellStyle name="Normal 8 8 2 2" xfId="39481"/>
    <cellStyle name="Normal 8 8 2 2 2" xfId="39482"/>
    <cellStyle name="Normal 8 8 2 2 2 2" xfId="39483"/>
    <cellStyle name="Normal 8 8 2 2 2 2 2" xfId="39484"/>
    <cellStyle name="Normal 8 8 2 2 2 3" xfId="39485"/>
    <cellStyle name="Normal 8 8 2 2 3" xfId="39486"/>
    <cellStyle name="Normal 8 8 2 2 3 2" xfId="39487"/>
    <cellStyle name="Normal 8 8 2 2 3 2 2" xfId="39488"/>
    <cellStyle name="Normal 8 8 2 2 3 3" xfId="39489"/>
    <cellStyle name="Normal 8 8 2 2 4" xfId="39490"/>
    <cellStyle name="Normal 8 8 2 2 4 2" xfId="39491"/>
    <cellStyle name="Normal 8 8 2 2 5" xfId="39492"/>
    <cellStyle name="Normal 8 8 2 2_Lcc_inputs" xfId="54063"/>
    <cellStyle name="Normal 8 8 2 3" xfId="39493"/>
    <cellStyle name="Normal 8 8 2 3 2" xfId="39494"/>
    <cellStyle name="Normal 8 8 2 3 2 2" xfId="39495"/>
    <cellStyle name="Normal 8 8 2 3 2 3" xfId="54064"/>
    <cellStyle name="Normal 8 8 2 3 3" xfId="39496"/>
    <cellStyle name="Normal 8 8 2 3 4" xfId="54065"/>
    <cellStyle name="Normal 8 8 2 3_Lcc_inputs" xfId="54066"/>
    <cellStyle name="Normal 8 8 2 4" xfId="39497"/>
    <cellStyle name="Normal 8 8 2 4 2" xfId="39498"/>
    <cellStyle name="Normal 8 8 2 4 2 2" xfId="39499"/>
    <cellStyle name="Normal 8 8 2 4 3" xfId="39500"/>
    <cellStyle name="Normal 8 8 2 5" xfId="39501"/>
    <cellStyle name="Normal 8 8 2 5 2" xfId="39502"/>
    <cellStyle name="Normal 8 8 2 6" xfId="39503"/>
    <cellStyle name="Normal 8 8 2 7" xfId="54067"/>
    <cellStyle name="Normal 8 8 2 8" xfId="54068"/>
    <cellStyle name="Normal 8 8 2_Lcc_inputs" xfId="54069"/>
    <cellStyle name="Normal 8 8 3" xfId="39504"/>
    <cellStyle name="Normal 8 8 3 2" xfId="39505"/>
    <cellStyle name="Normal 8 8 3 2 2" xfId="39506"/>
    <cellStyle name="Normal 8 8 3 2 2 2" xfId="39507"/>
    <cellStyle name="Normal 8 8 3 2 3" xfId="39508"/>
    <cellStyle name="Normal 8 8 3 3" xfId="39509"/>
    <cellStyle name="Normal 8 8 3 3 2" xfId="39510"/>
    <cellStyle name="Normal 8 8 3 3 2 2" xfId="39511"/>
    <cellStyle name="Normal 8 8 3 3 3" xfId="39512"/>
    <cellStyle name="Normal 8 8 3 4" xfId="39513"/>
    <cellStyle name="Normal 8 8 3 4 2" xfId="39514"/>
    <cellStyle name="Normal 8 8 3 5" xfId="39515"/>
    <cellStyle name="Normal 8 8 3_Lcc_inputs" xfId="54070"/>
    <cellStyle name="Normal 8 8 4" xfId="39516"/>
    <cellStyle name="Normal 8 8 4 2" xfId="39517"/>
    <cellStyle name="Normal 8 8 4 2 2" xfId="39518"/>
    <cellStyle name="Normal 8 8 4 2 3" xfId="54071"/>
    <cellStyle name="Normal 8 8 4 3" xfId="39519"/>
    <cellStyle name="Normal 8 8 4 4" xfId="54072"/>
    <cellStyle name="Normal 8 8 4_Lcc_inputs" xfId="54073"/>
    <cellStyle name="Normal 8 8 5" xfId="39520"/>
    <cellStyle name="Normal 8 8 5 2" xfId="39521"/>
    <cellStyle name="Normal 8 8 5 2 2" xfId="39522"/>
    <cellStyle name="Normal 8 8 5 3" xfId="39523"/>
    <cellStyle name="Normal 8 8 6" xfId="39524"/>
    <cellStyle name="Normal 8 8 6 2" xfId="39525"/>
    <cellStyle name="Normal 8 8 7" xfId="39526"/>
    <cellStyle name="Normal 8 8 8" xfId="54074"/>
    <cellStyle name="Normal 8 8 9" xfId="54075"/>
    <cellStyle name="Normal 8 8_Lcc_inputs" xfId="54076"/>
    <cellStyle name="Normal 8 9" xfId="10572"/>
    <cellStyle name="Normal 8 9 2" xfId="39527"/>
    <cellStyle name="Normal 8 9 2 2" xfId="39528"/>
    <cellStyle name="Normal 8 9 2 2 2" xfId="39529"/>
    <cellStyle name="Normal 8 9 2 2 2 2" xfId="39530"/>
    <cellStyle name="Normal 8 9 2 2 3" xfId="39531"/>
    <cellStyle name="Normal 8 9 2 3" xfId="39532"/>
    <cellStyle name="Normal 8 9 2 3 2" xfId="39533"/>
    <cellStyle name="Normal 8 9 2 3 2 2" xfId="39534"/>
    <cellStyle name="Normal 8 9 2 3 3" xfId="39535"/>
    <cellStyle name="Normal 8 9 2 4" xfId="39536"/>
    <cellStyle name="Normal 8 9 2 4 2" xfId="39537"/>
    <cellStyle name="Normal 8 9 2 5" xfId="39538"/>
    <cellStyle name="Normal 8 9 2_Lcc_inputs" xfId="54077"/>
    <cellStyle name="Normal 8 9 3" xfId="39539"/>
    <cellStyle name="Normal 8 9 3 2" xfId="39540"/>
    <cellStyle name="Normal 8 9 3 2 2" xfId="39541"/>
    <cellStyle name="Normal 8 9 3 2 3" xfId="54078"/>
    <cellStyle name="Normal 8 9 3 3" xfId="39542"/>
    <cellStyle name="Normal 8 9 3 4" xfId="54079"/>
    <cellStyle name="Normal 8 9 3_Lcc_inputs" xfId="54080"/>
    <cellStyle name="Normal 8 9 4" xfId="39543"/>
    <cellStyle name="Normal 8 9 4 2" xfId="39544"/>
    <cellStyle name="Normal 8 9 4 2 2" xfId="39545"/>
    <cellStyle name="Normal 8 9 4 3" xfId="39546"/>
    <cellStyle name="Normal 8 9 5" xfId="39547"/>
    <cellStyle name="Normal 8 9 5 2" xfId="39548"/>
    <cellStyle name="Normal 8 9 6" xfId="39549"/>
    <cellStyle name="Normal 8 9 7" xfId="54081"/>
    <cellStyle name="Normal 8 9 8" xfId="54082"/>
    <cellStyle name="Normal 8 9_Lcc_inputs" xfId="54083"/>
    <cellStyle name="Normal 8_Lcc_inputs" xfId="54084"/>
    <cellStyle name="Normal 80" xfId="10573"/>
    <cellStyle name="Normal 80 10" xfId="10858"/>
    <cellStyle name="Normal 80 10 2" xfId="39550"/>
    <cellStyle name="Normal 80 10 2 2" xfId="39551"/>
    <cellStyle name="Normal 80 10 2 2 2" xfId="39552"/>
    <cellStyle name="Normal 80 10 2 2 3" xfId="54085"/>
    <cellStyle name="Normal 80 10 2 3" xfId="39553"/>
    <cellStyle name="Normal 80 10 2 4" xfId="54086"/>
    <cellStyle name="Normal 80 10 2_Lcc_inputs" xfId="54087"/>
    <cellStyle name="Normal 80 10 3" xfId="39554"/>
    <cellStyle name="Normal 80 10 3 2" xfId="39555"/>
    <cellStyle name="Normal 80 10 3 2 2" xfId="39556"/>
    <cellStyle name="Normal 80 10 3 3" xfId="39557"/>
    <cellStyle name="Normal 80 10 4" xfId="39558"/>
    <cellStyle name="Normal 80 10 4 2" xfId="39559"/>
    <cellStyle name="Normal 80 10 5" xfId="39560"/>
    <cellStyle name="Normal 80 10 6" xfId="54088"/>
    <cellStyle name="Normal 80 10 7" xfId="54089"/>
    <cellStyle name="Normal 80 10_Lcc_inputs" xfId="54090"/>
    <cellStyle name="Normal 80 11" xfId="39561"/>
    <cellStyle name="Normal 80 11 2" xfId="39562"/>
    <cellStyle name="Normal 80 11 2 2" xfId="39563"/>
    <cellStyle name="Normal 80 11 2 3" xfId="54091"/>
    <cellStyle name="Normal 80 11 3" xfId="39564"/>
    <cellStyle name="Normal 80 11 3 2" xfId="54092"/>
    <cellStyle name="Normal 80 11 4" xfId="54093"/>
    <cellStyle name="Normal 80 11 5" xfId="54094"/>
    <cellStyle name="Normal 80 11_Lcc_inputs" xfId="54095"/>
    <cellStyle name="Normal 80 12" xfId="39565"/>
    <cellStyle name="Normal 80 12 2" xfId="39566"/>
    <cellStyle name="Normal 80 12 2 2" xfId="39567"/>
    <cellStyle name="Normal 80 12 2 3" xfId="54096"/>
    <cellStyle name="Normal 80 12 3" xfId="39568"/>
    <cellStyle name="Normal 80 12 4" xfId="54097"/>
    <cellStyle name="Normal 80 12_Lcc_inputs" xfId="54098"/>
    <cellStyle name="Normal 80 13" xfId="39569"/>
    <cellStyle name="Normal 80 13 2" xfId="39570"/>
    <cellStyle name="Normal 80 13 3" xfId="54099"/>
    <cellStyle name="Normal 80 14" xfId="39571"/>
    <cellStyle name="Normal 80 14 2" xfId="54100"/>
    <cellStyle name="Normal 80 15" xfId="54101"/>
    <cellStyle name="Normal 80 16" xfId="54102"/>
    <cellStyle name="Normal 80 2" xfId="10574"/>
    <cellStyle name="Normal 80 2 10" xfId="54103"/>
    <cellStyle name="Normal 80 2 2" xfId="10575"/>
    <cellStyle name="Normal 80 2 2 2" xfId="39572"/>
    <cellStyle name="Normal 80 2 2 2 2" xfId="39573"/>
    <cellStyle name="Normal 80 2 2 2 2 2" xfId="39574"/>
    <cellStyle name="Normal 80 2 2 2 2 2 2" xfId="39575"/>
    <cellStyle name="Normal 80 2 2 2 2 3" xfId="39576"/>
    <cellStyle name="Normal 80 2 2 2 3" xfId="39577"/>
    <cellStyle name="Normal 80 2 2 2 3 2" xfId="39578"/>
    <cellStyle name="Normal 80 2 2 2 3 2 2" xfId="39579"/>
    <cellStyle name="Normal 80 2 2 2 3 3" xfId="39580"/>
    <cellStyle name="Normal 80 2 2 2 4" xfId="39581"/>
    <cellStyle name="Normal 80 2 2 2 4 2" xfId="39582"/>
    <cellStyle name="Normal 80 2 2 2 5" xfId="39583"/>
    <cellStyle name="Normal 80 2 2 2_Lcc_inputs" xfId="54104"/>
    <cellStyle name="Normal 80 2 2 3" xfId="39584"/>
    <cellStyle name="Normal 80 2 2 3 2" xfId="39585"/>
    <cellStyle name="Normal 80 2 2 3 2 2" xfId="39586"/>
    <cellStyle name="Normal 80 2 2 3 2 3" xfId="54105"/>
    <cellStyle name="Normal 80 2 2 3 3" xfId="39587"/>
    <cellStyle name="Normal 80 2 2 3 4" xfId="54106"/>
    <cellStyle name="Normal 80 2 2 3_Lcc_inputs" xfId="54107"/>
    <cellStyle name="Normal 80 2 2 4" xfId="39588"/>
    <cellStyle name="Normal 80 2 2 4 2" xfId="39589"/>
    <cellStyle name="Normal 80 2 2 4 2 2" xfId="39590"/>
    <cellStyle name="Normal 80 2 2 4 3" xfId="39591"/>
    <cellStyle name="Normal 80 2 2 5" xfId="39592"/>
    <cellStyle name="Normal 80 2 2 5 2" xfId="39593"/>
    <cellStyle name="Normal 80 2 2 6" xfId="39594"/>
    <cellStyle name="Normal 80 2 2 7" xfId="54108"/>
    <cellStyle name="Normal 80 2 2 8" xfId="54109"/>
    <cellStyle name="Normal 80 2 2_Lcc_inputs" xfId="54110"/>
    <cellStyle name="Normal 80 2 3" xfId="10920"/>
    <cellStyle name="Normal 80 2 3 2" xfId="39595"/>
    <cellStyle name="Normal 80 2 3 2 2" xfId="39596"/>
    <cellStyle name="Normal 80 2 3 2 2 2" xfId="39597"/>
    <cellStyle name="Normal 80 2 3 2 2 3" xfId="54111"/>
    <cellStyle name="Normal 80 2 3 2 3" xfId="39598"/>
    <cellStyle name="Normal 80 2 3 2 4" xfId="54112"/>
    <cellStyle name="Normal 80 2 3 2_Lcc_inputs" xfId="54113"/>
    <cellStyle name="Normal 80 2 3 3" xfId="39599"/>
    <cellStyle name="Normal 80 2 3 3 2" xfId="39600"/>
    <cellStyle name="Normal 80 2 3 3 2 2" xfId="39601"/>
    <cellStyle name="Normal 80 2 3 3 3" xfId="39602"/>
    <cellStyle name="Normal 80 2 3 4" xfId="39603"/>
    <cellStyle name="Normal 80 2 3 4 2" xfId="39604"/>
    <cellStyle name="Normal 80 2 3 5" xfId="39605"/>
    <cellStyle name="Normal 80 2 3 6" xfId="54114"/>
    <cellStyle name="Normal 80 2 3 7" xfId="54115"/>
    <cellStyle name="Normal 80 2 3_Lcc_inputs" xfId="54116"/>
    <cellStyle name="Normal 80 2 4" xfId="11226"/>
    <cellStyle name="Normal 80 2 4 2" xfId="39606"/>
    <cellStyle name="Normal 80 2 4 2 2" xfId="39607"/>
    <cellStyle name="Normal 80 2 4 2 3" xfId="54117"/>
    <cellStyle name="Normal 80 2 4 3" xfId="39608"/>
    <cellStyle name="Normal 80 2 4 3 2" xfId="54118"/>
    <cellStyle name="Normal 80 2 4 4" xfId="54119"/>
    <cellStyle name="Normal 80 2 4 5" xfId="54120"/>
    <cellStyle name="Normal 80 2 4_Lcc_inputs" xfId="54121"/>
    <cellStyle name="Normal 80 2 5" xfId="39609"/>
    <cellStyle name="Normal 80 2 5 2" xfId="39610"/>
    <cellStyle name="Normal 80 2 5 2 2" xfId="39611"/>
    <cellStyle name="Normal 80 2 5 2 3" xfId="54122"/>
    <cellStyle name="Normal 80 2 5 3" xfId="39612"/>
    <cellStyle name="Normal 80 2 5 3 2" xfId="54123"/>
    <cellStyle name="Normal 80 2 5 4" xfId="54124"/>
    <cellStyle name="Normal 80 2 5 5" xfId="54125"/>
    <cellStyle name="Normal 80 2 5_Lcc_inputs" xfId="54126"/>
    <cellStyle name="Normal 80 2 6" xfId="39613"/>
    <cellStyle name="Normal 80 2 6 2" xfId="39614"/>
    <cellStyle name="Normal 80 2 6 2 2" xfId="54127"/>
    <cellStyle name="Normal 80 2 6 3" xfId="54128"/>
    <cellStyle name="Normal 80 2 6 4" xfId="54129"/>
    <cellStyle name="Normal 80 2 6_Lcc_inputs" xfId="54130"/>
    <cellStyle name="Normal 80 2 7" xfId="39615"/>
    <cellStyle name="Normal 80 2 7 2" xfId="54131"/>
    <cellStyle name="Normal 80 2 7 3" xfId="54132"/>
    <cellStyle name="Normal 80 2 8" xfId="54133"/>
    <cellStyle name="Normal 80 2 8 2" xfId="54134"/>
    <cellStyle name="Normal 80 2 9" xfId="54135"/>
    <cellStyle name="Normal 80 2_Lcc_inputs" xfId="54136"/>
    <cellStyle name="Normal 80 3" xfId="10576"/>
    <cellStyle name="Normal 80 3 2" xfId="10577"/>
    <cellStyle name="Normal 80 3 2 2" xfId="39616"/>
    <cellStyle name="Normal 80 3 2 2 2" xfId="39617"/>
    <cellStyle name="Normal 80 3 2 2 2 2" xfId="39618"/>
    <cellStyle name="Normal 80 3 2 2 2 2 2" xfId="39619"/>
    <cellStyle name="Normal 80 3 2 2 2 3" xfId="39620"/>
    <cellStyle name="Normal 80 3 2 2 3" xfId="39621"/>
    <cellStyle name="Normal 80 3 2 2 3 2" xfId="39622"/>
    <cellStyle name="Normal 80 3 2 2 3 2 2" xfId="39623"/>
    <cellStyle name="Normal 80 3 2 2 3 3" xfId="39624"/>
    <cellStyle name="Normal 80 3 2 2 4" xfId="39625"/>
    <cellStyle name="Normal 80 3 2 2 4 2" xfId="39626"/>
    <cellStyle name="Normal 80 3 2 2 5" xfId="39627"/>
    <cellStyle name="Normal 80 3 2 2_Lcc_inputs" xfId="54137"/>
    <cellStyle name="Normal 80 3 2 3" xfId="39628"/>
    <cellStyle name="Normal 80 3 2 3 2" xfId="39629"/>
    <cellStyle name="Normal 80 3 2 3 2 2" xfId="39630"/>
    <cellStyle name="Normal 80 3 2 3 2 3" xfId="54138"/>
    <cellStyle name="Normal 80 3 2 3 3" xfId="39631"/>
    <cellStyle name="Normal 80 3 2 3 4" xfId="54139"/>
    <cellStyle name="Normal 80 3 2 3_Lcc_inputs" xfId="54140"/>
    <cellStyle name="Normal 80 3 2 4" xfId="39632"/>
    <cellStyle name="Normal 80 3 2 4 2" xfId="39633"/>
    <cellStyle name="Normal 80 3 2 4 2 2" xfId="39634"/>
    <cellStyle name="Normal 80 3 2 4 3" xfId="39635"/>
    <cellStyle name="Normal 80 3 2 5" xfId="39636"/>
    <cellStyle name="Normal 80 3 2 5 2" xfId="39637"/>
    <cellStyle name="Normal 80 3 2 6" xfId="39638"/>
    <cellStyle name="Normal 80 3 2 7" xfId="54141"/>
    <cellStyle name="Normal 80 3 2 8" xfId="54142"/>
    <cellStyle name="Normal 80 3 2_Lcc_inputs" xfId="54143"/>
    <cellStyle name="Normal 80 3 3" xfId="10983"/>
    <cellStyle name="Normal 80 3 3 2" xfId="39639"/>
    <cellStyle name="Normal 80 3 3 2 2" xfId="39640"/>
    <cellStyle name="Normal 80 3 3 2 2 2" xfId="39641"/>
    <cellStyle name="Normal 80 3 3 2 2 3" xfId="54144"/>
    <cellStyle name="Normal 80 3 3 2 3" xfId="39642"/>
    <cellStyle name="Normal 80 3 3 2 4" xfId="54145"/>
    <cellStyle name="Normal 80 3 3 2_Lcc_inputs" xfId="54146"/>
    <cellStyle name="Normal 80 3 3 3" xfId="39643"/>
    <cellStyle name="Normal 80 3 3 3 2" xfId="39644"/>
    <cellStyle name="Normal 80 3 3 3 2 2" xfId="39645"/>
    <cellStyle name="Normal 80 3 3 3 3" xfId="39646"/>
    <cellStyle name="Normal 80 3 3 4" xfId="39647"/>
    <cellStyle name="Normal 80 3 3 4 2" xfId="39648"/>
    <cellStyle name="Normal 80 3 3 5" xfId="39649"/>
    <cellStyle name="Normal 80 3 3 6" xfId="54147"/>
    <cellStyle name="Normal 80 3 3 7" xfId="54148"/>
    <cellStyle name="Normal 80 3 3_Lcc_inputs" xfId="54149"/>
    <cellStyle name="Normal 80 3 4" xfId="11227"/>
    <cellStyle name="Normal 80 3 4 2" xfId="39650"/>
    <cellStyle name="Normal 80 3 4 2 2" xfId="39651"/>
    <cellStyle name="Normal 80 3 4 2 3" xfId="54150"/>
    <cellStyle name="Normal 80 3 4 3" xfId="39652"/>
    <cellStyle name="Normal 80 3 4 3 2" xfId="54151"/>
    <cellStyle name="Normal 80 3 4 4" xfId="54152"/>
    <cellStyle name="Normal 80 3 4 5" xfId="54153"/>
    <cellStyle name="Normal 80 3 4_Lcc_inputs" xfId="54154"/>
    <cellStyle name="Normal 80 3 5" xfId="39653"/>
    <cellStyle name="Normal 80 3 5 2" xfId="39654"/>
    <cellStyle name="Normal 80 3 5 2 2" xfId="39655"/>
    <cellStyle name="Normal 80 3 5 2 3" xfId="54155"/>
    <cellStyle name="Normal 80 3 5 3" xfId="39656"/>
    <cellStyle name="Normal 80 3 5 4" xfId="54156"/>
    <cellStyle name="Normal 80 3 5_Lcc_inputs" xfId="54157"/>
    <cellStyle name="Normal 80 3 6" xfId="39657"/>
    <cellStyle name="Normal 80 3 6 2" xfId="39658"/>
    <cellStyle name="Normal 80 3 6 3" xfId="54158"/>
    <cellStyle name="Normal 80 3 7" xfId="39659"/>
    <cellStyle name="Normal 80 3 7 2" xfId="54159"/>
    <cellStyle name="Normal 80 3 8" xfId="54160"/>
    <cellStyle name="Normal 80 3 9" xfId="54161"/>
    <cellStyle name="Normal 80 3_Lcc_inputs" xfId="54162"/>
    <cellStyle name="Normal 80 4" xfId="10578"/>
    <cellStyle name="Normal 80 4 2" xfId="10579"/>
    <cellStyle name="Normal 80 4 2 2" xfId="39660"/>
    <cellStyle name="Normal 80 4 2 2 2" xfId="39661"/>
    <cellStyle name="Normal 80 4 2 2 2 2" xfId="39662"/>
    <cellStyle name="Normal 80 4 2 2 2 2 2" xfId="39663"/>
    <cellStyle name="Normal 80 4 2 2 2 3" xfId="39664"/>
    <cellStyle name="Normal 80 4 2 2 3" xfId="39665"/>
    <cellStyle name="Normal 80 4 2 2 3 2" xfId="39666"/>
    <cellStyle name="Normal 80 4 2 2 3 2 2" xfId="39667"/>
    <cellStyle name="Normal 80 4 2 2 3 3" xfId="39668"/>
    <cellStyle name="Normal 80 4 2 2 4" xfId="39669"/>
    <cellStyle name="Normal 80 4 2 2 4 2" xfId="39670"/>
    <cellStyle name="Normal 80 4 2 2 5" xfId="39671"/>
    <cellStyle name="Normal 80 4 2 2_Lcc_inputs" xfId="54163"/>
    <cellStyle name="Normal 80 4 2 3" xfId="39672"/>
    <cellStyle name="Normal 80 4 2 3 2" xfId="39673"/>
    <cellStyle name="Normal 80 4 2 3 2 2" xfId="39674"/>
    <cellStyle name="Normal 80 4 2 3 2 3" xfId="54164"/>
    <cellStyle name="Normal 80 4 2 3 3" xfId="39675"/>
    <cellStyle name="Normal 80 4 2 3 4" xfId="54165"/>
    <cellStyle name="Normal 80 4 2 3_Lcc_inputs" xfId="54166"/>
    <cellStyle name="Normal 80 4 2 4" xfId="39676"/>
    <cellStyle name="Normal 80 4 2 4 2" xfId="39677"/>
    <cellStyle name="Normal 80 4 2 4 2 2" xfId="39678"/>
    <cellStyle name="Normal 80 4 2 4 3" xfId="39679"/>
    <cellStyle name="Normal 80 4 2 5" xfId="39680"/>
    <cellStyle name="Normal 80 4 2 5 2" xfId="39681"/>
    <cellStyle name="Normal 80 4 2 6" xfId="39682"/>
    <cellStyle name="Normal 80 4 2 7" xfId="54167"/>
    <cellStyle name="Normal 80 4 2 8" xfId="54168"/>
    <cellStyle name="Normal 80 4 2_Lcc_inputs" xfId="54169"/>
    <cellStyle name="Normal 80 4 3" xfId="39683"/>
    <cellStyle name="Normal 80 4 3 2" xfId="39684"/>
    <cellStyle name="Normal 80 4 3 2 2" xfId="39685"/>
    <cellStyle name="Normal 80 4 3 2 2 2" xfId="39686"/>
    <cellStyle name="Normal 80 4 3 2 3" xfId="39687"/>
    <cellStyle name="Normal 80 4 3 3" xfId="39688"/>
    <cellStyle name="Normal 80 4 3 3 2" xfId="39689"/>
    <cellStyle name="Normal 80 4 3 3 2 2" xfId="39690"/>
    <cellStyle name="Normal 80 4 3 3 3" xfId="39691"/>
    <cellStyle name="Normal 80 4 3 4" xfId="39692"/>
    <cellStyle name="Normal 80 4 3 4 2" xfId="39693"/>
    <cellStyle name="Normal 80 4 3 5" xfId="39694"/>
    <cellStyle name="Normal 80 4 3_Lcc_inputs" xfId="54170"/>
    <cellStyle name="Normal 80 4 4" xfId="39695"/>
    <cellStyle name="Normal 80 4 4 2" xfId="39696"/>
    <cellStyle name="Normal 80 4 4 2 2" xfId="39697"/>
    <cellStyle name="Normal 80 4 4 2 3" xfId="54171"/>
    <cellStyle name="Normal 80 4 4 3" xfId="39698"/>
    <cellStyle name="Normal 80 4 4 4" xfId="54172"/>
    <cellStyle name="Normal 80 4 4_Lcc_inputs" xfId="54173"/>
    <cellStyle name="Normal 80 4 5" xfId="39699"/>
    <cellStyle name="Normal 80 4 5 2" xfId="39700"/>
    <cellStyle name="Normal 80 4 5 2 2" xfId="39701"/>
    <cellStyle name="Normal 80 4 5 3" xfId="39702"/>
    <cellStyle name="Normal 80 4 6" xfId="39703"/>
    <cellStyle name="Normal 80 4 6 2" xfId="39704"/>
    <cellStyle name="Normal 80 4 7" xfId="39705"/>
    <cellStyle name="Normal 80 4 8" xfId="54174"/>
    <cellStyle name="Normal 80 4 9" xfId="54175"/>
    <cellStyle name="Normal 80 4_Lcc_inputs" xfId="54176"/>
    <cellStyle name="Normal 80 5" xfId="10580"/>
    <cellStyle name="Normal 80 5 2" xfId="10581"/>
    <cellStyle name="Normal 80 5 2 2" xfId="39706"/>
    <cellStyle name="Normal 80 5 2 2 2" xfId="39707"/>
    <cellStyle name="Normal 80 5 2 2 2 2" xfId="39708"/>
    <cellStyle name="Normal 80 5 2 2 2 2 2" xfId="39709"/>
    <cellStyle name="Normal 80 5 2 2 2 3" xfId="39710"/>
    <cellStyle name="Normal 80 5 2 2 3" xfId="39711"/>
    <cellStyle name="Normal 80 5 2 2 3 2" xfId="39712"/>
    <cellStyle name="Normal 80 5 2 2 3 2 2" xfId="39713"/>
    <cellStyle name="Normal 80 5 2 2 3 3" xfId="39714"/>
    <cellStyle name="Normal 80 5 2 2 4" xfId="39715"/>
    <cellStyle name="Normal 80 5 2 2 4 2" xfId="39716"/>
    <cellStyle name="Normal 80 5 2 2 5" xfId="39717"/>
    <cellStyle name="Normal 80 5 2 2_Lcc_inputs" xfId="54177"/>
    <cellStyle name="Normal 80 5 2 3" xfId="39718"/>
    <cellStyle name="Normal 80 5 2 3 2" xfId="39719"/>
    <cellStyle name="Normal 80 5 2 3 2 2" xfId="39720"/>
    <cellStyle name="Normal 80 5 2 3 2 3" xfId="54178"/>
    <cellStyle name="Normal 80 5 2 3 3" xfId="39721"/>
    <cellStyle name="Normal 80 5 2 3 4" xfId="54179"/>
    <cellStyle name="Normal 80 5 2 3_Lcc_inputs" xfId="54180"/>
    <cellStyle name="Normal 80 5 2 4" xfId="39722"/>
    <cellStyle name="Normal 80 5 2 4 2" xfId="39723"/>
    <cellStyle name="Normal 80 5 2 4 2 2" xfId="39724"/>
    <cellStyle name="Normal 80 5 2 4 3" xfId="39725"/>
    <cellStyle name="Normal 80 5 2 5" xfId="39726"/>
    <cellStyle name="Normal 80 5 2 5 2" xfId="39727"/>
    <cellStyle name="Normal 80 5 2 6" xfId="39728"/>
    <cellStyle name="Normal 80 5 2 7" xfId="54181"/>
    <cellStyle name="Normal 80 5 2 8" xfId="54182"/>
    <cellStyle name="Normal 80 5 2_Lcc_inputs" xfId="54183"/>
    <cellStyle name="Normal 80 5 3" xfId="39729"/>
    <cellStyle name="Normal 80 5 3 2" xfId="39730"/>
    <cellStyle name="Normal 80 5 3 2 2" xfId="39731"/>
    <cellStyle name="Normal 80 5 3 2 2 2" xfId="39732"/>
    <cellStyle name="Normal 80 5 3 2 3" xfId="39733"/>
    <cellStyle name="Normal 80 5 3 3" xfId="39734"/>
    <cellStyle name="Normal 80 5 3 3 2" xfId="39735"/>
    <cellStyle name="Normal 80 5 3 3 2 2" xfId="39736"/>
    <cellStyle name="Normal 80 5 3 3 3" xfId="39737"/>
    <cellStyle name="Normal 80 5 3 4" xfId="39738"/>
    <cellStyle name="Normal 80 5 3 4 2" xfId="39739"/>
    <cellStyle name="Normal 80 5 3 5" xfId="39740"/>
    <cellStyle name="Normal 80 5 3_Lcc_inputs" xfId="54184"/>
    <cellStyle name="Normal 80 5 4" xfId="39741"/>
    <cellStyle name="Normal 80 5 4 2" xfId="39742"/>
    <cellStyle name="Normal 80 5 4 2 2" xfId="39743"/>
    <cellStyle name="Normal 80 5 4 2 3" xfId="54185"/>
    <cellStyle name="Normal 80 5 4 3" xfId="39744"/>
    <cellStyle name="Normal 80 5 4 4" xfId="54186"/>
    <cellStyle name="Normal 80 5 4_Lcc_inputs" xfId="54187"/>
    <cellStyle name="Normal 80 5 5" xfId="39745"/>
    <cellStyle name="Normal 80 5 5 2" xfId="39746"/>
    <cellStyle name="Normal 80 5 5 2 2" xfId="39747"/>
    <cellStyle name="Normal 80 5 5 3" xfId="39748"/>
    <cellStyle name="Normal 80 5 6" xfId="39749"/>
    <cellStyle name="Normal 80 5 6 2" xfId="39750"/>
    <cellStyle name="Normal 80 5 7" xfId="39751"/>
    <cellStyle name="Normal 80 5 8" xfId="54188"/>
    <cellStyle name="Normal 80 5 9" xfId="54189"/>
    <cellStyle name="Normal 80 5_Lcc_inputs" xfId="54190"/>
    <cellStyle name="Normal 80 6" xfId="10582"/>
    <cellStyle name="Normal 80 6 2" xfId="10583"/>
    <cellStyle name="Normal 80 6 2 2" xfId="39752"/>
    <cellStyle name="Normal 80 6 2 2 2" xfId="39753"/>
    <cellStyle name="Normal 80 6 2 2 2 2" xfId="39754"/>
    <cellStyle name="Normal 80 6 2 2 2 2 2" xfId="39755"/>
    <cellStyle name="Normal 80 6 2 2 2 3" xfId="39756"/>
    <cellStyle name="Normal 80 6 2 2 3" xfId="39757"/>
    <cellStyle name="Normal 80 6 2 2 3 2" xfId="39758"/>
    <cellStyle name="Normal 80 6 2 2 3 2 2" xfId="39759"/>
    <cellStyle name="Normal 80 6 2 2 3 3" xfId="39760"/>
    <cellStyle name="Normal 80 6 2 2 4" xfId="39761"/>
    <cellStyle name="Normal 80 6 2 2 4 2" xfId="39762"/>
    <cellStyle name="Normal 80 6 2 2 5" xfId="39763"/>
    <cellStyle name="Normal 80 6 2 2_Lcc_inputs" xfId="54191"/>
    <cellStyle name="Normal 80 6 2 3" xfId="39764"/>
    <cellStyle name="Normal 80 6 2 3 2" xfId="39765"/>
    <cellStyle name="Normal 80 6 2 3 2 2" xfId="39766"/>
    <cellStyle name="Normal 80 6 2 3 2 3" xfId="54192"/>
    <cellStyle name="Normal 80 6 2 3 3" xfId="39767"/>
    <cellStyle name="Normal 80 6 2 3 4" xfId="54193"/>
    <cellStyle name="Normal 80 6 2 3_Lcc_inputs" xfId="54194"/>
    <cellStyle name="Normal 80 6 2 4" xfId="39768"/>
    <cellStyle name="Normal 80 6 2 4 2" xfId="39769"/>
    <cellStyle name="Normal 80 6 2 4 2 2" xfId="39770"/>
    <cellStyle name="Normal 80 6 2 4 3" xfId="39771"/>
    <cellStyle name="Normal 80 6 2 5" xfId="39772"/>
    <cellStyle name="Normal 80 6 2 5 2" xfId="39773"/>
    <cellStyle name="Normal 80 6 2 6" xfId="39774"/>
    <cellStyle name="Normal 80 6 2 7" xfId="54195"/>
    <cellStyle name="Normal 80 6 2 8" xfId="54196"/>
    <cellStyle name="Normal 80 6 2_Lcc_inputs" xfId="54197"/>
    <cellStyle name="Normal 80 6 3" xfId="39775"/>
    <cellStyle name="Normal 80 6 3 2" xfId="39776"/>
    <cellStyle name="Normal 80 6 3 2 2" xfId="39777"/>
    <cellStyle name="Normal 80 6 3 2 2 2" xfId="39778"/>
    <cellStyle name="Normal 80 6 3 2 3" xfId="39779"/>
    <cellStyle name="Normal 80 6 3 3" xfId="39780"/>
    <cellStyle name="Normal 80 6 3 3 2" xfId="39781"/>
    <cellStyle name="Normal 80 6 3 3 2 2" xfId="39782"/>
    <cellStyle name="Normal 80 6 3 3 3" xfId="39783"/>
    <cellStyle name="Normal 80 6 3 4" xfId="39784"/>
    <cellStyle name="Normal 80 6 3 4 2" xfId="39785"/>
    <cellStyle name="Normal 80 6 3 5" xfId="39786"/>
    <cellStyle name="Normal 80 6 3_Lcc_inputs" xfId="54198"/>
    <cellStyle name="Normal 80 6 4" xfId="39787"/>
    <cellStyle name="Normal 80 6 4 2" xfId="39788"/>
    <cellStyle name="Normal 80 6 4 2 2" xfId="39789"/>
    <cellStyle name="Normal 80 6 4 2 3" xfId="54199"/>
    <cellStyle name="Normal 80 6 4 3" xfId="39790"/>
    <cellStyle name="Normal 80 6 4 4" xfId="54200"/>
    <cellStyle name="Normal 80 6 4_Lcc_inputs" xfId="54201"/>
    <cellStyle name="Normal 80 6 5" xfId="39791"/>
    <cellStyle name="Normal 80 6 5 2" xfId="39792"/>
    <cellStyle name="Normal 80 6 5 2 2" xfId="39793"/>
    <cellStyle name="Normal 80 6 5 3" xfId="39794"/>
    <cellStyle name="Normal 80 6 6" xfId="39795"/>
    <cellStyle name="Normal 80 6 6 2" xfId="39796"/>
    <cellStyle name="Normal 80 6 7" xfId="39797"/>
    <cellStyle name="Normal 80 6 8" xfId="54202"/>
    <cellStyle name="Normal 80 6 9" xfId="54203"/>
    <cellStyle name="Normal 80 6_Lcc_inputs" xfId="54204"/>
    <cellStyle name="Normal 80 7" xfId="10584"/>
    <cellStyle name="Normal 80 7 2" xfId="10585"/>
    <cellStyle name="Normal 80 7 2 2" xfId="39798"/>
    <cellStyle name="Normal 80 7 2 2 2" xfId="39799"/>
    <cellStyle name="Normal 80 7 2 2 2 2" xfId="39800"/>
    <cellStyle name="Normal 80 7 2 2 2 2 2" xfId="39801"/>
    <cellStyle name="Normal 80 7 2 2 2 3" xfId="39802"/>
    <cellStyle name="Normal 80 7 2 2 3" xfId="39803"/>
    <cellStyle name="Normal 80 7 2 2 3 2" xfId="39804"/>
    <cellStyle name="Normal 80 7 2 2 3 2 2" xfId="39805"/>
    <cellStyle name="Normal 80 7 2 2 3 3" xfId="39806"/>
    <cellStyle name="Normal 80 7 2 2 4" xfId="39807"/>
    <cellStyle name="Normal 80 7 2 2 4 2" xfId="39808"/>
    <cellStyle name="Normal 80 7 2 2 5" xfId="39809"/>
    <cellStyle name="Normal 80 7 2 2_Lcc_inputs" xfId="54205"/>
    <cellStyle name="Normal 80 7 2 3" xfId="39810"/>
    <cellStyle name="Normal 80 7 2 3 2" xfId="39811"/>
    <cellStyle name="Normal 80 7 2 3 2 2" xfId="39812"/>
    <cellStyle name="Normal 80 7 2 3 2 3" xfId="54206"/>
    <cellStyle name="Normal 80 7 2 3 3" xfId="39813"/>
    <cellStyle name="Normal 80 7 2 3 4" xfId="54207"/>
    <cellStyle name="Normal 80 7 2 3_Lcc_inputs" xfId="54208"/>
    <cellStyle name="Normal 80 7 2 4" xfId="39814"/>
    <cellStyle name="Normal 80 7 2 4 2" xfId="39815"/>
    <cellStyle name="Normal 80 7 2 4 2 2" xfId="39816"/>
    <cellStyle name="Normal 80 7 2 4 3" xfId="39817"/>
    <cellStyle name="Normal 80 7 2 5" xfId="39818"/>
    <cellStyle name="Normal 80 7 2 5 2" xfId="39819"/>
    <cellStyle name="Normal 80 7 2 6" xfId="39820"/>
    <cellStyle name="Normal 80 7 2 7" xfId="54209"/>
    <cellStyle name="Normal 80 7 2 8" xfId="54210"/>
    <cellStyle name="Normal 80 7 2_Lcc_inputs" xfId="54211"/>
    <cellStyle name="Normal 80 7 3" xfId="39821"/>
    <cellStyle name="Normal 80 7 3 2" xfId="39822"/>
    <cellStyle name="Normal 80 7 3 2 2" xfId="39823"/>
    <cellStyle name="Normal 80 7 3 2 2 2" xfId="39824"/>
    <cellStyle name="Normal 80 7 3 2 3" xfId="39825"/>
    <cellStyle name="Normal 80 7 3 3" xfId="39826"/>
    <cellStyle name="Normal 80 7 3 3 2" xfId="39827"/>
    <cellStyle name="Normal 80 7 3 3 2 2" xfId="39828"/>
    <cellStyle name="Normal 80 7 3 3 3" xfId="39829"/>
    <cellStyle name="Normal 80 7 3 4" xfId="39830"/>
    <cellStyle name="Normal 80 7 3 4 2" xfId="39831"/>
    <cellStyle name="Normal 80 7 3 5" xfId="39832"/>
    <cellStyle name="Normal 80 7 3_Lcc_inputs" xfId="54212"/>
    <cellStyle name="Normal 80 7 4" xfId="39833"/>
    <cellStyle name="Normal 80 7 4 2" xfId="39834"/>
    <cellStyle name="Normal 80 7 4 2 2" xfId="39835"/>
    <cellStyle name="Normal 80 7 4 2 3" xfId="54213"/>
    <cellStyle name="Normal 80 7 4 3" xfId="39836"/>
    <cellStyle name="Normal 80 7 4 4" xfId="54214"/>
    <cellStyle name="Normal 80 7 4_Lcc_inputs" xfId="54215"/>
    <cellStyle name="Normal 80 7 5" xfId="39837"/>
    <cellStyle name="Normal 80 7 5 2" xfId="39838"/>
    <cellStyle name="Normal 80 7 5 2 2" xfId="39839"/>
    <cellStyle name="Normal 80 7 5 3" xfId="39840"/>
    <cellStyle name="Normal 80 7 6" xfId="39841"/>
    <cellStyle name="Normal 80 7 6 2" xfId="39842"/>
    <cellStyle name="Normal 80 7 7" xfId="39843"/>
    <cellStyle name="Normal 80 7 8" xfId="54216"/>
    <cellStyle name="Normal 80 7 9" xfId="54217"/>
    <cellStyle name="Normal 80 7_Lcc_inputs" xfId="54218"/>
    <cellStyle name="Normal 80 8" xfId="10586"/>
    <cellStyle name="Normal 80 8 2" xfId="39844"/>
    <cellStyle name="Normal 80 8 2 2" xfId="39845"/>
    <cellStyle name="Normal 80 8 2 2 2" xfId="39846"/>
    <cellStyle name="Normal 80 8 2 2 2 2" xfId="39847"/>
    <cellStyle name="Normal 80 8 2 2 3" xfId="39848"/>
    <cellStyle name="Normal 80 8 2 3" xfId="39849"/>
    <cellStyle name="Normal 80 8 2 3 2" xfId="39850"/>
    <cellStyle name="Normal 80 8 2 3 2 2" xfId="39851"/>
    <cellStyle name="Normal 80 8 2 3 3" xfId="39852"/>
    <cellStyle name="Normal 80 8 2 4" xfId="39853"/>
    <cellStyle name="Normal 80 8 2 4 2" xfId="39854"/>
    <cellStyle name="Normal 80 8 2 5" xfId="39855"/>
    <cellStyle name="Normal 80 8 2_Lcc_inputs" xfId="54219"/>
    <cellStyle name="Normal 80 8 3" xfId="39856"/>
    <cellStyle name="Normal 80 8 3 2" xfId="39857"/>
    <cellStyle name="Normal 80 8 3 2 2" xfId="39858"/>
    <cellStyle name="Normal 80 8 3 2 3" xfId="54220"/>
    <cellStyle name="Normal 80 8 3 3" xfId="39859"/>
    <cellStyle name="Normal 80 8 3 4" xfId="54221"/>
    <cellStyle name="Normal 80 8 3_Lcc_inputs" xfId="54222"/>
    <cellStyle name="Normal 80 8 4" xfId="39860"/>
    <cellStyle name="Normal 80 8 4 2" xfId="39861"/>
    <cellStyle name="Normal 80 8 4 2 2" xfId="39862"/>
    <cellStyle name="Normal 80 8 4 3" xfId="39863"/>
    <cellStyle name="Normal 80 8 5" xfId="39864"/>
    <cellStyle name="Normal 80 8 5 2" xfId="39865"/>
    <cellStyle name="Normal 80 8 6" xfId="39866"/>
    <cellStyle name="Normal 80 8 7" xfId="54223"/>
    <cellStyle name="Normal 80 8 8" xfId="54224"/>
    <cellStyle name="Normal 80 8_Lcc_inputs" xfId="54225"/>
    <cellStyle name="Normal 80 9" xfId="10786"/>
    <cellStyle name="Normal 80 9 2" xfId="39867"/>
    <cellStyle name="Normal 80 9 2 2" xfId="39868"/>
    <cellStyle name="Normal 80 9 2 2 2" xfId="39869"/>
    <cellStyle name="Normal 80 9 2 2 2 2" xfId="39870"/>
    <cellStyle name="Normal 80 9 2 2 3" xfId="39871"/>
    <cellStyle name="Normal 80 9 2 3" xfId="39872"/>
    <cellStyle name="Normal 80 9 2 3 2" xfId="39873"/>
    <cellStyle name="Normal 80 9 2 3 2 2" xfId="39874"/>
    <cellStyle name="Normal 80 9 2 3 3" xfId="39875"/>
    <cellStyle name="Normal 80 9 2 4" xfId="39876"/>
    <cellStyle name="Normal 80 9 2 4 2" xfId="39877"/>
    <cellStyle name="Normal 80 9 2 5" xfId="39878"/>
    <cellStyle name="Normal 80 9 2_Lcc_inputs" xfId="54226"/>
    <cellStyle name="Normal 80 9 3" xfId="39879"/>
    <cellStyle name="Normal 80 9 3 2" xfId="39880"/>
    <cellStyle name="Normal 80 9 3 2 2" xfId="39881"/>
    <cellStyle name="Normal 80 9 3 2 3" xfId="54227"/>
    <cellStyle name="Normal 80 9 3 3" xfId="39882"/>
    <cellStyle name="Normal 80 9 3 4" xfId="54228"/>
    <cellStyle name="Normal 80 9 3_Lcc_inputs" xfId="54229"/>
    <cellStyle name="Normal 80 9 4" xfId="39883"/>
    <cellStyle name="Normal 80 9 4 2" xfId="39884"/>
    <cellStyle name="Normal 80 9 4 2 2" xfId="39885"/>
    <cellStyle name="Normal 80 9 4 3" xfId="39886"/>
    <cellStyle name="Normal 80 9 5" xfId="39887"/>
    <cellStyle name="Normal 80 9 5 2" xfId="39888"/>
    <cellStyle name="Normal 80 9 6" xfId="39889"/>
    <cellStyle name="Normal 80 9 7" xfId="54230"/>
    <cellStyle name="Normal 80 9 8" xfId="54231"/>
    <cellStyle name="Normal 80 9_Lcc_inputs" xfId="54232"/>
    <cellStyle name="Normal 80_Lcc_inputs" xfId="54233"/>
    <cellStyle name="Normal 81" xfId="10587"/>
    <cellStyle name="Normal 81 10" xfId="10859"/>
    <cellStyle name="Normal 81 10 2" xfId="39890"/>
    <cellStyle name="Normal 81 10 2 2" xfId="39891"/>
    <cellStyle name="Normal 81 10 2 2 2" xfId="39892"/>
    <cellStyle name="Normal 81 10 2 2 3" xfId="54234"/>
    <cellStyle name="Normal 81 10 2 3" xfId="39893"/>
    <cellStyle name="Normal 81 10 2 4" xfId="54235"/>
    <cellStyle name="Normal 81 10 2_Lcc_inputs" xfId="54236"/>
    <cellStyle name="Normal 81 10 3" xfId="39894"/>
    <cellStyle name="Normal 81 10 3 2" xfId="39895"/>
    <cellStyle name="Normal 81 10 3 2 2" xfId="39896"/>
    <cellStyle name="Normal 81 10 3 3" xfId="39897"/>
    <cellStyle name="Normal 81 10 4" xfId="39898"/>
    <cellStyle name="Normal 81 10 4 2" xfId="39899"/>
    <cellStyle name="Normal 81 10 5" xfId="39900"/>
    <cellStyle name="Normal 81 10 6" xfId="54237"/>
    <cellStyle name="Normal 81 10 7" xfId="54238"/>
    <cellStyle name="Normal 81 10_Lcc_inputs" xfId="54239"/>
    <cellStyle name="Normal 81 11" xfId="39901"/>
    <cellStyle name="Normal 81 11 2" xfId="39902"/>
    <cellStyle name="Normal 81 11 2 2" xfId="39903"/>
    <cellStyle name="Normal 81 11 2 3" xfId="54240"/>
    <cellStyle name="Normal 81 11 3" xfId="39904"/>
    <cellStyle name="Normal 81 11 3 2" xfId="54241"/>
    <cellStyle name="Normal 81 11 4" xfId="54242"/>
    <cellStyle name="Normal 81 11 5" xfId="54243"/>
    <cellStyle name="Normal 81 11_Lcc_inputs" xfId="54244"/>
    <cellStyle name="Normal 81 12" xfId="39905"/>
    <cellStyle name="Normal 81 12 2" xfId="39906"/>
    <cellStyle name="Normal 81 12 2 2" xfId="39907"/>
    <cellStyle name="Normal 81 12 2 3" xfId="54245"/>
    <cellStyle name="Normal 81 12 3" xfId="39908"/>
    <cellStyle name="Normal 81 12 4" xfId="54246"/>
    <cellStyle name="Normal 81 12_Lcc_inputs" xfId="54247"/>
    <cellStyle name="Normal 81 13" xfId="39909"/>
    <cellStyle name="Normal 81 13 2" xfId="39910"/>
    <cellStyle name="Normal 81 13 3" xfId="54248"/>
    <cellStyle name="Normal 81 14" xfId="39911"/>
    <cellStyle name="Normal 81 14 2" xfId="54249"/>
    <cellStyle name="Normal 81 15" xfId="54250"/>
    <cellStyle name="Normal 81 16" xfId="54251"/>
    <cellStyle name="Normal 81 2" xfId="10588"/>
    <cellStyle name="Normal 81 2 10" xfId="54252"/>
    <cellStyle name="Normal 81 2 2" xfId="10589"/>
    <cellStyle name="Normal 81 2 2 2" xfId="39912"/>
    <cellStyle name="Normal 81 2 2 2 2" xfId="39913"/>
    <cellStyle name="Normal 81 2 2 2 2 2" xfId="39914"/>
    <cellStyle name="Normal 81 2 2 2 2 2 2" xfId="39915"/>
    <cellStyle name="Normal 81 2 2 2 2 3" xfId="39916"/>
    <cellStyle name="Normal 81 2 2 2 3" xfId="39917"/>
    <cellStyle name="Normal 81 2 2 2 3 2" xfId="39918"/>
    <cellStyle name="Normal 81 2 2 2 3 2 2" xfId="39919"/>
    <cellStyle name="Normal 81 2 2 2 3 3" xfId="39920"/>
    <cellStyle name="Normal 81 2 2 2 4" xfId="39921"/>
    <cellStyle name="Normal 81 2 2 2 4 2" xfId="39922"/>
    <cellStyle name="Normal 81 2 2 2 5" xfId="39923"/>
    <cellStyle name="Normal 81 2 2 2_Lcc_inputs" xfId="54253"/>
    <cellStyle name="Normal 81 2 2 3" xfId="39924"/>
    <cellStyle name="Normal 81 2 2 3 2" xfId="39925"/>
    <cellStyle name="Normal 81 2 2 3 2 2" xfId="39926"/>
    <cellStyle name="Normal 81 2 2 3 2 3" xfId="54254"/>
    <cellStyle name="Normal 81 2 2 3 3" xfId="39927"/>
    <cellStyle name="Normal 81 2 2 3 4" xfId="54255"/>
    <cellStyle name="Normal 81 2 2 3_Lcc_inputs" xfId="54256"/>
    <cellStyle name="Normal 81 2 2 4" xfId="39928"/>
    <cellStyle name="Normal 81 2 2 4 2" xfId="39929"/>
    <cellStyle name="Normal 81 2 2 4 2 2" xfId="39930"/>
    <cellStyle name="Normal 81 2 2 4 3" xfId="39931"/>
    <cellStyle name="Normal 81 2 2 5" xfId="39932"/>
    <cellStyle name="Normal 81 2 2 5 2" xfId="39933"/>
    <cellStyle name="Normal 81 2 2 6" xfId="39934"/>
    <cellStyle name="Normal 81 2 2 7" xfId="54257"/>
    <cellStyle name="Normal 81 2 2 8" xfId="54258"/>
    <cellStyle name="Normal 81 2 2_Lcc_inputs" xfId="54259"/>
    <cellStyle name="Normal 81 2 3" xfId="10921"/>
    <cellStyle name="Normal 81 2 3 2" xfId="39935"/>
    <cellStyle name="Normal 81 2 3 2 2" xfId="39936"/>
    <cellStyle name="Normal 81 2 3 2 2 2" xfId="39937"/>
    <cellStyle name="Normal 81 2 3 2 2 3" xfId="54260"/>
    <cellStyle name="Normal 81 2 3 2 3" xfId="39938"/>
    <cellStyle name="Normal 81 2 3 2 4" xfId="54261"/>
    <cellStyle name="Normal 81 2 3 2_Lcc_inputs" xfId="54262"/>
    <cellStyle name="Normal 81 2 3 3" xfId="39939"/>
    <cellStyle name="Normal 81 2 3 3 2" xfId="39940"/>
    <cellStyle name="Normal 81 2 3 3 2 2" xfId="39941"/>
    <cellStyle name="Normal 81 2 3 3 3" xfId="39942"/>
    <cellStyle name="Normal 81 2 3 4" xfId="39943"/>
    <cellStyle name="Normal 81 2 3 4 2" xfId="39944"/>
    <cellStyle name="Normal 81 2 3 5" xfId="39945"/>
    <cellStyle name="Normal 81 2 3 6" xfId="54263"/>
    <cellStyle name="Normal 81 2 3 7" xfId="54264"/>
    <cellStyle name="Normal 81 2 3_Lcc_inputs" xfId="54265"/>
    <cellStyle name="Normal 81 2 4" xfId="11228"/>
    <cellStyle name="Normal 81 2 4 2" xfId="39946"/>
    <cellStyle name="Normal 81 2 4 2 2" xfId="39947"/>
    <cellStyle name="Normal 81 2 4 2 3" xfId="54266"/>
    <cellStyle name="Normal 81 2 4 3" xfId="39948"/>
    <cellStyle name="Normal 81 2 4 3 2" xfId="54267"/>
    <cellStyle name="Normal 81 2 4 4" xfId="54268"/>
    <cellStyle name="Normal 81 2 4 5" xfId="54269"/>
    <cellStyle name="Normal 81 2 4_Lcc_inputs" xfId="54270"/>
    <cellStyle name="Normal 81 2 5" xfId="39949"/>
    <cellStyle name="Normal 81 2 5 2" xfId="39950"/>
    <cellStyle name="Normal 81 2 5 2 2" xfId="39951"/>
    <cellStyle name="Normal 81 2 5 2 3" xfId="54271"/>
    <cellStyle name="Normal 81 2 5 3" xfId="39952"/>
    <cellStyle name="Normal 81 2 5 3 2" xfId="54272"/>
    <cellStyle name="Normal 81 2 5 4" xfId="54273"/>
    <cellStyle name="Normal 81 2 5 5" xfId="54274"/>
    <cellStyle name="Normal 81 2 5_Lcc_inputs" xfId="54275"/>
    <cellStyle name="Normal 81 2 6" xfId="39953"/>
    <cellStyle name="Normal 81 2 6 2" xfId="39954"/>
    <cellStyle name="Normal 81 2 6 2 2" xfId="54276"/>
    <cellStyle name="Normal 81 2 6 3" xfId="54277"/>
    <cellStyle name="Normal 81 2 6 4" xfId="54278"/>
    <cellStyle name="Normal 81 2 6_Lcc_inputs" xfId="54279"/>
    <cellStyle name="Normal 81 2 7" xfId="39955"/>
    <cellStyle name="Normal 81 2 7 2" xfId="54280"/>
    <cellStyle name="Normal 81 2 7 3" xfId="54281"/>
    <cellStyle name="Normal 81 2 8" xfId="54282"/>
    <cellStyle name="Normal 81 2 8 2" xfId="54283"/>
    <cellStyle name="Normal 81 2 9" xfId="54284"/>
    <cellStyle name="Normal 81 2_Lcc_inputs" xfId="54285"/>
    <cellStyle name="Normal 81 3" xfId="10590"/>
    <cellStyle name="Normal 81 3 2" xfId="10591"/>
    <cellStyle name="Normal 81 3 2 2" xfId="39956"/>
    <cellStyle name="Normal 81 3 2 2 2" xfId="39957"/>
    <cellStyle name="Normal 81 3 2 2 2 2" xfId="39958"/>
    <cellStyle name="Normal 81 3 2 2 2 2 2" xfId="39959"/>
    <cellStyle name="Normal 81 3 2 2 2 3" xfId="39960"/>
    <cellStyle name="Normal 81 3 2 2 3" xfId="39961"/>
    <cellStyle name="Normal 81 3 2 2 3 2" xfId="39962"/>
    <cellStyle name="Normal 81 3 2 2 3 2 2" xfId="39963"/>
    <cellStyle name="Normal 81 3 2 2 3 3" xfId="39964"/>
    <cellStyle name="Normal 81 3 2 2 4" xfId="39965"/>
    <cellStyle name="Normal 81 3 2 2 4 2" xfId="39966"/>
    <cellStyle name="Normal 81 3 2 2 5" xfId="39967"/>
    <cellStyle name="Normal 81 3 2 2_Lcc_inputs" xfId="54286"/>
    <cellStyle name="Normal 81 3 2 3" xfId="39968"/>
    <cellStyle name="Normal 81 3 2 3 2" xfId="39969"/>
    <cellStyle name="Normal 81 3 2 3 2 2" xfId="39970"/>
    <cellStyle name="Normal 81 3 2 3 2 3" xfId="54287"/>
    <cellStyle name="Normal 81 3 2 3 3" xfId="39971"/>
    <cellStyle name="Normal 81 3 2 3 4" xfId="54288"/>
    <cellStyle name="Normal 81 3 2 3_Lcc_inputs" xfId="54289"/>
    <cellStyle name="Normal 81 3 2 4" xfId="39972"/>
    <cellStyle name="Normal 81 3 2 4 2" xfId="39973"/>
    <cellStyle name="Normal 81 3 2 4 2 2" xfId="39974"/>
    <cellStyle name="Normal 81 3 2 4 3" xfId="39975"/>
    <cellStyle name="Normal 81 3 2 5" xfId="39976"/>
    <cellStyle name="Normal 81 3 2 5 2" xfId="39977"/>
    <cellStyle name="Normal 81 3 2 6" xfId="39978"/>
    <cellStyle name="Normal 81 3 2 7" xfId="54290"/>
    <cellStyle name="Normal 81 3 2 8" xfId="54291"/>
    <cellStyle name="Normal 81 3 2_Lcc_inputs" xfId="54292"/>
    <cellStyle name="Normal 81 3 3" xfId="10984"/>
    <cellStyle name="Normal 81 3 3 2" xfId="39979"/>
    <cellStyle name="Normal 81 3 3 2 2" xfId="39980"/>
    <cellStyle name="Normal 81 3 3 2 2 2" xfId="39981"/>
    <cellStyle name="Normal 81 3 3 2 2 3" xfId="54293"/>
    <cellStyle name="Normal 81 3 3 2 3" xfId="39982"/>
    <cellStyle name="Normal 81 3 3 2 4" xfId="54294"/>
    <cellStyle name="Normal 81 3 3 2_Lcc_inputs" xfId="54295"/>
    <cellStyle name="Normal 81 3 3 3" xfId="39983"/>
    <cellStyle name="Normal 81 3 3 3 2" xfId="39984"/>
    <cellStyle name="Normal 81 3 3 3 2 2" xfId="39985"/>
    <cellStyle name="Normal 81 3 3 3 3" xfId="39986"/>
    <cellStyle name="Normal 81 3 3 4" xfId="39987"/>
    <cellStyle name="Normal 81 3 3 4 2" xfId="39988"/>
    <cellStyle name="Normal 81 3 3 5" xfId="39989"/>
    <cellStyle name="Normal 81 3 3 6" xfId="54296"/>
    <cellStyle name="Normal 81 3 3 7" xfId="54297"/>
    <cellStyle name="Normal 81 3 3_Lcc_inputs" xfId="54298"/>
    <cellStyle name="Normal 81 3 4" xfId="11229"/>
    <cellStyle name="Normal 81 3 4 2" xfId="39990"/>
    <cellStyle name="Normal 81 3 4 2 2" xfId="39991"/>
    <cellStyle name="Normal 81 3 4 2 3" xfId="54299"/>
    <cellStyle name="Normal 81 3 4 3" xfId="39992"/>
    <cellStyle name="Normal 81 3 4 3 2" xfId="54300"/>
    <cellStyle name="Normal 81 3 4 4" xfId="54301"/>
    <cellStyle name="Normal 81 3 4 5" xfId="54302"/>
    <cellStyle name="Normal 81 3 4_Lcc_inputs" xfId="54303"/>
    <cellStyle name="Normal 81 3 5" xfId="39993"/>
    <cellStyle name="Normal 81 3 5 2" xfId="39994"/>
    <cellStyle name="Normal 81 3 5 2 2" xfId="39995"/>
    <cellStyle name="Normal 81 3 5 2 3" xfId="54304"/>
    <cellStyle name="Normal 81 3 5 3" xfId="39996"/>
    <cellStyle name="Normal 81 3 5 4" xfId="54305"/>
    <cellStyle name="Normal 81 3 5_Lcc_inputs" xfId="54306"/>
    <cellStyle name="Normal 81 3 6" xfId="39997"/>
    <cellStyle name="Normal 81 3 6 2" xfId="39998"/>
    <cellStyle name="Normal 81 3 6 3" xfId="54307"/>
    <cellStyle name="Normal 81 3 7" xfId="39999"/>
    <cellStyle name="Normal 81 3 7 2" xfId="54308"/>
    <cellStyle name="Normal 81 3 8" xfId="54309"/>
    <cellStyle name="Normal 81 3 9" xfId="54310"/>
    <cellStyle name="Normal 81 3_Lcc_inputs" xfId="54311"/>
    <cellStyle name="Normal 81 4" xfId="10592"/>
    <cellStyle name="Normal 81 4 2" xfId="10593"/>
    <cellStyle name="Normal 81 4 2 2" xfId="40000"/>
    <cellStyle name="Normal 81 4 2 2 2" xfId="40001"/>
    <cellStyle name="Normal 81 4 2 2 2 2" xfId="40002"/>
    <cellStyle name="Normal 81 4 2 2 2 2 2" xfId="40003"/>
    <cellStyle name="Normal 81 4 2 2 2 3" xfId="40004"/>
    <cellStyle name="Normal 81 4 2 2 3" xfId="40005"/>
    <cellStyle name="Normal 81 4 2 2 3 2" xfId="40006"/>
    <cellStyle name="Normal 81 4 2 2 3 2 2" xfId="40007"/>
    <cellStyle name="Normal 81 4 2 2 3 3" xfId="40008"/>
    <cellStyle name="Normal 81 4 2 2 4" xfId="40009"/>
    <cellStyle name="Normal 81 4 2 2 4 2" xfId="40010"/>
    <cellStyle name="Normal 81 4 2 2 5" xfId="40011"/>
    <cellStyle name="Normal 81 4 2 2_Lcc_inputs" xfId="54312"/>
    <cellStyle name="Normal 81 4 2 3" xfId="40012"/>
    <cellStyle name="Normal 81 4 2 3 2" xfId="40013"/>
    <cellStyle name="Normal 81 4 2 3 2 2" xfId="40014"/>
    <cellStyle name="Normal 81 4 2 3 2 3" xfId="54313"/>
    <cellStyle name="Normal 81 4 2 3 3" xfId="40015"/>
    <cellStyle name="Normal 81 4 2 3 4" xfId="54314"/>
    <cellStyle name="Normal 81 4 2 3_Lcc_inputs" xfId="54315"/>
    <cellStyle name="Normal 81 4 2 4" xfId="40016"/>
    <cellStyle name="Normal 81 4 2 4 2" xfId="40017"/>
    <cellStyle name="Normal 81 4 2 4 2 2" xfId="40018"/>
    <cellStyle name="Normal 81 4 2 4 3" xfId="40019"/>
    <cellStyle name="Normal 81 4 2 5" xfId="40020"/>
    <cellStyle name="Normal 81 4 2 5 2" xfId="40021"/>
    <cellStyle name="Normal 81 4 2 6" xfId="40022"/>
    <cellStyle name="Normal 81 4 2 7" xfId="54316"/>
    <cellStyle name="Normal 81 4 2 8" xfId="54317"/>
    <cellStyle name="Normal 81 4 2_Lcc_inputs" xfId="54318"/>
    <cellStyle name="Normal 81 4 3" xfId="40023"/>
    <cellStyle name="Normal 81 4 3 2" xfId="40024"/>
    <cellStyle name="Normal 81 4 3 2 2" xfId="40025"/>
    <cellStyle name="Normal 81 4 3 2 2 2" xfId="40026"/>
    <cellStyle name="Normal 81 4 3 2 3" xfId="40027"/>
    <cellStyle name="Normal 81 4 3 3" xfId="40028"/>
    <cellStyle name="Normal 81 4 3 3 2" xfId="40029"/>
    <cellStyle name="Normal 81 4 3 3 2 2" xfId="40030"/>
    <cellStyle name="Normal 81 4 3 3 3" xfId="40031"/>
    <cellStyle name="Normal 81 4 3 4" xfId="40032"/>
    <cellStyle name="Normal 81 4 3 4 2" xfId="40033"/>
    <cellStyle name="Normal 81 4 3 5" xfId="40034"/>
    <cellStyle name="Normal 81 4 3_Lcc_inputs" xfId="54319"/>
    <cellStyle name="Normal 81 4 4" xfId="40035"/>
    <cellStyle name="Normal 81 4 4 2" xfId="40036"/>
    <cellStyle name="Normal 81 4 4 2 2" xfId="40037"/>
    <cellStyle name="Normal 81 4 4 2 3" xfId="54320"/>
    <cellStyle name="Normal 81 4 4 3" xfId="40038"/>
    <cellStyle name="Normal 81 4 4 4" xfId="54321"/>
    <cellStyle name="Normal 81 4 4_Lcc_inputs" xfId="54322"/>
    <cellStyle name="Normal 81 4 5" xfId="40039"/>
    <cellStyle name="Normal 81 4 5 2" xfId="40040"/>
    <cellStyle name="Normal 81 4 5 2 2" xfId="40041"/>
    <cellStyle name="Normal 81 4 5 3" xfId="40042"/>
    <cellStyle name="Normal 81 4 6" xfId="40043"/>
    <cellStyle name="Normal 81 4 6 2" xfId="40044"/>
    <cellStyle name="Normal 81 4 7" xfId="40045"/>
    <cellStyle name="Normal 81 4 8" xfId="54323"/>
    <cellStyle name="Normal 81 4 9" xfId="54324"/>
    <cellStyle name="Normal 81 4_Lcc_inputs" xfId="54325"/>
    <cellStyle name="Normal 81 5" xfId="10594"/>
    <cellStyle name="Normal 81 5 2" xfId="10595"/>
    <cellStyle name="Normal 81 5 2 2" xfId="40046"/>
    <cellStyle name="Normal 81 5 2 2 2" xfId="40047"/>
    <cellStyle name="Normal 81 5 2 2 2 2" xfId="40048"/>
    <cellStyle name="Normal 81 5 2 2 2 2 2" xfId="40049"/>
    <cellStyle name="Normal 81 5 2 2 2 3" xfId="40050"/>
    <cellStyle name="Normal 81 5 2 2 3" xfId="40051"/>
    <cellStyle name="Normal 81 5 2 2 3 2" xfId="40052"/>
    <cellStyle name="Normal 81 5 2 2 3 2 2" xfId="40053"/>
    <cellStyle name="Normal 81 5 2 2 3 3" xfId="40054"/>
    <cellStyle name="Normal 81 5 2 2 4" xfId="40055"/>
    <cellStyle name="Normal 81 5 2 2 4 2" xfId="40056"/>
    <cellStyle name="Normal 81 5 2 2 5" xfId="40057"/>
    <cellStyle name="Normal 81 5 2 2_Lcc_inputs" xfId="54326"/>
    <cellStyle name="Normal 81 5 2 3" xfId="40058"/>
    <cellStyle name="Normal 81 5 2 3 2" xfId="40059"/>
    <cellStyle name="Normal 81 5 2 3 2 2" xfId="40060"/>
    <cellStyle name="Normal 81 5 2 3 2 3" xfId="54327"/>
    <cellStyle name="Normal 81 5 2 3 3" xfId="40061"/>
    <cellStyle name="Normal 81 5 2 3 4" xfId="54328"/>
    <cellStyle name="Normal 81 5 2 3_Lcc_inputs" xfId="54329"/>
    <cellStyle name="Normal 81 5 2 4" xfId="40062"/>
    <cellStyle name="Normal 81 5 2 4 2" xfId="40063"/>
    <cellStyle name="Normal 81 5 2 4 2 2" xfId="40064"/>
    <cellStyle name="Normal 81 5 2 4 3" xfId="40065"/>
    <cellStyle name="Normal 81 5 2 5" xfId="40066"/>
    <cellStyle name="Normal 81 5 2 5 2" xfId="40067"/>
    <cellStyle name="Normal 81 5 2 6" xfId="40068"/>
    <cellStyle name="Normal 81 5 2 7" xfId="54330"/>
    <cellStyle name="Normal 81 5 2 8" xfId="54331"/>
    <cellStyle name="Normal 81 5 2_Lcc_inputs" xfId="54332"/>
    <cellStyle name="Normal 81 5 3" xfId="40069"/>
    <cellStyle name="Normal 81 5 3 2" xfId="40070"/>
    <cellStyle name="Normal 81 5 3 2 2" xfId="40071"/>
    <cellStyle name="Normal 81 5 3 2 2 2" xfId="40072"/>
    <cellStyle name="Normal 81 5 3 2 3" xfId="40073"/>
    <cellStyle name="Normal 81 5 3 3" xfId="40074"/>
    <cellStyle name="Normal 81 5 3 3 2" xfId="40075"/>
    <cellStyle name="Normal 81 5 3 3 2 2" xfId="40076"/>
    <cellStyle name="Normal 81 5 3 3 3" xfId="40077"/>
    <cellStyle name="Normal 81 5 3 4" xfId="40078"/>
    <cellStyle name="Normal 81 5 3 4 2" xfId="40079"/>
    <cellStyle name="Normal 81 5 3 5" xfId="40080"/>
    <cellStyle name="Normal 81 5 3_Lcc_inputs" xfId="54333"/>
    <cellStyle name="Normal 81 5 4" xfId="40081"/>
    <cellStyle name="Normal 81 5 4 2" xfId="40082"/>
    <cellStyle name="Normal 81 5 4 2 2" xfId="40083"/>
    <cellStyle name="Normal 81 5 4 2 3" xfId="54334"/>
    <cellStyle name="Normal 81 5 4 3" xfId="40084"/>
    <cellStyle name="Normal 81 5 4 4" xfId="54335"/>
    <cellStyle name="Normal 81 5 4_Lcc_inputs" xfId="54336"/>
    <cellStyle name="Normal 81 5 5" xfId="40085"/>
    <cellStyle name="Normal 81 5 5 2" xfId="40086"/>
    <cellStyle name="Normal 81 5 5 2 2" xfId="40087"/>
    <cellStyle name="Normal 81 5 5 3" xfId="40088"/>
    <cellStyle name="Normal 81 5 6" xfId="40089"/>
    <cellStyle name="Normal 81 5 6 2" xfId="40090"/>
    <cellStyle name="Normal 81 5 7" xfId="40091"/>
    <cellStyle name="Normal 81 5 8" xfId="54337"/>
    <cellStyle name="Normal 81 5 9" xfId="54338"/>
    <cellStyle name="Normal 81 5_Lcc_inputs" xfId="54339"/>
    <cellStyle name="Normal 81 6" xfId="10596"/>
    <cellStyle name="Normal 81 6 2" xfId="10597"/>
    <cellStyle name="Normal 81 6 2 2" xfId="40092"/>
    <cellStyle name="Normal 81 6 2 2 2" xfId="40093"/>
    <cellStyle name="Normal 81 6 2 2 2 2" xfId="40094"/>
    <cellStyle name="Normal 81 6 2 2 2 2 2" xfId="40095"/>
    <cellStyle name="Normal 81 6 2 2 2 3" xfId="40096"/>
    <cellStyle name="Normal 81 6 2 2 3" xfId="40097"/>
    <cellStyle name="Normal 81 6 2 2 3 2" xfId="40098"/>
    <cellStyle name="Normal 81 6 2 2 3 2 2" xfId="40099"/>
    <cellStyle name="Normal 81 6 2 2 3 3" xfId="40100"/>
    <cellStyle name="Normal 81 6 2 2 4" xfId="40101"/>
    <cellStyle name="Normal 81 6 2 2 4 2" xfId="40102"/>
    <cellStyle name="Normal 81 6 2 2 5" xfId="40103"/>
    <cellStyle name="Normal 81 6 2 2_Lcc_inputs" xfId="54340"/>
    <cellStyle name="Normal 81 6 2 3" xfId="40104"/>
    <cellStyle name="Normal 81 6 2 3 2" xfId="40105"/>
    <cellStyle name="Normal 81 6 2 3 2 2" xfId="40106"/>
    <cellStyle name="Normal 81 6 2 3 2 3" xfId="54341"/>
    <cellStyle name="Normal 81 6 2 3 3" xfId="40107"/>
    <cellStyle name="Normal 81 6 2 3 4" xfId="54342"/>
    <cellStyle name="Normal 81 6 2 3_Lcc_inputs" xfId="54343"/>
    <cellStyle name="Normal 81 6 2 4" xfId="40108"/>
    <cellStyle name="Normal 81 6 2 4 2" xfId="40109"/>
    <cellStyle name="Normal 81 6 2 4 2 2" xfId="40110"/>
    <cellStyle name="Normal 81 6 2 4 3" xfId="40111"/>
    <cellStyle name="Normal 81 6 2 5" xfId="40112"/>
    <cellStyle name="Normal 81 6 2 5 2" xfId="40113"/>
    <cellStyle name="Normal 81 6 2 6" xfId="40114"/>
    <cellStyle name="Normal 81 6 2 7" xfId="54344"/>
    <cellStyle name="Normal 81 6 2 8" xfId="54345"/>
    <cellStyle name="Normal 81 6 2_Lcc_inputs" xfId="54346"/>
    <cellStyle name="Normal 81 6 3" xfId="40115"/>
    <cellStyle name="Normal 81 6 3 2" xfId="40116"/>
    <cellStyle name="Normal 81 6 3 2 2" xfId="40117"/>
    <cellStyle name="Normal 81 6 3 2 2 2" xfId="40118"/>
    <cellStyle name="Normal 81 6 3 2 3" xfId="40119"/>
    <cellStyle name="Normal 81 6 3 3" xfId="40120"/>
    <cellStyle name="Normal 81 6 3 3 2" xfId="40121"/>
    <cellStyle name="Normal 81 6 3 3 2 2" xfId="40122"/>
    <cellStyle name="Normal 81 6 3 3 3" xfId="40123"/>
    <cellStyle name="Normal 81 6 3 4" xfId="40124"/>
    <cellStyle name="Normal 81 6 3 4 2" xfId="40125"/>
    <cellStyle name="Normal 81 6 3 5" xfId="40126"/>
    <cellStyle name="Normal 81 6 3_Lcc_inputs" xfId="54347"/>
    <cellStyle name="Normal 81 6 4" xfId="40127"/>
    <cellStyle name="Normal 81 6 4 2" xfId="40128"/>
    <cellStyle name="Normal 81 6 4 2 2" xfId="40129"/>
    <cellStyle name="Normal 81 6 4 2 3" xfId="54348"/>
    <cellStyle name="Normal 81 6 4 3" xfId="40130"/>
    <cellStyle name="Normal 81 6 4 4" xfId="54349"/>
    <cellStyle name="Normal 81 6 4_Lcc_inputs" xfId="54350"/>
    <cellStyle name="Normal 81 6 5" xfId="40131"/>
    <cellStyle name="Normal 81 6 5 2" xfId="40132"/>
    <cellStyle name="Normal 81 6 5 2 2" xfId="40133"/>
    <cellStyle name="Normal 81 6 5 3" xfId="40134"/>
    <cellStyle name="Normal 81 6 6" xfId="40135"/>
    <cellStyle name="Normal 81 6 6 2" xfId="40136"/>
    <cellStyle name="Normal 81 6 7" xfId="40137"/>
    <cellStyle name="Normal 81 6 8" xfId="54351"/>
    <cellStyle name="Normal 81 6 9" xfId="54352"/>
    <cellStyle name="Normal 81 6_Lcc_inputs" xfId="54353"/>
    <cellStyle name="Normal 81 7" xfId="10598"/>
    <cellStyle name="Normal 81 7 2" xfId="10599"/>
    <cellStyle name="Normal 81 7 2 2" xfId="40138"/>
    <cellStyle name="Normal 81 7 2 2 2" xfId="40139"/>
    <cellStyle name="Normal 81 7 2 2 2 2" xfId="40140"/>
    <cellStyle name="Normal 81 7 2 2 2 2 2" xfId="40141"/>
    <cellStyle name="Normal 81 7 2 2 2 3" xfId="40142"/>
    <cellStyle name="Normal 81 7 2 2 3" xfId="40143"/>
    <cellStyle name="Normal 81 7 2 2 3 2" xfId="40144"/>
    <cellStyle name="Normal 81 7 2 2 3 2 2" xfId="40145"/>
    <cellStyle name="Normal 81 7 2 2 3 3" xfId="40146"/>
    <cellStyle name="Normal 81 7 2 2 4" xfId="40147"/>
    <cellStyle name="Normal 81 7 2 2 4 2" xfId="40148"/>
    <cellStyle name="Normal 81 7 2 2 5" xfId="40149"/>
    <cellStyle name="Normal 81 7 2 2_Lcc_inputs" xfId="54354"/>
    <cellStyle name="Normal 81 7 2 3" xfId="40150"/>
    <cellStyle name="Normal 81 7 2 3 2" xfId="40151"/>
    <cellStyle name="Normal 81 7 2 3 2 2" xfId="40152"/>
    <cellStyle name="Normal 81 7 2 3 2 3" xfId="54355"/>
    <cellStyle name="Normal 81 7 2 3 3" xfId="40153"/>
    <cellStyle name="Normal 81 7 2 3 4" xfId="54356"/>
    <cellStyle name="Normal 81 7 2 3_Lcc_inputs" xfId="54357"/>
    <cellStyle name="Normal 81 7 2 4" xfId="40154"/>
    <cellStyle name="Normal 81 7 2 4 2" xfId="40155"/>
    <cellStyle name="Normal 81 7 2 4 2 2" xfId="40156"/>
    <cellStyle name="Normal 81 7 2 4 3" xfId="40157"/>
    <cellStyle name="Normal 81 7 2 5" xfId="40158"/>
    <cellStyle name="Normal 81 7 2 5 2" xfId="40159"/>
    <cellStyle name="Normal 81 7 2 6" xfId="40160"/>
    <cellStyle name="Normal 81 7 2 7" xfId="54358"/>
    <cellStyle name="Normal 81 7 2 8" xfId="54359"/>
    <cellStyle name="Normal 81 7 2_Lcc_inputs" xfId="54360"/>
    <cellStyle name="Normal 81 7 3" xfId="40161"/>
    <cellStyle name="Normal 81 7 3 2" xfId="40162"/>
    <cellStyle name="Normal 81 7 3 2 2" xfId="40163"/>
    <cellStyle name="Normal 81 7 3 2 2 2" xfId="40164"/>
    <cellStyle name="Normal 81 7 3 2 3" xfId="40165"/>
    <cellStyle name="Normal 81 7 3 3" xfId="40166"/>
    <cellStyle name="Normal 81 7 3 3 2" xfId="40167"/>
    <cellStyle name="Normal 81 7 3 3 2 2" xfId="40168"/>
    <cellStyle name="Normal 81 7 3 3 3" xfId="40169"/>
    <cellStyle name="Normal 81 7 3 4" xfId="40170"/>
    <cellStyle name="Normal 81 7 3 4 2" xfId="40171"/>
    <cellStyle name="Normal 81 7 3 5" xfId="40172"/>
    <cellStyle name="Normal 81 7 3_Lcc_inputs" xfId="54361"/>
    <cellStyle name="Normal 81 7 4" xfId="40173"/>
    <cellStyle name="Normal 81 7 4 2" xfId="40174"/>
    <cellStyle name="Normal 81 7 4 2 2" xfId="40175"/>
    <cellStyle name="Normal 81 7 4 2 3" xfId="54362"/>
    <cellStyle name="Normal 81 7 4 3" xfId="40176"/>
    <cellStyle name="Normal 81 7 4 4" xfId="54363"/>
    <cellStyle name="Normal 81 7 4_Lcc_inputs" xfId="54364"/>
    <cellStyle name="Normal 81 7 5" xfId="40177"/>
    <cellStyle name="Normal 81 7 5 2" xfId="40178"/>
    <cellStyle name="Normal 81 7 5 2 2" xfId="40179"/>
    <cellStyle name="Normal 81 7 5 3" xfId="40180"/>
    <cellStyle name="Normal 81 7 6" xfId="40181"/>
    <cellStyle name="Normal 81 7 6 2" xfId="40182"/>
    <cellStyle name="Normal 81 7 7" xfId="40183"/>
    <cellStyle name="Normal 81 7 8" xfId="54365"/>
    <cellStyle name="Normal 81 7 9" xfId="54366"/>
    <cellStyle name="Normal 81 7_Lcc_inputs" xfId="54367"/>
    <cellStyle name="Normal 81 8" xfId="10600"/>
    <cellStyle name="Normal 81 8 2" xfId="40184"/>
    <cellStyle name="Normal 81 8 2 2" xfId="40185"/>
    <cellStyle name="Normal 81 8 2 2 2" xfId="40186"/>
    <cellStyle name="Normal 81 8 2 2 2 2" xfId="40187"/>
    <cellStyle name="Normal 81 8 2 2 3" xfId="40188"/>
    <cellStyle name="Normal 81 8 2 3" xfId="40189"/>
    <cellStyle name="Normal 81 8 2 3 2" xfId="40190"/>
    <cellStyle name="Normal 81 8 2 3 2 2" xfId="40191"/>
    <cellStyle name="Normal 81 8 2 3 3" xfId="40192"/>
    <cellStyle name="Normal 81 8 2 4" xfId="40193"/>
    <cellStyle name="Normal 81 8 2 4 2" xfId="40194"/>
    <cellStyle name="Normal 81 8 2 5" xfId="40195"/>
    <cellStyle name="Normal 81 8 2_Lcc_inputs" xfId="54368"/>
    <cellStyle name="Normal 81 8 3" xfId="40196"/>
    <cellStyle name="Normal 81 8 3 2" xfId="40197"/>
    <cellStyle name="Normal 81 8 3 2 2" xfId="40198"/>
    <cellStyle name="Normal 81 8 3 2 3" xfId="54369"/>
    <cellStyle name="Normal 81 8 3 3" xfId="40199"/>
    <cellStyle name="Normal 81 8 3 4" xfId="54370"/>
    <cellStyle name="Normal 81 8 3_Lcc_inputs" xfId="54371"/>
    <cellStyle name="Normal 81 8 4" xfId="40200"/>
    <cellStyle name="Normal 81 8 4 2" xfId="40201"/>
    <cellStyle name="Normal 81 8 4 2 2" xfId="40202"/>
    <cellStyle name="Normal 81 8 4 3" xfId="40203"/>
    <cellStyle name="Normal 81 8 5" xfId="40204"/>
    <cellStyle name="Normal 81 8 5 2" xfId="40205"/>
    <cellStyle name="Normal 81 8 6" xfId="40206"/>
    <cellStyle name="Normal 81 8 7" xfId="54372"/>
    <cellStyle name="Normal 81 8 8" xfId="54373"/>
    <cellStyle name="Normal 81 8_Lcc_inputs" xfId="54374"/>
    <cellStyle name="Normal 81 9" xfId="10787"/>
    <cellStyle name="Normal 81 9 2" xfId="40207"/>
    <cellStyle name="Normal 81 9 2 2" xfId="40208"/>
    <cellStyle name="Normal 81 9 2 2 2" xfId="40209"/>
    <cellStyle name="Normal 81 9 2 2 2 2" xfId="40210"/>
    <cellStyle name="Normal 81 9 2 2 3" xfId="40211"/>
    <cellStyle name="Normal 81 9 2 3" xfId="40212"/>
    <cellStyle name="Normal 81 9 2 3 2" xfId="40213"/>
    <cellStyle name="Normal 81 9 2 3 2 2" xfId="40214"/>
    <cellStyle name="Normal 81 9 2 3 3" xfId="40215"/>
    <cellStyle name="Normal 81 9 2 4" xfId="40216"/>
    <cellStyle name="Normal 81 9 2 4 2" xfId="40217"/>
    <cellStyle name="Normal 81 9 2 5" xfId="40218"/>
    <cellStyle name="Normal 81 9 2_Lcc_inputs" xfId="54375"/>
    <cellStyle name="Normal 81 9 3" xfId="40219"/>
    <cellStyle name="Normal 81 9 3 2" xfId="40220"/>
    <cellStyle name="Normal 81 9 3 2 2" xfId="40221"/>
    <cellStyle name="Normal 81 9 3 2 3" xfId="54376"/>
    <cellStyle name="Normal 81 9 3 3" xfId="40222"/>
    <cellStyle name="Normal 81 9 3 4" xfId="54377"/>
    <cellStyle name="Normal 81 9 3_Lcc_inputs" xfId="54378"/>
    <cellStyle name="Normal 81 9 4" xfId="40223"/>
    <cellStyle name="Normal 81 9 4 2" xfId="40224"/>
    <cellStyle name="Normal 81 9 4 2 2" xfId="40225"/>
    <cellStyle name="Normal 81 9 4 3" xfId="40226"/>
    <cellStyle name="Normal 81 9 5" xfId="40227"/>
    <cellStyle name="Normal 81 9 5 2" xfId="40228"/>
    <cellStyle name="Normal 81 9 6" xfId="40229"/>
    <cellStyle name="Normal 81 9 7" xfId="54379"/>
    <cellStyle name="Normal 81 9 8" xfId="54380"/>
    <cellStyle name="Normal 81 9_Lcc_inputs" xfId="54381"/>
    <cellStyle name="Normal 81_Lcc_inputs" xfId="54382"/>
    <cellStyle name="Normal 82" xfId="10601"/>
    <cellStyle name="Normal 82 10" xfId="10860"/>
    <cellStyle name="Normal 82 10 2" xfId="40230"/>
    <cellStyle name="Normal 82 10 2 2" xfId="40231"/>
    <cellStyle name="Normal 82 10 2 2 2" xfId="40232"/>
    <cellStyle name="Normal 82 10 2 2 3" xfId="54383"/>
    <cellStyle name="Normal 82 10 2 3" xfId="40233"/>
    <cellStyle name="Normal 82 10 2 4" xfId="54384"/>
    <cellStyle name="Normal 82 10 2_Lcc_inputs" xfId="54385"/>
    <cellStyle name="Normal 82 10 3" xfId="40234"/>
    <cellStyle name="Normal 82 10 3 2" xfId="40235"/>
    <cellStyle name="Normal 82 10 3 2 2" xfId="40236"/>
    <cellStyle name="Normal 82 10 3 3" xfId="40237"/>
    <cellStyle name="Normal 82 10 4" xfId="40238"/>
    <cellStyle name="Normal 82 10 4 2" xfId="40239"/>
    <cellStyle name="Normal 82 10 5" xfId="40240"/>
    <cellStyle name="Normal 82 10 6" xfId="54386"/>
    <cellStyle name="Normal 82 10 7" xfId="54387"/>
    <cellStyle name="Normal 82 10_Lcc_inputs" xfId="54388"/>
    <cellStyle name="Normal 82 11" xfId="40241"/>
    <cellStyle name="Normal 82 11 2" xfId="40242"/>
    <cellStyle name="Normal 82 11 2 2" xfId="40243"/>
    <cellStyle name="Normal 82 11 2 3" xfId="54389"/>
    <cellStyle name="Normal 82 11 3" xfId="40244"/>
    <cellStyle name="Normal 82 11 3 2" xfId="54390"/>
    <cellStyle name="Normal 82 11 4" xfId="54391"/>
    <cellStyle name="Normal 82 11 5" xfId="54392"/>
    <cellStyle name="Normal 82 11_Lcc_inputs" xfId="54393"/>
    <cellStyle name="Normal 82 12" xfId="40245"/>
    <cellStyle name="Normal 82 12 2" xfId="40246"/>
    <cellStyle name="Normal 82 12 2 2" xfId="40247"/>
    <cellStyle name="Normal 82 12 2 3" xfId="54394"/>
    <cellStyle name="Normal 82 12 3" xfId="40248"/>
    <cellStyle name="Normal 82 12 4" xfId="54395"/>
    <cellStyle name="Normal 82 12_Lcc_inputs" xfId="54396"/>
    <cellStyle name="Normal 82 13" xfId="40249"/>
    <cellStyle name="Normal 82 13 2" xfId="40250"/>
    <cellStyle name="Normal 82 13 3" xfId="54397"/>
    <cellStyle name="Normal 82 14" xfId="40251"/>
    <cellStyle name="Normal 82 14 2" xfId="54398"/>
    <cellStyle name="Normal 82 15" xfId="54399"/>
    <cellStyle name="Normal 82 16" xfId="54400"/>
    <cellStyle name="Normal 82 2" xfId="10602"/>
    <cellStyle name="Normal 82 2 10" xfId="54401"/>
    <cellStyle name="Normal 82 2 2" xfId="10603"/>
    <cellStyle name="Normal 82 2 2 2" xfId="40252"/>
    <cellStyle name="Normal 82 2 2 2 2" xfId="40253"/>
    <cellStyle name="Normal 82 2 2 2 2 2" xfId="40254"/>
    <cellStyle name="Normal 82 2 2 2 2 2 2" xfId="40255"/>
    <cellStyle name="Normal 82 2 2 2 2 3" xfId="40256"/>
    <cellStyle name="Normal 82 2 2 2 3" xfId="40257"/>
    <cellStyle name="Normal 82 2 2 2 3 2" xfId="40258"/>
    <cellStyle name="Normal 82 2 2 2 3 2 2" xfId="40259"/>
    <cellStyle name="Normal 82 2 2 2 3 3" xfId="40260"/>
    <cellStyle name="Normal 82 2 2 2 4" xfId="40261"/>
    <cellStyle name="Normal 82 2 2 2 4 2" xfId="40262"/>
    <cellStyle name="Normal 82 2 2 2 5" xfId="40263"/>
    <cellStyle name="Normal 82 2 2 2_Lcc_inputs" xfId="54402"/>
    <cellStyle name="Normal 82 2 2 3" xfId="40264"/>
    <cellStyle name="Normal 82 2 2 3 2" xfId="40265"/>
    <cellStyle name="Normal 82 2 2 3 2 2" xfId="40266"/>
    <cellStyle name="Normal 82 2 2 3 2 3" xfId="54403"/>
    <cellStyle name="Normal 82 2 2 3 3" xfId="40267"/>
    <cellStyle name="Normal 82 2 2 3 4" xfId="54404"/>
    <cellStyle name="Normal 82 2 2 3_Lcc_inputs" xfId="54405"/>
    <cellStyle name="Normal 82 2 2 4" xfId="40268"/>
    <cellStyle name="Normal 82 2 2 4 2" xfId="40269"/>
    <cellStyle name="Normal 82 2 2 4 2 2" xfId="40270"/>
    <cellStyle name="Normal 82 2 2 4 3" xfId="40271"/>
    <cellStyle name="Normal 82 2 2 5" xfId="40272"/>
    <cellStyle name="Normal 82 2 2 5 2" xfId="40273"/>
    <cellStyle name="Normal 82 2 2 6" xfId="40274"/>
    <cellStyle name="Normal 82 2 2 7" xfId="54406"/>
    <cellStyle name="Normal 82 2 2 8" xfId="54407"/>
    <cellStyle name="Normal 82 2 2_Lcc_inputs" xfId="54408"/>
    <cellStyle name="Normal 82 2 3" xfId="10922"/>
    <cellStyle name="Normal 82 2 3 2" xfId="40275"/>
    <cellStyle name="Normal 82 2 3 2 2" xfId="40276"/>
    <cellStyle name="Normal 82 2 3 2 2 2" xfId="40277"/>
    <cellStyle name="Normal 82 2 3 2 2 3" xfId="54409"/>
    <cellStyle name="Normal 82 2 3 2 3" xfId="40278"/>
    <cellStyle name="Normal 82 2 3 2 4" xfId="54410"/>
    <cellStyle name="Normal 82 2 3 2_Lcc_inputs" xfId="54411"/>
    <cellStyle name="Normal 82 2 3 3" xfId="40279"/>
    <cellStyle name="Normal 82 2 3 3 2" xfId="40280"/>
    <cellStyle name="Normal 82 2 3 3 2 2" xfId="40281"/>
    <cellStyle name="Normal 82 2 3 3 3" xfId="40282"/>
    <cellStyle name="Normal 82 2 3 4" xfId="40283"/>
    <cellStyle name="Normal 82 2 3 4 2" xfId="40284"/>
    <cellStyle name="Normal 82 2 3 5" xfId="40285"/>
    <cellStyle name="Normal 82 2 3 6" xfId="54412"/>
    <cellStyle name="Normal 82 2 3 7" xfId="54413"/>
    <cellStyle name="Normal 82 2 3_Lcc_inputs" xfId="54414"/>
    <cellStyle name="Normal 82 2 4" xfId="11230"/>
    <cellStyle name="Normal 82 2 4 2" xfId="40286"/>
    <cellStyle name="Normal 82 2 4 2 2" xfId="40287"/>
    <cellStyle name="Normal 82 2 4 2 3" xfId="54415"/>
    <cellStyle name="Normal 82 2 4 3" xfId="40288"/>
    <cellStyle name="Normal 82 2 4 3 2" xfId="54416"/>
    <cellStyle name="Normal 82 2 4 4" xfId="54417"/>
    <cellStyle name="Normal 82 2 4 5" xfId="54418"/>
    <cellStyle name="Normal 82 2 4_Lcc_inputs" xfId="54419"/>
    <cellStyle name="Normal 82 2 5" xfId="40289"/>
    <cellStyle name="Normal 82 2 5 2" xfId="40290"/>
    <cellStyle name="Normal 82 2 5 2 2" xfId="40291"/>
    <cellStyle name="Normal 82 2 5 2 3" xfId="54420"/>
    <cellStyle name="Normal 82 2 5 3" xfId="40292"/>
    <cellStyle name="Normal 82 2 5 3 2" xfId="54421"/>
    <cellStyle name="Normal 82 2 5 4" xfId="54422"/>
    <cellStyle name="Normal 82 2 5 5" xfId="54423"/>
    <cellStyle name="Normal 82 2 5_Lcc_inputs" xfId="54424"/>
    <cellStyle name="Normal 82 2 6" xfId="40293"/>
    <cellStyle name="Normal 82 2 6 2" xfId="40294"/>
    <cellStyle name="Normal 82 2 6 2 2" xfId="54425"/>
    <cellStyle name="Normal 82 2 6 3" xfId="54426"/>
    <cellStyle name="Normal 82 2 6 4" xfId="54427"/>
    <cellStyle name="Normal 82 2 6_Lcc_inputs" xfId="54428"/>
    <cellStyle name="Normal 82 2 7" xfId="40295"/>
    <cellStyle name="Normal 82 2 7 2" xfId="54429"/>
    <cellStyle name="Normal 82 2 7 3" xfId="54430"/>
    <cellStyle name="Normal 82 2 8" xfId="54431"/>
    <cellStyle name="Normal 82 2 8 2" xfId="54432"/>
    <cellStyle name="Normal 82 2 9" xfId="54433"/>
    <cellStyle name="Normal 82 2_Lcc_inputs" xfId="54434"/>
    <cellStyle name="Normal 82 3" xfId="10604"/>
    <cellStyle name="Normal 82 3 2" xfId="10605"/>
    <cellStyle name="Normal 82 3 2 2" xfId="40296"/>
    <cellStyle name="Normal 82 3 2 2 2" xfId="40297"/>
    <cellStyle name="Normal 82 3 2 2 2 2" xfId="40298"/>
    <cellStyle name="Normal 82 3 2 2 2 2 2" xfId="40299"/>
    <cellStyle name="Normal 82 3 2 2 2 3" xfId="40300"/>
    <cellStyle name="Normal 82 3 2 2 3" xfId="40301"/>
    <cellStyle name="Normal 82 3 2 2 3 2" xfId="40302"/>
    <cellStyle name="Normal 82 3 2 2 3 2 2" xfId="40303"/>
    <cellStyle name="Normal 82 3 2 2 3 3" xfId="40304"/>
    <cellStyle name="Normal 82 3 2 2 4" xfId="40305"/>
    <cellStyle name="Normal 82 3 2 2 4 2" xfId="40306"/>
    <cellStyle name="Normal 82 3 2 2 5" xfId="40307"/>
    <cellStyle name="Normal 82 3 2 2_Lcc_inputs" xfId="54435"/>
    <cellStyle name="Normal 82 3 2 3" xfId="40308"/>
    <cellStyle name="Normal 82 3 2 3 2" xfId="40309"/>
    <cellStyle name="Normal 82 3 2 3 2 2" xfId="40310"/>
    <cellStyle name="Normal 82 3 2 3 2 3" xfId="54436"/>
    <cellStyle name="Normal 82 3 2 3 3" xfId="40311"/>
    <cellStyle name="Normal 82 3 2 3 4" xfId="54437"/>
    <cellStyle name="Normal 82 3 2 3_Lcc_inputs" xfId="54438"/>
    <cellStyle name="Normal 82 3 2 4" xfId="40312"/>
    <cellStyle name="Normal 82 3 2 4 2" xfId="40313"/>
    <cellStyle name="Normal 82 3 2 4 2 2" xfId="40314"/>
    <cellStyle name="Normal 82 3 2 4 3" xfId="40315"/>
    <cellStyle name="Normal 82 3 2 5" xfId="40316"/>
    <cellStyle name="Normal 82 3 2 5 2" xfId="40317"/>
    <cellStyle name="Normal 82 3 2 6" xfId="40318"/>
    <cellStyle name="Normal 82 3 2 7" xfId="54439"/>
    <cellStyle name="Normal 82 3 2 8" xfId="54440"/>
    <cellStyle name="Normal 82 3 2_Lcc_inputs" xfId="54441"/>
    <cellStyle name="Normal 82 3 3" xfId="10985"/>
    <cellStyle name="Normal 82 3 3 2" xfId="40319"/>
    <cellStyle name="Normal 82 3 3 2 2" xfId="40320"/>
    <cellStyle name="Normal 82 3 3 2 2 2" xfId="40321"/>
    <cellStyle name="Normal 82 3 3 2 2 3" xfId="54442"/>
    <cellStyle name="Normal 82 3 3 2 3" xfId="40322"/>
    <cellStyle name="Normal 82 3 3 2 4" xfId="54443"/>
    <cellStyle name="Normal 82 3 3 2_Lcc_inputs" xfId="54444"/>
    <cellStyle name="Normal 82 3 3 3" xfId="40323"/>
    <cellStyle name="Normal 82 3 3 3 2" xfId="40324"/>
    <cellStyle name="Normal 82 3 3 3 2 2" xfId="40325"/>
    <cellStyle name="Normal 82 3 3 3 3" xfId="40326"/>
    <cellStyle name="Normal 82 3 3 4" xfId="40327"/>
    <cellStyle name="Normal 82 3 3 4 2" xfId="40328"/>
    <cellStyle name="Normal 82 3 3 5" xfId="40329"/>
    <cellStyle name="Normal 82 3 3 6" xfId="54445"/>
    <cellStyle name="Normal 82 3 3 7" xfId="54446"/>
    <cellStyle name="Normal 82 3 3_Lcc_inputs" xfId="54447"/>
    <cellStyle name="Normal 82 3 4" xfId="11231"/>
    <cellStyle name="Normal 82 3 4 2" xfId="40330"/>
    <cellStyle name="Normal 82 3 4 2 2" xfId="40331"/>
    <cellStyle name="Normal 82 3 4 2 3" xfId="54448"/>
    <cellStyle name="Normal 82 3 4 3" xfId="40332"/>
    <cellStyle name="Normal 82 3 4 3 2" xfId="54449"/>
    <cellStyle name="Normal 82 3 4 4" xfId="54450"/>
    <cellStyle name="Normal 82 3 4 5" xfId="54451"/>
    <cellStyle name="Normal 82 3 4_Lcc_inputs" xfId="54452"/>
    <cellStyle name="Normal 82 3 5" xfId="40333"/>
    <cellStyle name="Normal 82 3 5 2" xfId="40334"/>
    <cellStyle name="Normal 82 3 5 2 2" xfId="40335"/>
    <cellStyle name="Normal 82 3 5 2 3" xfId="54453"/>
    <cellStyle name="Normal 82 3 5 3" xfId="40336"/>
    <cellStyle name="Normal 82 3 5 4" xfId="54454"/>
    <cellStyle name="Normal 82 3 5_Lcc_inputs" xfId="54455"/>
    <cellStyle name="Normal 82 3 6" xfId="40337"/>
    <cellStyle name="Normal 82 3 6 2" xfId="40338"/>
    <cellStyle name="Normal 82 3 6 3" xfId="54456"/>
    <cellStyle name="Normal 82 3 7" xfId="40339"/>
    <cellStyle name="Normal 82 3 7 2" xfId="54457"/>
    <cellStyle name="Normal 82 3 8" xfId="54458"/>
    <cellStyle name="Normal 82 3 9" xfId="54459"/>
    <cellStyle name="Normal 82 3_Lcc_inputs" xfId="54460"/>
    <cellStyle name="Normal 82 4" xfId="10606"/>
    <cellStyle name="Normal 82 4 2" xfId="10607"/>
    <cellStyle name="Normal 82 4 2 2" xfId="40340"/>
    <cellStyle name="Normal 82 4 2 2 2" xfId="40341"/>
    <cellStyle name="Normal 82 4 2 2 2 2" xfId="40342"/>
    <cellStyle name="Normal 82 4 2 2 2 2 2" xfId="40343"/>
    <cellStyle name="Normal 82 4 2 2 2 3" xfId="40344"/>
    <cellStyle name="Normal 82 4 2 2 3" xfId="40345"/>
    <cellStyle name="Normal 82 4 2 2 3 2" xfId="40346"/>
    <cellStyle name="Normal 82 4 2 2 3 2 2" xfId="40347"/>
    <cellStyle name="Normal 82 4 2 2 3 3" xfId="40348"/>
    <cellStyle name="Normal 82 4 2 2 4" xfId="40349"/>
    <cellStyle name="Normal 82 4 2 2 4 2" xfId="40350"/>
    <cellStyle name="Normal 82 4 2 2 5" xfId="40351"/>
    <cellStyle name="Normal 82 4 2 2_Lcc_inputs" xfId="54461"/>
    <cellStyle name="Normal 82 4 2 3" xfId="40352"/>
    <cellStyle name="Normal 82 4 2 3 2" xfId="40353"/>
    <cellStyle name="Normal 82 4 2 3 2 2" xfId="40354"/>
    <cellStyle name="Normal 82 4 2 3 2 3" xfId="54462"/>
    <cellStyle name="Normal 82 4 2 3 3" xfId="40355"/>
    <cellStyle name="Normal 82 4 2 3 4" xfId="54463"/>
    <cellStyle name="Normal 82 4 2 3_Lcc_inputs" xfId="54464"/>
    <cellStyle name="Normal 82 4 2 4" xfId="40356"/>
    <cellStyle name="Normal 82 4 2 4 2" xfId="40357"/>
    <cellStyle name="Normal 82 4 2 4 2 2" xfId="40358"/>
    <cellStyle name="Normal 82 4 2 4 3" xfId="40359"/>
    <cellStyle name="Normal 82 4 2 5" xfId="40360"/>
    <cellStyle name="Normal 82 4 2 5 2" xfId="40361"/>
    <cellStyle name="Normal 82 4 2 6" xfId="40362"/>
    <cellStyle name="Normal 82 4 2 7" xfId="54465"/>
    <cellStyle name="Normal 82 4 2 8" xfId="54466"/>
    <cellStyle name="Normal 82 4 2_Lcc_inputs" xfId="54467"/>
    <cellStyle name="Normal 82 4 3" xfId="40363"/>
    <cellStyle name="Normal 82 4 3 2" xfId="40364"/>
    <cellStyle name="Normal 82 4 3 2 2" xfId="40365"/>
    <cellStyle name="Normal 82 4 3 2 2 2" xfId="40366"/>
    <cellStyle name="Normal 82 4 3 2 3" xfId="40367"/>
    <cellStyle name="Normal 82 4 3 3" xfId="40368"/>
    <cellStyle name="Normal 82 4 3 3 2" xfId="40369"/>
    <cellStyle name="Normal 82 4 3 3 2 2" xfId="40370"/>
    <cellStyle name="Normal 82 4 3 3 3" xfId="40371"/>
    <cellStyle name="Normal 82 4 3 4" xfId="40372"/>
    <cellStyle name="Normal 82 4 3 4 2" xfId="40373"/>
    <cellStyle name="Normal 82 4 3 5" xfId="40374"/>
    <cellStyle name="Normal 82 4 3_Lcc_inputs" xfId="54468"/>
    <cellStyle name="Normal 82 4 4" xfId="40375"/>
    <cellStyle name="Normal 82 4 4 2" xfId="40376"/>
    <cellStyle name="Normal 82 4 4 2 2" xfId="40377"/>
    <cellStyle name="Normal 82 4 4 2 3" xfId="54469"/>
    <cellStyle name="Normal 82 4 4 3" xfId="40378"/>
    <cellStyle name="Normal 82 4 4 4" xfId="54470"/>
    <cellStyle name="Normal 82 4 4_Lcc_inputs" xfId="54471"/>
    <cellStyle name="Normal 82 4 5" xfId="40379"/>
    <cellStyle name="Normal 82 4 5 2" xfId="40380"/>
    <cellStyle name="Normal 82 4 5 2 2" xfId="40381"/>
    <cellStyle name="Normal 82 4 5 3" xfId="40382"/>
    <cellStyle name="Normal 82 4 6" xfId="40383"/>
    <cellStyle name="Normal 82 4 6 2" xfId="40384"/>
    <cellStyle name="Normal 82 4 7" xfId="40385"/>
    <cellStyle name="Normal 82 4 8" xfId="54472"/>
    <cellStyle name="Normal 82 4 9" xfId="54473"/>
    <cellStyle name="Normal 82 4_Lcc_inputs" xfId="54474"/>
    <cellStyle name="Normal 82 5" xfId="10608"/>
    <cellStyle name="Normal 82 5 2" xfId="10609"/>
    <cellStyle name="Normal 82 5 2 2" xfId="40386"/>
    <cellStyle name="Normal 82 5 2 2 2" xfId="40387"/>
    <cellStyle name="Normal 82 5 2 2 2 2" xfId="40388"/>
    <cellStyle name="Normal 82 5 2 2 2 2 2" xfId="40389"/>
    <cellStyle name="Normal 82 5 2 2 2 3" xfId="40390"/>
    <cellStyle name="Normal 82 5 2 2 3" xfId="40391"/>
    <cellStyle name="Normal 82 5 2 2 3 2" xfId="40392"/>
    <cellStyle name="Normal 82 5 2 2 3 2 2" xfId="40393"/>
    <cellStyle name="Normal 82 5 2 2 3 3" xfId="40394"/>
    <cellStyle name="Normal 82 5 2 2 4" xfId="40395"/>
    <cellStyle name="Normal 82 5 2 2 4 2" xfId="40396"/>
    <cellStyle name="Normal 82 5 2 2 5" xfId="40397"/>
    <cellStyle name="Normal 82 5 2 2_Lcc_inputs" xfId="54475"/>
    <cellStyle name="Normal 82 5 2 3" xfId="40398"/>
    <cellStyle name="Normal 82 5 2 3 2" xfId="40399"/>
    <cellStyle name="Normal 82 5 2 3 2 2" xfId="40400"/>
    <cellStyle name="Normal 82 5 2 3 2 3" xfId="54476"/>
    <cellStyle name="Normal 82 5 2 3 3" xfId="40401"/>
    <cellStyle name="Normal 82 5 2 3 4" xfId="54477"/>
    <cellStyle name="Normal 82 5 2 3_Lcc_inputs" xfId="54478"/>
    <cellStyle name="Normal 82 5 2 4" xfId="40402"/>
    <cellStyle name="Normal 82 5 2 4 2" xfId="40403"/>
    <cellStyle name="Normal 82 5 2 4 2 2" xfId="40404"/>
    <cellStyle name="Normal 82 5 2 4 3" xfId="40405"/>
    <cellStyle name="Normal 82 5 2 5" xfId="40406"/>
    <cellStyle name="Normal 82 5 2 5 2" xfId="40407"/>
    <cellStyle name="Normal 82 5 2 6" xfId="40408"/>
    <cellStyle name="Normal 82 5 2 7" xfId="54479"/>
    <cellStyle name="Normal 82 5 2 8" xfId="54480"/>
    <cellStyle name="Normal 82 5 2_Lcc_inputs" xfId="54481"/>
    <cellStyle name="Normal 82 5 3" xfId="40409"/>
    <cellStyle name="Normal 82 5 3 2" xfId="40410"/>
    <cellStyle name="Normal 82 5 3 2 2" xfId="40411"/>
    <cellStyle name="Normal 82 5 3 2 2 2" xfId="40412"/>
    <cellStyle name="Normal 82 5 3 2 3" xfId="40413"/>
    <cellStyle name="Normal 82 5 3 3" xfId="40414"/>
    <cellStyle name="Normal 82 5 3 3 2" xfId="40415"/>
    <cellStyle name="Normal 82 5 3 3 2 2" xfId="40416"/>
    <cellStyle name="Normal 82 5 3 3 3" xfId="40417"/>
    <cellStyle name="Normal 82 5 3 4" xfId="40418"/>
    <cellStyle name="Normal 82 5 3 4 2" xfId="40419"/>
    <cellStyle name="Normal 82 5 3 5" xfId="40420"/>
    <cellStyle name="Normal 82 5 3_Lcc_inputs" xfId="54482"/>
    <cellStyle name="Normal 82 5 4" xfId="40421"/>
    <cellStyle name="Normal 82 5 4 2" xfId="40422"/>
    <cellStyle name="Normal 82 5 4 2 2" xfId="40423"/>
    <cellStyle name="Normal 82 5 4 2 3" xfId="54483"/>
    <cellStyle name="Normal 82 5 4 3" xfId="40424"/>
    <cellStyle name="Normal 82 5 4 4" xfId="54484"/>
    <cellStyle name="Normal 82 5 4_Lcc_inputs" xfId="54485"/>
    <cellStyle name="Normal 82 5 5" xfId="40425"/>
    <cellStyle name="Normal 82 5 5 2" xfId="40426"/>
    <cellStyle name="Normal 82 5 5 2 2" xfId="40427"/>
    <cellStyle name="Normal 82 5 5 3" xfId="40428"/>
    <cellStyle name="Normal 82 5 6" xfId="40429"/>
    <cellStyle name="Normal 82 5 6 2" xfId="40430"/>
    <cellStyle name="Normal 82 5 7" xfId="40431"/>
    <cellStyle name="Normal 82 5 8" xfId="54486"/>
    <cellStyle name="Normal 82 5 9" xfId="54487"/>
    <cellStyle name="Normal 82 5_Lcc_inputs" xfId="54488"/>
    <cellStyle name="Normal 82 6" xfId="10610"/>
    <cellStyle name="Normal 82 6 2" xfId="10611"/>
    <cellStyle name="Normal 82 6 2 2" xfId="40432"/>
    <cellStyle name="Normal 82 6 2 2 2" xfId="40433"/>
    <cellStyle name="Normal 82 6 2 2 2 2" xfId="40434"/>
    <cellStyle name="Normal 82 6 2 2 2 2 2" xfId="40435"/>
    <cellStyle name="Normal 82 6 2 2 2 3" xfId="40436"/>
    <cellStyle name="Normal 82 6 2 2 3" xfId="40437"/>
    <cellStyle name="Normal 82 6 2 2 3 2" xfId="40438"/>
    <cellStyle name="Normal 82 6 2 2 3 2 2" xfId="40439"/>
    <cellStyle name="Normal 82 6 2 2 3 3" xfId="40440"/>
    <cellStyle name="Normal 82 6 2 2 4" xfId="40441"/>
    <cellStyle name="Normal 82 6 2 2 4 2" xfId="40442"/>
    <cellStyle name="Normal 82 6 2 2 5" xfId="40443"/>
    <cellStyle name="Normal 82 6 2 2_Lcc_inputs" xfId="54489"/>
    <cellStyle name="Normal 82 6 2 3" xfId="40444"/>
    <cellStyle name="Normal 82 6 2 3 2" xfId="40445"/>
    <cellStyle name="Normal 82 6 2 3 2 2" xfId="40446"/>
    <cellStyle name="Normal 82 6 2 3 2 3" xfId="54490"/>
    <cellStyle name="Normal 82 6 2 3 3" xfId="40447"/>
    <cellStyle name="Normal 82 6 2 3 4" xfId="54491"/>
    <cellStyle name="Normal 82 6 2 3_Lcc_inputs" xfId="54492"/>
    <cellStyle name="Normal 82 6 2 4" xfId="40448"/>
    <cellStyle name="Normal 82 6 2 4 2" xfId="40449"/>
    <cellStyle name="Normal 82 6 2 4 2 2" xfId="40450"/>
    <cellStyle name="Normal 82 6 2 4 3" xfId="40451"/>
    <cellStyle name="Normal 82 6 2 5" xfId="40452"/>
    <cellStyle name="Normal 82 6 2 5 2" xfId="40453"/>
    <cellStyle name="Normal 82 6 2 6" xfId="40454"/>
    <cellStyle name="Normal 82 6 2 7" xfId="54493"/>
    <cellStyle name="Normal 82 6 2 8" xfId="54494"/>
    <cellStyle name="Normal 82 6 2_Lcc_inputs" xfId="54495"/>
    <cellStyle name="Normal 82 6 3" xfId="40455"/>
    <cellStyle name="Normal 82 6 3 2" xfId="40456"/>
    <cellStyle name="Normal 82 6 3 2 2" xfId="40457"/>
    <cellStyle name="Normal 82 6 3 2 2 2" xfId="40458"/>
    <cellStyle name="Normal 82 6 3 2 3" xfId="40459"/>
    <cellStyle name="Normal 82 6 3 3" xfId="40460"/>
    <cellStyle name="Normal 82 6 3 3 2" xfId="40461"/>
    <cellStyle name="Normal 82 6 3 3 2 2" xfId="40462"/>
    <cellStyle name="Normal 82 6 3 3 3" xfId="40463"/>
    <cellStyle name="Normal 82 6 3 4" xfId="40464"/>
    <cellStyle name="Normal 82 6 3 4 2" xfId="40465"/>
    <cellStyle name="Normal 82 6 3 5" xfId="40466"/>
    <cellStyle name="Normal 82 6 3_Lcc_inputs" xfId="54496"/>
    <cellStyle name="Normal 82 6 4" xfId="40467"/>
    <cellStyle name="Normal 82 6 4 2" xfId="40468"/>
    <cellStyle name="Normal 82 6 4 2 2" xfId="40469"/>
    <cellStyle name="Normal 82 6 4 2 3" xfId="54497"/>
    <cellStyle name="Normal 82 6 4 3" xfId="40470"/>
    <cellStyle name="Normal 82 6 4 4" xfId="54498"/>
    <cellStyle name="Normal 82 6 4_Lcc_inputs" xfId="54499"/>
    <cellStyle name="Normal 82 6 5" xfId="40471"/>
    <cellStyle name="Normal 82 6 5 2" xfId="40472"/>
    <cellStyle name="Normal 82 6 5 2 2" xfId="40473"/>
    <cellStyle name="Normal 82 6 5 3" xfId="40474"/>
    <cellStyle name="Normal 82 6 6" xfId="40475"/>
    <cellStyle name="Normal 82 6 6 2" xfId="40476"/>
    <cellStyle name="Normal 82 6 7" xfId="40477"/>
    <cellStyle name="Normal 82 6 8" xfId="54500"/>
    <cellStyle name="Normal 82 6 9" xfId="54501"/>
    <cellStyle name="Normal 82 6_Lcc_inputs" xfId="54502"/>
    <cellStyle name="Normal 82 7" xfId="10612"/>
    <cellStyle name="Normal 82 7 2" xfId="10613"/>
    <cellStyle name="Normal 82 7 2 2" xfId="40478"/>
    <cellStyle name="Normal 82 7 2 2 2" xfId="40479"/>
    <cellStyle name="Normal 82 7 2 2 2 2" xfId="40480"/>
    <cellStyle name="Normal 82 7 2 2 2 2 2" xfId="40481"/>
    <cellStyle name="Normal 82 7 2 2 2 3" xfId="40482"/>
    <cellStyle name="Normal 82 7 2 2 3" xfId="40483"/>
    <cellStyle name="Normal 82 7 2 2 3 2" xfId="40484"/>
    <cellStyle name="Normal 82 7 2 2 3 2 2" xfId="40485"/>
    <cellStyle name="Normal 82 7 2 2 3 3" xfId="40486"/>
    <cellStyle name="Normal 82 7 2 2 4" xfId="40487"/>
    <cellStyle name="Normal 82 7 2 2 4 2" xfId="40488"/>
    <cellStyle name="Normal 82 7 2 2 5" xfId="40489"/>
    <cellStyle name="Normal 82 7 2 2_Lcc_inputs" xfId="54503"/>
    <cellStyle name="Normal 82 7 2 3" xfId="40490"/>
    <cellStyle name="Normal 82 7 2 3 2" xfId="40491"/>
    <cellStyle name="Normal 82 7 2 3 2 2" xfId="40492"/>
    <cellStyle name="Normal 82 7 2 3 2 3" xfId="54504"/>
    <cellStyle name="Normal 82 7 2 3 3" xfId="40493"/>
    <cellStyle name="Normal 82 7 2 3 4" xfId="54505"/>
    <cellStyle name="Normal 82 7 2 3_Lcc_inputs" xfId="54506"/>
    <cellStyle name="Normal 82 7 2 4" xfId="40494"/>
    <cellStyle name="Normal 82 7 2 4 2" xfId="40495"/>
    <cellStyle name="Normal 82 7 2 4 2 2" xfId="40496"/>
    <cellStyle name="Normal 82 7 2 4 3" xfId="40497"/>
    <cellStyle name="Normal 82 7 2 5" xfId="40498"/>
    <cellStyle name="Normal 82 7 2 5 2" xfId="40499"/>
    <cellStyle name="Normal 82 7 2 6" xfId="40500"/>
    <cellStyle name="Normal 82 7 2 7" xfId="54507"/>
    <cellStyle name="Normal 82 7 2 8" xfId="54508"/>
    <cellStyle name="Normal 82 7 2_Lcc_inputs" xfId="54509"/>
    <cellStyle name="Normal 82 7 3" xfId="40501"/>
    <cellStyle name="Normal 82 7 3 2" xfId="40502"/>
    <cellStyle name="Normal 82 7 3 2 2" xfId="40503"/>
    <cellStyle name="Normal 82 7 3 2 2 2" xfId="40504"/>
    <cellStyle name="Normal 82 7 3 2 3" xfId="40505"/>
    <cellStyle name="Normal 82 7 3 3" xfId="40506"/>
    <cellStyle name="Normal 82 7 3 3 2" xfId="40507"/>
    <cellStyle name="Normal 82 7 3 3 2 2" xfId="40508"/>
    <cellStyle name="Normal 82 7 3 3 3" xfId="40509"/>
    <cellStyle name="Normal 82 7 3 4" xfId="40510"/>
    <cellStyle name="Normal 82 7 3 4 2" xfId="40511"/>
    <cellStyle name="Normal 82 7 3 5" xfId="40512"/>
    <cellStyle name="Normal 82 7 3_Lcc_inputs" xfId="54510"/>
    <cellStyle name="Normal 82 7 4" xfId="40513"/>
    <cellStyle name="Normal 82 7 4 2" xfId="40514"/>
    <cellStyle name="Normal 82 7 4 2 2" xfId="40515"/>
    <cellStyle name="Normal 82 7 4 2 3" xfId="54511"/>
    <cellStyle name="Normal 82 7 4 3" xfId="40516"/>
    <cellStyle name="Normal 82 7 4 4" xfId="54512"/>
    <cellStyle name="Normal 82 7 4_Lcc_inputs" xfId="54513"/>
    <cellStyle name="Normal 82 7 5" xfId="40517"/>
    <cellStyle name="Normal 82 7 5 2" xfId="40518"/>
    <cellStyle name="Normal 82 7 5 2 2" xfId="40519"/>
    <cellStyle name="Normal 82 7 5 3" xfId="40520"/>
    <cellStyle name="Normal 82 7 6" xfId="40521"/>
    <cellStyle name="Normal 82 7 6 2" xfId="40522"/>
    <cellStyle name="Normal 82 7 7" xfId="40523"/>
    <cellStyle name="Normal 82 7 8" xfId="54514"/>
    <cellStyle name="Normal 82 7 9" xfId="54515"/>
    <cellStyle name="Normal 82 7_Lcc_inputs" xfId="54516"/>
    <cellStyle name="Normal 82 8" xfId="10614"/>
    <cellStyle name="Normal 82 8 2" xfId="40524"/>
    <cellStyle name="Normal 82 8 2 2" xfId="40525"/>
    <cellStyle name="Normal 82 8 2 2 2" xfId="40526"/>
    <cellStyle name="Normal 82 8 2 2 2 2" xfId="40527"/>
    <cellStyle name="Normal 82 8 2 2 3" xfId="40528"/>
    <cellStyle name="Normal 82 8 2 3" xfId="40529"/>
    <cellStyle name="Normal 82 8 2 3 2" xfId="40530"/>
    <cellStyle name="Normal 82 8 2 3 2 2" xfId="40531"/>
    <cellStyle name="Normal 82 8 2 3 3" xfId="40532"/>
    <cellStyle name="Normal 82 8 2 4" xfId="40533"/>
    <cellStyle name="Normal 82 8 2 4 2" xfId="40534"/>
    <cellStyle name="Normal 82 8 2 5" xfId="40535"/>
    <cellStyle name="Normal 82 8 2_Lcc_inputs" xfId="54517"/>
    <cellStyle name="Normal 82 8 3" xfId="40536"/>
    <cellStyle name="Normal 82 8 3 2" xfId="40537"/>
    <cellStyle name="Normal 82 8 3 2 2" xfId="40538"/>
    <cellStyle name="Normal 82 8 3 2 3" xfId="54518"/>
    <cellStyle name="Normal 82 8 3 3" xfId="40539"/>
    <cellStyle name="Normal 82 8 3 4" xfId="54519"/>
    <cellStyle name="Normal 82 8 3_Lcc_inputs" xfId="54520"/>
    <cellStyle name="Normal 82 8 4" xfId="40540"/>
    <cellStyle name="Normal 82 8 4 2" xfId="40541"/>
    <cellStyle name="Normal 82 8 4 2 2" xfId="40542"/>
    <cellStyle name="Normal 82 8 4 3" xfId="40543"/>
    <cellStyle name="Normal 82 8 5" xfId="40544"/>
    <cellStyle name="Normal 82 8 5 2" xfId="40545"/>
    <cellStyle name="Normal 82 8 6" xfId="40546"/>
    <cellStyle name="Normal 82 8 7" xfId="54521"/>
    <cellStyle name="Normal 82 8 8" xfId="54522"/>
    <cellStyle name="Normal 82 8_Lcc_inputs" xfId="54523"/>
    <cellStyle name="Normal 82 9" xfId="10788"/>
    <cellStyle name="Normal 82 9 2" xfId="40547"/>
    <cellStyle name="Normal 82 9 2 2" xfId="40548"/>
    <cellStyle name="Normal 82 9 2 2 2" xfId="40549"/>
    <cellStyle name="Normal 82 9 2 2 2 2" xfId="40550"/>
    <cellStyle name="Normal 82 9 2 2 3" xfId="40551"/>
    <cellStyle name="Normal 82 9 2 3" xfId="40552"/>
    <cellStyle name="Normal 82 9 2 3 2" xfId="40553"/>
    <cellStyle name="Normal 82 9 2 3 2 2" xfId="40554"/>
    <cellStyle name="Normal 82 9 2 3 3" xfId="40555"/>
    <cellStyle name="Normal 82 9 2 4" xfId="40556"/>
    <cellStyle name="Normal 82 9 2 4 2" xfId="40557"/>
    <cellStyle name="Normal 82 9 2 5" xfId="40558"/>
    <cellStyle name="Normal 82 9 2_Lcc_inputs" xfId="54524"/>
    <cellStyle name="Normal 82 9 3" xfId="40559"/>
    <cellStyle name="Normal 82 9 3 2" xfId="40560"/>
    <cellStyle name="Normal 82 9 3 2 2" xfId="40561"/>
    <cellStyle name="Normal 82 9 3 2 3" xfId="54525"/>
    <cellStyle name="Normal 82 9 3 3" xfId="40562"/>
    <cellStyle name="Normal 82 9 3 4" xfId="54526"/>
    <cellStyle name="Normal 82 9 3_Lcc_inputs" xfId="54527"/>
    <cellStyle name="Normal 82 9 4" xfId="40563"/>
    <cellStyle name="Normal 82 9 4 2" xfId="40564"/>
    <cellStyle name="Normal 82 9 4 2 2" xfId="40565"/>
    <cellStyle name="Normal 82 9 4 3" xfId="40566"/>
    <cellStyle name="Normal 82 9 5" xfId="40567"/>
    <cellStyle name="Normal 82 9 5 2" xfId="40568"/>
    <cellStyle name="Normal 82 9 6" xfId="40569"/>
    <cellStyle name="Normal 82 9 7" xfId="54528"/>
    <cellStyle name="Normal 82 9 8" xfId="54529"/>
    <cellStyle name="Normal 82 9_Lcc_inputs" xfId="54530"/>
    <cellStyle name="Normal 82_Lcc_inputs" xfId="54531"/>
    <cellStyle name="Normal 83" xfId="10615"/>
    <cellStyle name="Normal 83 10" xfId="10861"/>
    <cellStyle name="Normal 83 10 2" xfId="40570"/>
    <cellStyle name="Normal 83 10 2 2" xfId="40571"/>
    <cellStyle name="Normal 83 10 2 2 2" xfId="40572"/>
    <cellStyle name="Normal 83 10 2 2 3" xfId="54532"/>
    <cellStyle name="Normal 83 10 2 3" xfId="40573"/>
    <cellStyle name="Normal 83 10 2 4" xfId="54533"/>
    <cellStyle name="Normal 83 10 2_Lcc_inputs" xfId="54534"/>
    <cellStyle name="Normal 83 10 3" xfId="40574"/>
    <cellStyle name="Normal 83 10 3 2" xfId="40575"/>
    <cellStyle name="Normal 83 10 3 2 2" xfId="40576"/>
    <cellStyle name="Normal 83 10 3 3" xfId="40577"/>
    <cellStyle name="Normal 83 10 4" xfId="40578"/>
    <cellStyle name="Normal 83 10 4 2" xfId="40579"/>
    <cellStyle name="Normal 83 10 5" xfId="40580"/>
    <cellStyle name="Normal 83 10 6" xfId="54535"/>
    <cellStyle name="Normal 83 10 7" xfId="54536"/>
    <cellStyle name="Normal 83 10_Lcc_inputs" xfId="54537"/>
    <cellStyle name="Normal 83 11" xfId="40581"/>
    <cellStyle name="Normal 83 11 2" xfId="40582"/>
    <cellStyle name="Normal 83 11 2 2" xfId="40583"/>
    <cellStyle name="Normal 83 11 2 3" xfId="54538"/>
    <cellStyle name="Normal 83 11 3" xfId="40584"/>
    <cellStyle name="Normal 83 11 3 2" xfId="54539"/>
    <cellStyle name="Normal 83 11 4" xfId="54540"/>
    <cellStyle name="Normal 83 11 5" xfId="54541"/>
    <cellStyle name="Normal 83 11_Lcc_inputs" xfId="54542"/>
    <cellStyle name="Normal 83 12" xfId="40585"/>
    <cellStyle name="Normal 83 12 2" xfId="40586"/>
    <cellStyle name="Normal 83 12 2 2" xfId="40587"/>
    <cellStyle name="Normal 83 12 2 3" xfId="54543"/>
    <cellStyle name="Normal 83 12 3" xfId="40588"/>
    <cellStyle name="Normal 83 12 4" xfId="54544"/>
    <cellStyle name="Normal 83 12_Lcc_inputs" xfId="54545"/>
    <cellStyle name="Normal 83 13" xfId="40589"/>
    <cellStyle name="Normal 83 13 2" xfId="40590"/>
    <cellStyle name="Normal 83 13 3" xfId="54546"/>
    <cellStyle name="Normal 83 14" xfId="40591"/>
    <cellStyle name="Normal 83 14 2" xfId="54547"/>
    <cellStyle name="Normal 83 15" xfId="54548"/>
    <cellStyle name="Normal 83 16" xfId="54549"/>
    <cellStyle name="Normal 83 2" xfId="10616"/>
    <cellStyle name="Normal 83 2 10" xfId="54550"/>
    <cellStyle name="Normal 83 2 2" xfId="10617"/>
    <cellStyle name="Normal 83 2 2 2" xfId="40592"/>
    <cellStyle name="Normal 83 2 2 2 2" xfId="40593"/>
    <cellStyle name="Normal 83 2 2 2 2 2" xfId="40594"/>
    <cellStyle name="Normal 83 2 2 2 2 2 2" xfId="40595"/>
    <cellStyle name="Normal 83 2 2 2 2 3" xfId="40596"/>
    <cellStyle name="Normal 83 2 2 2 3" xfId="40597"/>
    <cellStyle name="Normal 83 2 2 2 3 2" xfId="40598"/>
    <cellStyle name="Normal 83 2 2 2 3 2 2" xfId="40599"/>
    <cellStyle name="Normal 83 2 2 2 3 3" xfId="40600"/>
    <cellStyle name="Normal 83 2 2 2 4" xfId="40601"/>
    <cellStyle name="Normal 83 2 2 2 4 2" xfId="40602"/>
    <cellStyle name="Normal 83 2 2 2 5" xfId="40603"/>
    <cellStyle name="Normal 83 2 2 2_Lcc_inputs" xfId="54551"/>
    <cellStyle name="Normal 83 2 2 3" xfId="40604"/>
    <cellStyle name="Normal 83 2 2 3 2" xfId="40605"/>
    <cellStyle name="Normal 83 2 2 3 2 2" xfId="40606"/>
    <cellStyle name="Normal 83 2 2 3 2 3" xfId="54552"/>
    <cellStyle name="Normal 83 2 2 3 3" xfId="40607"/>
    <cellStyle name="Normal 83 2 2 3 4" xfId="54553"/>
    <cellStyle name="Normal 83 2 2 3_Lcc_inputs" xfId="54554"/>
    <cellStyle name="Normal 83 2 2 4" xfId="40608"/>
    <cellStyle name="Normal 83 2 2 4 2" xfId="40609"/>
    <cellStyle name="Normal 83 2 2 4 2 2" xfId="40610"/>
    <cellStyle name="Normal 83 2 2 4 3" xfId="40611"/>
    <cellStyle name="Normal 83 2 2 5" xfId="40612"/>
    <cellStyle name="Normal 83 2 2 5 2" xfId="40613"/>
    <cellStyle name="Normal 83 2 2 6" xfId="40614"/>
    <cellStyle name="Normal 83 2 2 7" xfId="54555"/>
    <cellStyle name="Normal 83 2 2 8" xfId="54556"/>
    <cellStyle name="Normal 83 2 2_Lcc_inputs" xfId="54557"/>
    <cellStyle name="Normal 83 2 3" xfId="10923"/>
    <cellStyle name="Normal 83 2 3 2" xfId="40615"/>
    <cellStyle name="Normal 83 2 3 2 2" xfId="40616"/>
    <cellStyle name="Normal 83 2 3 2 2 2" xfId="40617"/>
    <cellStyle name="Normal 83 2 3 2 2 3" xfId="54558"/>
    <cellStyle name="Normal 83 2 3 2 3" xfId="40618"/>
    <cellStyle name="Normal 83 2 3 2 4" xfId="54559"/>
    <cellStyle name="Normal 83 2 3 2_Lcc_inputs" xfId="54560"/>
    <cellStyle name="Normal 83 2 3 3" xfId="40619"/>
    <cellStyle name="Normal 83 2 3 3 2" xfId="40620"/>
    <cellStyle name="Normal 83 2 3 3 2 2" xfId="40621"/>
    <cellStyle name="Normal 83 2 3 3 3" xfId="40622"/>
    <cellStyle name="Normal 83 2 3 4" xfId="40623"/>
    <cellStyle name="Normal 83 2 3 4 2" xfId="40624"/>
    <cellStyle name="Normal 83 2 3 5" xfId="40625"/>
    <cellStyle name="Normal 83 2 3 6" xfId="54561"/>
    <cellStyle name="Normal 83 2 3 7" xfId="54562"/>
    <cellStyle name="Normal 83 2 3_Lcc_inputs" xfId="54563"/>
    <cellStyle name="Normal 83 2 4" xfId="11232"/>
    <cellStyle name="Normal 83 2 4 2" xfId="40626"/>
    <cellStyle name="Normal 83 2 4 2 2" xfId="40627"/>
    <cellStyle name="Normal 83 2 4 2 3" xfId="54564"/>
    <cellStyle name="Normal 83 2 4 3" xfId="40628"/>
    <cellStyle name="Normal 83 2 4 3 2" xfId="54565"/>
    <cellStyle name="Normal 83 2 4 4" xfId="54566"/>
    <cellStyle name="Normal 83 2 4 5" xfId="54567"/>
    <cellStyle name="Normal 83 2 4_Lcc_inputs" xfId="54568"/>
    <cellStyle name="Normal 83 2 5" xfId="40629"/>
    <cellStyle name="Normal 83 2 5 2" xfId="40630"/>
    <cellStyle name="Normal 83 2 5 2 2" xfId="40631"/>
    <cellStyle name="Normal 83 2 5 2 3" xfId="54569"/>
    <cellStyle name="Normal 83 2 5 3" xfId="40632"/>
    <cellStyle name="Normal 83 2 5 3 2" xfId="54570"/>
    <cellStyle name="Normal 83 2 5 4" xfId="54571"/>
    <cellStyle name="Normal 83 2 5 5" xfId="54572"/>
    <cellStyle name="Normal 83 2 5_Lcc_inputs" xfId="54573"/>
    <cellStyle name="Normal 83 2 6" xfId="40633"/>
    <cellStyle name="Normal 83 2 6 2" xfId="40634"/>
    <cellStyle name="Normal 83 2 6 2 2" xfId="54574"/>
    <cellStyle name="Normal 83 2 6 3" xfId="54575"/>
    <cellStyle name="Normal 83 2 6 4" xfId="54576"/>
    <cellStyle name="Normal 83 2 6_Lcc_inputs" xfId="54577"/>
    <cellStyle name="Normal 83 2 7" xfId="40635"/>
    <cellStyle name="Normal 83 2 7 2" xfId="54578"/>
    <cellStyle name="Normal 83 2 7 3" xfId="54579"/>
    <cellStyle name="Normal 83 2 8" xfId="54580"/>
    <cellStyle name="Normal 83 2 8 2" xfId="54581"/>
    <cellStyle name="Normal 83 2 9" xfId="54582"/>
    <cellStyle name="Normal 83 2_Lcc_inputs" xfId="54583"/>
    <cellStyle name="Normal 83 3" xfId="10618"/>
    <cellStyle name="Normal 83 3 2" xfId="10619"/>
    <cellStyle name="Normal 83 3 2 2" xfId="40636"/>
    <cellStyle name="Normal 83 3 2 2 2" xfId="40637"/>
    <cellStyle name="Normal 83 3 2 2 2 2" xfId="40638"/>
    <cellStyle name="Normal 83 3 2 2 2 2 2" xfId="40639"/>
    <cellStyle name="Normal 83 3 2 2 2 3" xfId="40640"/>
    <cellStyle name="Normal 83 3 2 2 3" xfId="40641"/>
    <cellStyle name="Normal 83 3 2 2 3 2" xfId="40642"/>
    <cellStyle name="Normal 83 3 2 2 3 2 2" xfId="40643"/>
    <cellStyle name="Normal 83 3 2 2 3 3" xfId="40644"/>
    <cellStyle name="Normal 83 3 2 2 4" xfId="40645"/>
    <cellStyle name="Normal 83 3 2 2 4 2" xfId="40646"/>
    <cellStyle name="Normal 83 3 2 2 5" xfId="40647"/>
    <cellStyle name="Normal 83 3 2 2_Lcc_inputs" xfId="54584"/>
    <cellStyle name="Normal 83 3 2 3" xfId="40648"/>
    <cellStyle name="Normal 83 3 2 3 2" xfId="40649"/>
    <cellStyle name="Normal 83 3 2 3 2 2" xfId="40650"/>
    <cellStyle name="Normal 83 3 2 3 2 3" xfId="54585"/>
    <cellStyle name="Normal 83 3 2 3 3" xfId="40651"/>
    <cellStyle name="Normal 83 3 2 3 4" xfId="54586"/>
    <cellStyle name="Normal 83 3 2 3_Lcc_inputs" xfId="54587"/>
    <cellStyle name="Normal 83 3 2 4" xfId="40652"/>
    <cellStyle name="Normal 83 3 2 4 2" xfId="40653"/>
    <cellStyle name="Normal 83 3 2 4 2 2" xfId="40654"/>
    <cellStyle name="Normal 83 3 2 4 3" xfId="40655"/>
    <cellStyle name="Normal 83 3 2 5" xfId="40656"/>
    <cellStyle name="Normal 83 3 2 5 2" xfId="40657"/>
    <cellStyle name="Normal 83 3 2 6" xfId="40658"/>
    <cellStyle name="Normal 83 3 2 7" xfId="54588"/>
    <cellStyle name="Normal 83 3 2 8" xfId="54589"/>
    <cellStyle name="Normal 83 3 2_Lcc_inputs" xfId="54590"/>
    <cellStyle name="Normal 83 3 3" xfId="10986"/>
    <cellStyle name="Normal 83 3 3 2" xfId="40659"/>
    <cellStyle name="Normal 83 3 3 2 2" xfId="40660"/>
    <cellStyle name="Normal 83 3 3 2 2 2" xfId="40661"/>
    <cellStyle name="Normal 83 3 3 2 2 3" xfId="54591"/>
    <cellStyle name="Normal 83 3 3 2 3" xfId="40662"/>
    <cellStyle name="Normal 83 3 3 2 4" xfId="54592"/>
    <cellStyle name="Normal 83 3 3 2_Lcc_inputs" xfId="54593"/>
    <cellStyle name="Normal 83 3 3 3" xfId="40663"/>
    <cellStyle name="Normal 83 3 3 3 2" xfId="40664"/>
    <cellStyle name="Normal 83 3 3 3 2 2" xfId="40665"/>
    <cellStyle name="Normal 83 3 3 3 3" xfId="40666"/>
    <cellStyle name="Normal 83 3 3 4" xfId="40667"/>
    <cellStyle name="Normal 83 3 3 4 2" xfId="40668"/>
    <cellStyle name="Normal 83 3 3 5" xfId="40669"/>
    <cellStyle name="Normal 83 3 3 6" xfId="54594"/>
    <cellStyle name="Normal 83 3 3 7" xfId="54595"/>
    <cellStyle name="Normal 83 3 3_Lcc_inputs" xfId="54596"/>
    <cellStyle name="Normal 83 3 4" xfId="11233"/>
    <cellStyle name="Normal 83 3 4 2" xfId="40670"/>
    <cellStyle name="Normal 83 3 4 2 2" xfId="40671"/>
    <cellStyle name="Normal 83 3 4 2 3" xfId="54597"/>
    <cellStyle name="Normal 83 3 4 3" xfId="40672"/>
    <cellStyle name="Normal 83 3 4 3 2" xfId="54598"/>
    <cellStyle name="Normal 83 3 4 4" xfId="54599"/>
    <cellStyle name="Normal 83 3 4 5" xfId="54600"/>
    <cellStyle name="Normal 83 3 4_Lcc_inputs" xfId="54601"/>
    <cellStyle name="Normal 83 3 5" xfId="40673"/>
    <cellStyle name="Normal 83 3 5 2" xfId="40674"/>
    <cellStyle name="Normal 83 3 5 2 2" xfId="40675"/>
    <cellStyle name="Normal 83 3 5 2 3" xfId="54602"/>
    <cellStyle name="Normal 83 3 5 3" xfId="40676"/>
    <cellStyle name="Normal 83 3 5 4" xfId="54603"/>
    <cellStyle name="Normal 83 3 5_Lcc_inputs" xfId="54604"/>
    <cellStyle name="Normal 83 3 6" xfId="40677"/>
    <cellStyle name="Normal 83 3 6 2" xfId="40678"/>
    <cellStyle name="Normal 83 3 6 3" xfId="54605"/>
    <cellStyle name="Normal 83 3 7" xfId="40679"/>
    <cellStyle name="Normal 83 3 7 2" xfId="54606"/>
    <cellStyle name="Normal 83 3 8" xfId="54607"/>
    <cellStyle name="Normal 83 3 9" xfId="54608"/>
    <cellStyle name="Normal 83 3_Lcc_inputs" xfId="54609"/>
    <cellStyle name="Normal 83 4" xfId="10620"/>
    <cellStyle name="Normal 83 4 2" xfId="10621"/>
    <cellStyle name="Normal 83 4 2 2" xfId="40680"/>
    <cellStyle name="Normal 83 4 2 2 2" xfId="40681"/>
    <cellStyle name="Normal 83 4 2 2 2 2" xfId="40682"/>
    <cellStyle name="Normal 83 4 2 2 2 2 2" xfId="40683"/>
    <cellStyle name="Normal 83 4 2 2 2 3" xfId="40684"/>
    <cellStyle name="Normal 83 4 2 2 3" xfId="40685"/>
    <cellStyle name="Normal 83 4 2 2 3 2" xfId="40686"/>
    <cellStyle name="Normal 83 4 2 2 3 2 2" xfId="40687"/>
    <cellStyle name="Normal 83 4 2 2 3 3" xfId="40688"/>
    <cellStyle name="Normal 83 4 2 2 4" xfId="40689"/>
    <cellStyle name="Normal 83 4 2 2 4 2" xfId="40690"/>
    <cellStyle name="Normal 83 4 2 2 5" xfId="40691"/>
    <cellStyle name="Normal 83 4 2 2_Lcc_inputs" xfId="54610"/>
    <cellStyle name="Normal 83 4 2 3" xfId="40692"/>
    <cellStyle name="Normal 83 4 2 3 2" xfId="40693"/>
    <cellStyle name="Normal 83 4 2 3 2 2" xfId="40694"/>
    <cellStyle name="Normal 83 4 2 3 2 3" xfId="54611"/>
    <cellStyle name="Normal 83 4 2 3 3" xfId="40695"/>
    <cellStyle name="Normal 83 4 2 3 4" xfId="54612"/>
    <cellStyle name="Normal 83 4 2 3_Lcc_inputs" xfId="54613"/>
    <cellStyle name="Normal 83 4 2 4" xfId="40696"/>
    <cellStyle name="Normal 83 4 2 4 2" xfId="40697"/>
    <cellStyle name="Normal 83 4 2 4 2 2" xfId="40698"/>
    <cellStyle name="Normal 83 4 2 4 3" xfId="40699"/>
    <cellStyle name="Normal 83 4 2 5" xfId="40700"/>
    <cellStyle name="Normal 83 4 2 5 2" xfId="40701"/>
    <cellStyle name="Normal 83 4 2 6" xfId="40702"/>
    <cellStyle name="Normal 83 4 2 7" xfId="54614"/>
    <cellStyle name="Normal 83 4 2 8" xfId="54615"/>
    <cellStyle name="Normal 83 4 2_Lcc_inputs" xfId="54616"/>
    <cellStyle name="Normal 83 4 3" xfId="40703"/>
    <cellStyle name="Normal 83 4 3 2" xfId="40704"/>
    <cellStyle name="Normal 83 4 3 2 2" xfId="40705"/>
    <cellStyle name="Normal 83 4 3 2 2 2" xfId="40706"/>
    <cellStyle name="Normal 83 4 3 2 3" xfId="40707"/>
    <cellStyle name="Normal 83 4 3 3" xfId="40708"/>
    <cellStyle name="Normal 83 4 3 3 2" xfId="40709"/>
    <cellStyle name="Normal 83 4 3 3 2 2" xfId="40710"/>
    <cellStyle name="Normal 83 4 3 3 3" xfId="40711"/>
    <cellStyle name="Normal 83 4 3 4" xfId="40712"/>
    <cellStyle name="Normal 83 4 3 4 2" xfId="40713"/>
    <cellStyle name="Normal 83 4 3 5" xfId="40714"/>
    <cellStyle name="Normal 83 4 3_Lcc_inputs" xfId="54617"/>
    <cellStyle name="Normal 83 4 4" xfId="40715"/>
    <cellStyle name="Normal 83 4 4 2" xfId="40716"/>
    <cellStyle name="Normal 83 4 4 2 2" xfId="40717"/>
    <cellStyle name="Normal 83 4 4 2 3" xfId="54618"/>
    <cellStyle name="Normal 83 4 4 3" xfId="40718"/>
    <cellStyle name="Normal 83 4 4 4" xfId="54619"/>
    <cellStyle name="Normal 83 4 4_Lcc_inputs" xfId="54620"/>
    <cellStyle name="Normal 83 4 5" xfId="40719"/>
    <cellStyle name="Normal 83 4 5 2" xfId="40720"/>
    <cellStyle name="Normal 83 4 5 2 2" xfId="40721"/>
    <cellStyle name="Normal 83 4 5 3" xfId="40722"/>
    <cellStyle name="Normal 83 4 6" xfId="40723"/>
    <cellStyle name="Normal 83 4 6 2" xfId="40724"/>
    <cellStyle name="Normal 83 4 7" xfId="40725"/>
    <cellStyle name="Normal 83 4 8" xfId="54621"/>
    <cellStyle name="Normal 83 4 9" xfId="54622"/>
    <cellStyle name="Normal 83 4_Lcc_inputs" xfId="54623"/>
    <cellStyle name="Normal 83 5" xfId="10622"/>
    <cellStyle name="Normal 83 5 2" xfId="10623"/>
    <cellStyle name="Normal 83 5 2 2" xfId="40726"/>
    <cellStyle name="Normal 83 5 2 2 2" xfId="40727"/>
    <cellStyle name="Normal 83 5 2 2 2 2" xfId="40728"/>
    <cellStyle name="Normal 83 5 2 2 2 2 2" xfId="40729"/>
    <cellStyle name="Normal 83 5 2 2 2 3" xfId="40730"/>
    <cellStyle name="Normal 83 5 2 2 3" xfId="40731"/>
    <cellStyle name="Normal 83 5 2 2 3 2" xfId="40732"/>
    <cellStyle name="Normal 83 5 2 2 3 2 2" xfId="40733"/>
    <cellStyle name="Normal 83 5 2 2 3 3" xfId="40734"/>
    <cellStyle name="Normal 83 5 2 2 4" xfId="40735"/>
    <cellStyle name="Normal 83 5 2 2 4 2" xfId="40736"/>
    <cellStyle name="Normal 83 5 2 2 5" xfId="40737"/>
    <cellStyle name="Normal 83 5 2 2_Lcc_inputs" xfId="54624"/>
    <cellStyle name="Normal 83 5 2 3" xfId="40738"/>
    <cellStyle name="Normal 83 5 2 3 2" xfId="40739"/>
    <cellStyle name="Normal 83 5 2 3 2 2" xfId="40740"/>
    <cellStyle name="Normal 83 5 2 3 2 3" xfId="54625"/>
    <cellStyle name="Normal 83 5 2 3 3" xfId="40741"/>
    <cellStyle name="Normal 83 5 2 3 4" xfId="54626"/>
    <cellStyle name="Normal 83 5 2 3_Lcc_inputs" xfId="54627"/>
    <cellStyle name="Normal 83 5 2 4" xfId="40742"/>
    <cellStyle name="Normal 83 5 2 4 2" xfId="40743"/>
    <cellStyle name="Normal 83 5 2 4 2 2" xfId="40744"/>
    <cellStyle name="Normal 83 5 2 4 3" xfId="40745"/>
    <cellStyle name="Normal 83 5 2 5" xfId="40746"/>
    <cellStyle name="Normal 83 5 2 5 2" xfId="40747"/>
    <cellStyle name="Normal 83 5 2 6" xfId="40748"/>
    <cellStyle name="Normal 83 5 2 7" xfId="54628"/>
    <cellStyle name="Normal 83 5 2 8" xfId="54629"/>
    <cellStyle name="Normal 83 5 2_Lcc_inputs" xfId="54630"/>
    <cellStyle name="Normal 83 5 3" xfId="40749"/>
    <cellStyle name="Normal 83 5 3 2" xfId="40750"/>
    <cellStyle name="Normal 83 5 3 2 2" xfId="40751"/>
    <cellStyle name="Normal 83 5 3 2 2 2" xfId="40752"/>
    <cellStyle name="Normal 83 5 3 2 3" xfId="40753"/>
    <cellStyle name="Normal 83 5 3 3" xfId="40754"/>
    <cellStyle name="Normal 83 5 3 3 2" xfId="40755"/>
    <cellStyle name="Normal 83 5 3 3 2 2" xfId="40756"/>
    <cellStyle name="Normal 83 5 3 3 3" xfId="40757"/>
    <cellStyle name="Normal 83 5 3 4" xfId="40758"/>
    <cellStyle name="Normal 83 5 3 4 2" xfId="40759"/>
    <cellStyle name="Normal 83 5 3 5" xfId="40760"/>
    <cellStyle name="Normal 83 5 3_Lcc_inputs" xfId="54631"/>
    <cellStyle name="Normal 83 5 4" xfId="40761"/>
    <cellStyle name="Normal 83 5 4 2" xfId="40762"/>
    <cellStyle name="Normal 83 5 4 2 2" xfId="40763"/>
    <cellStyle name="Normal 83 5 4 2 3" xfId="54632"/>
    <cellStyle name="Normal 83 5 4 3" xfId="40764"/>
    <cellStyle name="Normal 83 5 4 4" xfId="54633"/>
    <cellStyle name="Normal 83 5 4_Lcc_inputs" xfId="54634"/>
    <cellStyle name="Normal 83 5 5" xfId="40765"/>
    <cellStyle name="Normal 83 5 5 2" xfId="40766"/>
    <cellStyle name="Normal 83 5 5 2 2" xfId="40767"/>
    <cellStyle name="Normal 83 5 5 3" xfId="40768"/>
    <cellStyle name="Normal 83 5 6" xfId="40769"/>
    <cellStyle name="Normal 83 5 6 2" xfId="40770"/>
    <cellStyle name="Normal 83 5 7" xfId="40771"/>
    <cellStyle name="Normal 83 5 8" xfId="54635"/>
    <cellStyle name="Normal 83 5 9" xfId="54636"/>
    <cellStyle name="Normal 83 5_Lcc_inputs" xfId="54637"/>
    <cellStyle name="Normal 83 6" xfId="10624"/>
    <cellStyle name="Normal 83 6 2" xfId="10625"/>
    <cellStyle name="Normal 83 6 2 2" xfId="40772"/>
    <cellStyle name="Normal 83 6 2 2 2" xfId="40773"/>
    <cellStyle name="Normal 83 6 2 2 2 2" xfId="40774"/>
    <cellStyle name="Normal 83 6 2 2 2 2 2" xfId="40775"/>
    <cellStyle name="Normal 83 6 2 2 2 3" xfId="40776"/>
    <cellStyle name="Normal 83 6 2 2 3" xfId="40777"/>
    <cellStyle name="Normal 83 6 2 2 3 2" xfId="40778"/>
    <cellStyle name="Normal 83 6 2 2 3 2 2" xfId="40779"/>
    <cellStyle name="Normal 83 6 2 2 3 3" xfId="40780"/>
    <cellStyle name="Normal 83 6 2 2 4" xfId="40781"/>
    <cellStyle name="Normal 83 6 2 2 4 2" xfId="40782"/>
    <cellStyle name="Normal 83 6 2 2 5" xfId="40783"/>
    <cellStyle name="Normal 83 6 2 2_Lcc_inputs" xfId="54638"/>
    <cellStyle name="Normal 83 6 2 3" xfId="40784"/>
    <cellStyle name="Normal 83 6 2 3 2" xfId="40785"/>
    <cellStyle name="Normal 83 6 2 3 2 2" xfId="40786"/>
    <cellStyle name="Normal 83 6 2 3 2 3" xfId="54639"/>
    <cellStyle name="Normal 83 6 2 3 3" xfId="40787"/>
    <cellStyle name="Normal 83 6 2 3 4" xfId="54640"/>
    <cellStyle name="Normal 83 6 2 3_Lcc_inputs" xfId="54641"/>
    <cellStyle name="Normal 83 6 2 4" xfId="40788"/>
    <cellStyle name="Normal 83 6 2 4 2" xfId="40789"/>
    <cellStyle name="Normal 83 6 2 4 2 2" xfId="40790"/>
    <cellStyle name="Normal 83 6 2 4 3" xfId="40791"/>
    <cellStyle name="Normal 83 6 2 5" xfId="40792"/>
    <cellStyle name="Normal 83 6 2 5 2" xfId="40793"/>
    <cellStyle name="Normal 83 6 2 6" xfId="40794"/>
    <cellStyle name="Normal 83 6 2 7" xfId="54642"/>
    <cellStyle name="Normal 83 6 2 8" xfId="54643"/>
    <cellStyle name="Normal 83 6 2_Lcc_inputs" xfId="54644"/>
    <cellStyle name="Normal 83 6 3" xfId="40795"/>
    <cellStyle name="Normal 83 6 3 2" xfId="40796"/>
    <cellStyle name="Normal 83 6 3 2 2" xfId="40797"/>
    <cellStyle name="Normal 83 6 3 2 2 2" xfId="40798"/>
    <cellStyle name="Normal 83 6 3 2 3" xfId="40799"/>
    <cellStyle name="Normal 83 6 3 3" xfId="40800"/>
    <cellStyle name="Normal 83 6 3 3 2" xfId="40801"/>
    <cellStyle name="Normal 83 6 3 3 2 2" xfId="40802"/>
    <cellStyle name="Normal 83 6 3 3 3" xfId="40803"/>
    <cellStyle name="Normal 83 6 3 4" xfId="40804"/>
    <cellStyle name="Normal 83 6 3 4 2" xfId="40805"/>
    <cellStyle name="Normal 83 6 3 5" xfId="40806"/>
    <cellStyle name="Normal 83 6 3_Lcc_inputs" xfId="54645"/>
    <cellStyle name="Normal 83 6 4" xfId="40807"/>
    <cellStyle name="Normal 83 6 4 2" xfId="40808"/>
    <cellStyle name="Normal 83 6 4 2 2" xfId="40809"/>
    <cellStyle name="Normal 83 6 4 2 3" xfId="54646"/>
    <cellStyle name="Normal 83 6 4 3" xfId="40810"/>
    <cellStyle name="Normal 83 6 4 4" xfId="54647"/>
    <cellStyle name="Normal 83 6 4_Lcc_inputs" xfId="54648"/>
    <cellStyle name="Normal 83 6 5" xfId="40811"/>
    <cellStyle name="Normal 83 6 5 2" xfId="40812"/>
    <cellStyle name="Normal 83 6 5 2 2" xfId="40813"/>
    <cellStyle name="Normal 83 6 5 3" xfId="40814"/>
    <cellStyle name="Normal 83 6 6" xfId="40815"/>
    <cellStyle name="Normal 83 6 6 2" xfId="40816"/>
    <cellStyle name="Normal 83 6 7" xfId="40817"/>
    <cellStyle name="Normal 83 6 8" xfId="54649"/>
    <cellStyle name="Normal 83 6 9" xfId="54650"/>
    <cellStyle name="Normal 83 6_Lcc_inputs" xfId="54651"/>
    <cellStyle name="Normal 83 7" xfId="10626"/>
    <cellStyle name="Normal 83 7 2" xfId="10627"/>
    <cellStyle name="Normal 83 7 2 2" xfId="40818"/>
    <cellStyle name="Normal 83 7 2 2 2" xfId="40819"/>
    <cellStyle name="Normal 83 7 2 2 2 2" xfId="40820"/>
    <cellStyle name="Normal 83 7 2 2 2 2 2" xfId="40821"/>
    <cellStyle name="Normal 83 7 2 2 2 3" xfId="40822"/>
    <cellStyle name="Normal 83 7 2 2 3" xfId="40823"/>
    <cellStyle name="Normal 83 7 2 2 3 2" xfId="40824"/>
    <cellStyle name="Normal 83 7 2 2 3 2 2" xfId="40825"/>
    <cellStyle name="Normal 83 7 2 2 3 3" xfId="40826"/>
    <cellStyle name="Normal 83 7 2 2 4" xfId="40827"/>
    <cellStyle name="Normal 83 7 2 2 4 2" xfId="40828"/>
    <cellStyle name="Normal 83 7 2 2 5" xfId="40829"/>
    <cellStyle name="Normal 83 7 2 2_Lcc_inputs" xfId="54652"/>
    <cellStyle name="Normal 83 7 2 3" xfId="40830"/>
    <cellStyle name="Normal 83 7 2 3 2" xfId="40831"/>
    <cellStyle name="Normal 83 7 2 3 2 2" xfId="40832"/>
    <cellStyle name="Normal 83 7 2 3 2 3" xfId="54653"/>
    <cellStyle name="Normal 83 7 2 3 3" xfId="40833"/>
    <cellStyle name="Normal 83 7 2 3 4" xfId="54654"/>
    <cellStyle name="Normal 83 7 2 3_Lcc_inputs" xfId="54655"/>
    <cellStyle name="Normal 83 7 2 4" xfId="40834"/>
    <cellStyle name="Normal 83 7 2 4 2" xfId="40835"/>
    <cellStyle name="Normal 83 7 2 4 2 2" xfId="40836"/>
    <cellStyle name="Normal 83 7 2 4 3" xfId="40837"/>
    <cellStyle name="Normal 83 7 2 5" xfId="40838"/>
    <cellStyle name="Normal 83 7 2 5 2" xfId="40839"/>
    <cellStyle name="Normal 83 7 2 6" xfId="40840"/>
    <cellStyle name="Normal 83 7 2 7" xfId="54656"/>
    <cellStyle name="Normal 83 7 2 8" xfId="54657"/>
    <cellStyle name="Normal 83 7 2_Lcc_inputs" xfId="54658"/>
    <cellStyle name="Normal 83 7 3" xfId="40841"/>
    <cellStyle name="Normal 83 7 3 2" xfId="40842"/>
    <cellStyle name="Normal 83 7 3 2 2" xfId="40843"/>
    <cellStyle name="Normal 83 7 3 2 2 2" xfId="40844"/>
    <cellStyle name="Normal 83 7 3 2 3" xfId="40845"/>
    <cellStyle name="Normal 83 7 3 3" xfId="40846"/>
    <cellStyle name="Normal 83 7 3 3 2" xfId="40847"/>
    <cellStyle name="Normal 83 7 3 3 2 2" xfId="40848"/>
    <cellStyle name="Normal 83 7 3 3 3" xfId="40849"/>
    <cellStyle name="Normal 83 7 3 4" xfId="40850"/>
    <cellStyle name="Normal 83 7 3 4 2" xfId="40851"/>
    <cellStyle name="Normal 83 7 3 5" xfId="40852"/>
    <cellStyle name="Normal 83 7 3_Lcc_inputs" xfId="54659"/>
    <cellStyle name="Normal 83 7 4" xfId="40853"/>
    <cellStyle name="Normal 83 7 4 2" xfId="40854"/>
    <cellStyle name="Normal 83 7 4 2 2" xfId="40855"/>
    <cellStyle name="Normal 83 7 4 2 3" xfId="54660"/>
    <cellStyle name="Normal 83 7 4 3" xfId="40856"/>
    <cellStyle name="Normal 83 7 4 4" xfId="54661"/>
    <cellStyle name="Normal 83 7 4_Lcc_inputs" xfId="54662"/>
    <cellStyle name="Normal 83 7 5" xfId="40857"/>
    <cellStyle name="Normal 83 7 5 2" xfId="40858"/>
    <cellStyle name="Normal 83 7 5 2 2" xfId="40859"/>
    <cellStyle name="Normal 83 7 5 3" xfId="40860"/>
    <cellStyle name="Normal 83 7 6" xfId="40861"/>
    <cellStyle name="Normal 83 7 6 2" xfId="40862"/>
    <cellStyle name="Normal 83 7 7" xfId="40863"/>
    <cellStyle name="Normal 83 7 8" xfId="54663"/>
    <cellStyle name="Normal 83 7 9" xfId="54664"/>
    <cellStyle name="Normal 83 7_Lcc_inputs" xfId="54665"/>
    <cellStyle name="Normal 83 8" xfId="10628"/>
    <cellStyle name="Normal 83 8 2" xfId="40864"/>
    <cellStyle name="Normal 83 8 2 2" xfId="40865"/>
    <cellStyle name="Normal 83 8 2 2 2" xfId="40866"/>
    <cellStyle name="Normal 83 8 2 2 2 2" xfId="40867"/>
    <cellStyle name="Normal 83 8 2 2 3" xfId="40868"/>
    <cellStyle name="Normal 83 8 2 3" xfId="40869"/>
    <cellStyle name="Normal 83 8 2 3 2" xfId="40870"/>
    <cellStyle name="Normal 83 8 2 3 2 2" xfId="40871"/>
    <cellStyle name="Normal 83 8 2 3 3" xfId="40872"/>
    <cellStyle name="Normal 83 8 2 4" xfId="40873"/>
    <cellStyle name="Normal 83 8 2 4 2" xfId="40874"/>
    <cellStyle name="Normal 83 8 2 5" xfId="40875"/>
    <cellStyle name="Normal 83 8 2_Lcc_inputs" xfId="54666"/>
    <cellStyle name="Normal 83 8 3" xfId="40876"/>
    <cellStyle name="Normal 83 8 3 2" xfId="40877"/>
    <cellStyle name="Normal 83 8 3 2 2" xfId="40878"/>
    <cellStyle name="Normal 83 8 3 2 3" xfId="54667"/>
    <cellStyle name="Normal 83 8 3 3" xfId="40879"/>
    <cellStyle name="Normal 83 8 3 4" xfId="54668"/>
    <cellStyle name="Normal 83 8 3_Lcc_inputs" xfId="54669"/>
    <cellStyle name="Normal 83 8 4" xfId="40880"/>
    <cellStyle name="Normal 83 8 4 2" xfId="40881"/>
    <cellStyle name="Normal 83 8 4 2 2" xfId="40882"/>
    <cellStyle name="Normal 83 8 4 3" xfId="40883"/>
    <cellStyle name="Normal 83 8 5" xfId="40884"/>
    <cellStyle name="Normal 83 8 5 2" xfId="40885"/>
    <cellStyle name="Normal 83 8 6" xfId="40886"/>
    <cellStyle name="Normal 83 8 7" xfId="54670"/>
    <cellStyle name="Normal 83 8 8" xfId="54671"/>
    <cellStyle name="Normal 83 8_Lcc_inputs" xfId="54672"/>
    <cellStyle name="Normal 83 9" xfId="10789"/>
    <cellStyle name="Normal 83 9 2" xfId="40887"/>
    <cellStyle name="Normal 83 9 2 2" xfId="40888"/>
    <cellStyle name="Normal 83 9 2 2 2" xfId="40889"/>
    <cellStyle name="Normal 83 9 2 2 2 2" xfId="40890"/>
    <cellStyle name="Normal 83 9 2 2 3" xfId="40891"/>
    <cellStyle name="Normal 83 9 2 3" xfId="40892"/>
    <cellStyle name="Normal 83 9 2 3 2" xfId="40893"/>
    <cellStyle name="Normal 83 9 2 3 2 2" xfId="40894"/>
    <cellStyle name="Normal 83 9 2 3 3" xfId="40895"/>
    <cellStyle name="Normal 83 9 2 4" xfId="40896"/>
    <cellStyle name="Normal 83 9 2 4 2" xfId="40897"/>
    <cellStyle name="Normal 83 9 2 5" xfId="40898"/>
    <cellStyle name="Normal 83 9 2_Lcc_inputs" xfId="54673"/>
    <cellStyle name="Normal 83 9 3" xfId="40899"/>
    <cellStyle name="Normal 83 9 3 2" xfId="40900"/>
    <cellStyle name="Normal 83 9 3 2 2" xfId="40901"/>
    <cellStyle name="Normal 83 9 3 2 3" xfId="54674"/>
    <cellStyle name="Normal 83 9 3 3" xfId="40902"/>
    <cellStyle name="Normal 83 9 3 4" xfId="54675"/>
    <cellStyle name="Normal 83 9 3_Lcc_inputs" xfId="54676"/>
    <cellStyle name="Normal 83 9 4" xfId="40903"/>
    <cellStyle name="Normal 83 9 4 2" xfId="40904"/>
    <cellStyle name="Normal 83 9 4 2 2" xfId="40905"/>
    <cellStyle name="Normal 83 9 4 3" xfId="40906"/>
    <cellStyle name="Normal 83 9 5" xfId="40907"/>
    <cellStyle name="Normal 83 9 5 2" xfId="40908"/>
    <cellStyle name="Normal 83 9 6" xfId="40909"/>
    <cellStyle name="Normal 83 9 7" xfId="54677"/>
    <cellStyle name="Normal 83 9 8" xfId="54678"/>
    <cellStyle name="Normal 83 9_Lcc_inputs" xfId="54679"/>
    <cellStyle name="Normal 83_Lcc_inputs" xfId="54680"/>
    <cellStyle name="Normal 84" xfId="10629"/>
    <cellStyle name="Normal 84 2" xfId="10630"/>
    <cellStyle name="Normal 84 2 2" xfId="40910"/>
    <cellStyle name="Normal 84 2 2 2" xfId="40911"/>
    <cellStyle name="Normal 84 2 2 2 2" xfId="40912"/>
    <cellStyle name="Normal 84 2 2 2 2 2" xfId="40913"/>
    <cellStyle name="Normal 84 2 2 2 3" xfId="40914"/>
    <cellStyle name="Normal 84 2 2 3" xfId="40915"/>
    <cellStyle name="Normal 84 2 2 3 2" xfId="40916"/>
    <cellStyle name="Normal 84 2 2 3 2 2" xfId="40917"/>
    <cellStyle name="Normal 84 2 2 3 3" xfId="40918"/>
    <cellStyle name="Normal 84 2 2 4" xfId="40919"/>
    <cellStyle name="Normal 84 2 2 4 2" xfId="40920"/>
    <cellStyle name="Normal 84 2 2 5" xfId="40921"/>
    <cellStyle name="Normal 84 2 2_Lcc_inputs" xfId="54681"/>
    <cellStyle name="Normal 84 2 3" xfId="40922"/>
    <cellStyle name="Normal 84 2 3 2" xfId="40923"/>
    <cellStyle name="Normal 84 2 3 2 2" xfId="40924"/>
    <cellStyle name="Normal 84 2 3 2 3" xfId="54682"/>
    <cellStyle name="Normal 84 2 3 3" xfId="40925"/>
    <cellStyle name="Normal 84 2 3 4" xfId="54683"/>
    <cellStyle name="Normal 84 2 3_Lcc_inputs" xfId="54684"/>
    <cellStyle name="Normal 84 2 4" xfId="40926"/>
    <cellStyle name="Normal 84 2 4 2" xfId="40927"/>
    <cellStyle name="Normal 84 2 4 2 2" xfId="40928"/>
    <cellStyle name="Normal 84 2 4 3" xfId="40929"/>
    <cellStyle name="Normal 84 2 5" xfId="40930"/>
    <cellStyle name="Normal 84 2 5 2" xfId="40931"/>
    <cellStyle name="Normal 84 2 6" xfId="40932"/>
    <cellStyle name="Normal 84 2 7" xfId="54685"/>
    <cellStyle name="Normal 84 2 8" xfId="54686"/>
    <cellStyle name="Normal 84 2_Lcc_inputs" xfId="54687"/>
    <cellStyle name="Normal 84 3" xfId="40933"/>
    <cellStyle name="Normal 84 3 2" xfId="40934"/>
    <cellStyle name="Normal 84 3 2 2" xfId="40935"/>
    <cellStyle name="Normal 84 3 2 2 2" xfId="40936"/>
    <cellStyle name="Normal 84 3 2 3" xfId="40937"/>
    <cellStyle name="Normal 84 3 3" xfId="40938"/>
    <cellStyle name="Normal 84 3 3 2" xfId="40939"/>
    <cellStyle name="Normal 84 3 3 2 2" xfId="40940"/>
    <cellStyle name="Normal 84 3 3 3" xfId="40941"/>
    <cellStyle name="Normal 84 3 4" xfId="40942"/>
    <cellStyle name="Normal 84 3 4 2" xfId="40943"/>
    <cellStyle name="Normal 84 3 5" xfId="40944"/>
    <cellStyle name="Normal 84 3_Lcc_inputs" xfId="54688"/>
    <cellStyle name="Normal 84 4" xfId="40945"/>
    <cellStyle name="Normal 84 4 2" xfId="40946"/>
    <cellStyle name="Normal 84 4 2 2" xfId="40947"/>
    <cellStyle name="Normal 84 4 2 3" xfId="54689"/>
    <cellStyle name="Normal 84 4 3" xfId="40948"/>
    <cellStyle name="Normal 84 4 4" xfId="54690"/>
    <cellStyle name="Normal 84 4_Lcc_inputs" xfId="54691"/>
    <cellStyle name="Normal 84 5" xfId="40949"/>
    <cellStyle name="Normal 84 5 2" xfId="40950"/>
    <cellStyle name="Normal 84 5 2 2" xfId="40951"/>
    <cellStyle name="Normal 84 5 3" xfId="40952"/>
    <cellStyle name="Normal 84 6" xfId="40953"/>
    <cellStyle name="Normal 84 6 2" xfId="40954"/>
    <cellStyle name="Normal 84 7" xfId="40955"/>
    <cellStyle name="Normal 84 8" xfId="54692"/>
    <cellStyle name="Normal 84 9" xfId="54693"/>
    <cellStyle name="Normal 84_Lcc_inputs" xfId="54694"/>
    <cellStyle name="Normal 85" xfId="9278"/>
    <cellStyle name="Normal 85 2" xfId="10739"/>
    <cellStyle name="Normal 85 2 2" xfId="40956"/>
    <cellStyle name="Normal 85 2 2 2" xfId="40957"/>
    <cellStyle name="Normal 85 2 2 2 2" xfId="40958"/>
    <cellStyle name="Normal 85 2 2 3" xfId="40959"/>
    <cellStyle name="Normal 85 2 3" xfId="40960"/>
    <cellStyle name="Normal 85 2 3 2" xfId="40961"/>
    <cellStyle name="Normal 85 2 3 2 2" xfId="40962"/>
    <cellStyle name="Normal 85 2 3 3" xfId="40963"/>
    <cellStyle name="Normal 85 2 4" xfId="40964"/>
    <cellStyle name="Normal 85 2 4 2" xfId="40965"/>
    <cellStyle name="Normal 85 2 5" xfId="40966"/>
    <cellStyle name="Normal 85 2_Lcc_inputs" xfId="54695"/>
    <cellStyle name="Normal 85 3" xfId="40967"/>
    <cellStyle name="Normal 85 3 2" xfId="40968"/>
    <cellStyle name="Normal 85 3 2 2" xfId="40969"/>
    <cellStyle name="Normal 85 3 2 3" xfId="54696"/>
    <cellStyle name="Normal 85 3 3" xfId="40970"/>
    <cellStyle name="Normal 85 3 4" xfId="54697"/>
    <cellStyle name="Normal 85 3_Lcc_inputs" xfId="54698"/>
    <cellStyle name="Normal 85 4" xfId="40971"/>
    <cellStyle name="Normal 85 4 2" xfId="40972"/>
    <cellStyle name="Normal 85 4 2 2" xfId="40973"/>
    <cellStyle name="Normal 85 4 3" xfId="40974"/>
    <cellStyle name="Normal 85 5" xfId="40975"/>
    <cellStyle name="Normal 85 5 2" xfId="40976"/>
    <cellStyle name="Normal 85 6" xfId="40977"/>
    <cellStyle name="Normal 85 7" xfId="54699"/>
    <cellStyle name="Normal 85 8" xfId="54700"/>
    <cellStyle name="Normal 85_Lcc_inputs" xfId="54701"/>
    <cellStyle name="Normal 86" xfId="10675"/>
    <cellStyle name="Normal 86 2" xfId="10741"/>
    <cellStyle name="Normal 86 2 2" xfId="40978"/>
    <cellStyle name="Normal 86 2 2 2" xfId="40979"/>
    <cellStyle name="Normal 86 2 2 2 2" xfId="40980"/>
    <cellStyle name="Normal 86 2 2 3" xfId="40981"/>
    <cellStyle name="Normal 86 2 3" xfId="40982"/>
    <cellStyle name="Normal 86 2 3 2" xfId="40983"/>
    <cellStyle name="Normal 86 2 3 2 2" xfId="40984"/>
    <cellStyle name="Normal 86 2 3 3" xfId="40985"/>
    <cellStyle name="Normal 86 2 4" xfId="40986"/>
    <cellStyle name="Normal 86 2 4 2" xfId="40987"/>
    <cellStyle name="Normal 86 2 5" xfId="40988"/>
    <cellStyle name="Normal 86 2_Lcc_inputs" xfId="54702"/>
    <cellStyle name="Normal 86 3" xfId="40989"/>
    <cellStyle name="Normal 86 3 2" xfId="40990"/>
    <cellStyle name="Normal 86 3 2 2" xfId="40991"/>
    <cellStyle name="Normal 86 3 2 3" xfId="54703"/>
    <cellStyle name="Normal 86 3 3" xfId="40992"/>
    <cellStyle name="Normal 86 3 4" xfId="54704"/>
    <cellStyle name="Normal 86 3_Lcc_inputs" xfId="54705"/>
    <cellStyle name="Normal 86 4" xfId="40993"/>
    <cellStyle name="Normal 86 4 2" xfId="40994"/>
    <cellStyle name="Normal 86 4 2 2" xfId="40995"/>
    <cellStyle name="Normal 86 4 3" xfId="40996"/>
    <cellStyle name="Normal 86 5" xfId="40997"/>
    <cellStyle name="Normal 86 5 2" xfId="40998"/>
    <cellStyle name="Normal 86 6" xfId="40999"/>
    <cellStyle name="Normal 86 7" xfId="41680"/>
    <cellStyle name="Normal 86 8" xfId="54706"/>
    <cellStyle name="Normal 86_Lcc_inputs" xfId="54707"/>
    <cellStyle name="Normal 87" xfId="10707"/>
    <cellStyle name="Normal 87 2" xfId="10790"/>
    <cellStyle name="Normal 87 2 2" xfId="41000"/>
    <cellStyle name="Normal 87 2 2 2" xfId="41001"/>
    <cellStyle name="Normal 87 2 2 3" xfId="54708"/>
    <cellStyle name="Normal 87 2 3" xfId="41002"/>
    <cellStyle name="Normal 87 2 4" xfId="54709"/>
    <cellStyle name="Normal 87 2_Lcc_inputs" xfId="54710"/>
    <cellStyle name="Normal 87 3" xfId="41003"/>
    <cellStyle name="Normal 87 3 2" xfId="41004"/>
    <cellStyle name="Normal 87 3 2 2" xfId="41005"/>
    <cellStyle name="Normal 87 3 3" xfId="41006"/>
    <cellStyle name="Normal 87 4" xfId="41007"/>
    <cellStyle name="Normal 87 4 2" xfId="41008"/>
    <cellStyle name="Normal 87 5" xfId="41009"/>
    <cellStyle name="Normal 87 6" xfId="54711"/>
    <cellStyle name="Normal 87 7" xfId="54712"/>
    <cellStyle name="Normal 87_Lcc_inputs" xfId="54713"/>
    <cellStyle name="Normal 88" xfId="10708"/>
    <cellStyle name="Normal 88 2" xfId="41010"/>
    <cellStyle name="Normal 88 2 2" xfId="41011"/>
    <cellStyle name="Normal 88 2 3" xfId="54714"/>
    <cellStyle name="Normal 88 3" xfId="41012"/>
    <cellStyle name="Normal 88 4" xfId="54715"/>
    <cellStyle name="Normal 88_Lcc_inputs" xfId="54716"/>
    <cellStyle name="Normal 89" xfId="10709"/>
    <cellStyle name="Normal 89 2" xfId="41013"/>
    <cellStyle name="Normal 89 2 2" xfId="41014"/>
    <cellStyle name="Normal 89 3" xfId="41015"/>
    <cellStyle name="Normal 89 4" xfId="41694"/>
    <cellStyle name="Normal 9" xfId="198"/>
    <cellStyle name="Normal 9 10" xfId="10631"/>
    <cellStyle name="Normal 9 10 2" xfId="41016"/>
    <cellStyle name="Normal 9 10 2 2" xfId="41017"/>
    <cellStyle name="Normal 9 10 2 2 2" xfId="41018"/>
    <cellStyle name="Normal 9 10 2 2 2 2" xfId="41019"/>
    <cellStyle name="Normal 9 10 2 2 3" xfId="41020"/>
    <cellStyle name="Normal 9 10 2 3" xfId="41021"/>
    <cellStyle name="Normal 9 10 2 3 2" xfId="41022"/>
    <cellStyle name="Normal 9 10 2 3 2 2" xfId="41023"/>
    <cellStyle name="Normal 9 10 2 3 3" xfId="41024"/>
    <cellStyle name="Normal 9 10 2 4" xfId="41025"/>
    <cellStyle name="Normal 9 10 2 4 2" xfId="41026"/>
    <cellStyle name="Normal 9 10 2 5" xfId="41027"/>
    <cellStyle name="Normal 9 10 2_Lcc_inputs" xfId="54717"/>
    <cellStyle name="Normal 9 10 3" xfId="41028"/>
    <cellStyle name="Normal 9 10 3 2" xfId="41029"/>
    <cellStyle name="Normal 9 10 3 2 2" xfId="41030"/>
    <cellStyle name="Normal 9 10 3 2 3" xfId="54718"/>
    <cellStyle name="Normal 9 10 3 3" xfId="41031"/>
    <cellStyle name="Normal 9 10 3 4" xfId="54719"/>
    <cellStyle name="Normal 9 10 3_Lcc_inputs" xfId="54720"/>
    <cellStyle name="Normal 9 10 4" xfId="41032"/>
    <cellStyle name="Normal 9 10 4 2" xfId="41033"/>
    <cellStyle name="Normal 9 10 4 2 2" xfId="41034"/>
    <cellStyle name="Normal 9 10 4 3" xfId="41035"/>
    <cellStyle name="Normal 9 10 5" xfId="41036"/>
    <cellStyle name="Normal 9 10 5 2" xfId="41037"/>
    <cellStyle name="Normal 9 10 6" xfId="41038"/>
    <cellStyle name="Normal 9 10 7" xfId="54721"/>
    <cellStyle name="Normal 9 10 8" xfId="54722"/>
    <cellStyle name="Normal 9 10_Lcc_inputs" xfId="54723"/>
    <cellStyle name="Normal 9 11" xfId="10862"/>
    <cellStyle name="Normal 9 11 2" xfId="41039"/>
    <cellStyle name="Normal 9 11 2 2" xfId="41040"/>
    <cellStyle name="Normal 9 11 2 2 2" xfId="41041"/>
    <cellStyle name="Normal 9 11 2 2 3" xfId="54724"/>
    <cellStyle name="Normal 9 11 2 3" xfId="41042"/>
    <cellStyle name="Normal 9 11 2 4" xfId="54725"/>
    <cellStyle name="Normal 9 11 2_Lcc_inputs" xfId="54726"/>
    <cellStyle name="Normal 9 11 3" xfId="41043"/>
    <cellStyle name="Normal 9 11 3 2" xfId="41044"/>
    <cellStyle name="Normal 9 11 3 2 2" xfId="41045"/>
    <cellStyle name="Normal 9 11 3 3" xfId="41046"/>
    <cellStyle name="Normal 9 11 4" xfId="41047"/>
    <cellStyle name="Normal 9 11 4 2" xfId="41048"/>
    <cellStyle name="Normal 9 11 5" xfId="41049"/>
    <cellStyle name="Normal 9 11 6" xfId="54727"/>
    <cellStyle name="Normal 9 11 7" xfId="54728"/>
    <cellStyle name="Normal 9 11_Lcc_inputs" xfId="54729"/>
    <cellStyle name="Normal 9 12" xfId="41050"/>
    <cellStyle name="Normal 9 12 2" xfId="41051"/>
    <cellStyle name="Normal 9 12 2 2" xfId="41052"/>
    <cellStyle name="Normal 9 12 2 3" xfId="54730"/>
    <cellStyle name="Normal 9 12 3" xfId="41053"/>
    <cellStyle name="Normal 9 12 3 2" xfId="54731"/>
    <cellStyle name="Normal 9 12 4" xfId="54732"/>
    <cellStyle name="Normal 9 12 5" xfId="54733"/>
    <cellStyle name="Normal 9 12_Lcc_inputs" xfId="54734"/>
    <cellStyle name="Normal 9 13" xfId="41054"/>
    <cellStyle name="Normal 9 13 2" xfId="41055"/>
    <cellStyle name="Normal 9 13 2 2" xfId="41056"/>
    <cellStyle name="Normal 9 13 2 3" xfId="54735"/>
    <cellStyle name="Normal 9 13 3" xfId="41057"/>
    <cellStyle name="Normal 9 13 4" xfId="54736"/>
    <cellStyle name="Normal 9 13_Lcc_inputs" xfId="54737"/>
    <cellStyle name="Normal 9 14" xfId="41058"/>
    <cellStyle name="Normal 9 14 2" xfId="41059"/>
    <cellStyle name="Normal 9 14 3" xfId="54738"/>
    <cellStyle name="Normal 9 15" xfId="41060"/>
    <cellStyle name="Normal 9 15 2" xfId="54739"/>
    <cellStyle name="Normal 9 16" xfId="9270"/>
    <cellStyle name="Normal 9 17" xfId="54740"/>
    <cellStyle name="Normal 9 18" xfId="55098"/>
    <cellStyle name="Normal 9 19" xfId="55196"/>
    <cellStyle name="Normal 9 2" xfId="224"/>
    <cellStyle name="Normal 9 2 2" xfId="415"/>
    <cellStyle name="Normal 9 2 2 2" xfId="11235"/>
    <cellStyle name="Normal 9 2 2 2 2" xfId="41061"/>
    <cellStyle name="Normal 9 2 2 2 2 2" xfId="41062"/>
    <cellStyle name="Normal 9 2 2 2 2 3" xfId="54741"/>
    <cellStyle name="Normal 9 2 2 2 3" xfId="41063"/>
    <cellStyle name="Normal 9 2 2 2 3 2" xfId="54742"/>
    <cellStyle name="Normal 9 2 2 2 4" xfId="54743"/>
    <cellStyle name="Normal 9 2 2 2 5" xfId="54744"/>
    <cellStyle name="Normal 9 2 2 2_Lcc_inputs" xfId="54745"/>
    <cellStyle name="Normal 9 2 2 3" xfId="11234"/>
    <cellStyle name="Normal 9 2 2 3 2" xfId="41064"/>
    <cellStyle name="Normal 9 2 2 3 2 2" xfId="54746"/>
    <cellStyle name="Normal 9 2 2 3 3" xfId="54747"/>
    <cellStyle name="Normal 9 2 2 3 4" xfId="54748"/>
    <cellStyle name="Normal 9 2 2 3_Lcc_inputs" xfId="54749"/>
    <cellStyle name="Normal 9 2 2 4" xfId="41065"/>
    <cellStyle name="Normal 9 2 2 4 2" xfId="54750"/>
    <cellStyle name="Normal 9 2 2 4 3" xfId="54751"/>
    <cellStyle name="Normal 9 2 2 5" xfId="10632"/>
    <cellStyle name="Normal 9 2 2 5 2" xfId="54752"/>
    <cellStyle name="Normal 9 2 2 6" xfId="54753"/>
    <cellStyle name="Normal 9 2 2 7" xfId="9145"/>
    <cellStyle name="Normal 9 2 2_Lcc_inputs" xfId="54754"/>
    <cellStyle name="Normal 9 2 3" xfId="11236"/>
    <cellStyle name="Normal 9 2 3 2" xfId="54755"/>
    <cellStyle name="Normal 9 2 3 2 2" xfId="54756"/>
    <cellStyle name="Normal 9 2 3 2 3" xfId="54757"/>
    <cellStyle name="Normal 9 2 3 3" xfId="54758"/>
    <cellStyle name="Normal 9 2 3 3 2" xfId="54759"/>
    <cellStyle name="Normal 9 2 3 4" xfId="54760"/>
    <cellStyle name="Normal 9 2 3_Lcc_inputs" xfId="54761"/>
    <cellStyle name="Normal 9 2 4" xfId="11009"/>
    <cellStyle name="Normal 9 2 4 2" xfId="54762"/>
    <cellStyle name="Normal 9 2 4 2 2" xfId="54763"/>
    <cellStyle name="Normal 9 2 4 2 3" xfId="54764"/>
    <cellStyle name="Normal 9 2 4 3" xfId="54765"/>
    <cellStyle name="Normal 9 2 4 3 2" xfId="54766"/>
    <cellStyle name="Normal 9 2 4 4" xfId="54767"/>
    <cellStyle name="Normal 9 2 4_Lcc_inputs" xfId="54768"/>
    <cellStyle name="Normal 9 2 5" xfId="9271"/>
    <cellStyle name="Normal 9 2 6" xfId="54769"/>
    <cellStyle name="Normal 9 2_Lcc_inputs" xfId="54770"/>
    <cellStyle name="Normal 9 20" xfId="55122"/>
    <cellStyle name="Normal 9 21" xfId="55198"/>
    <cellStyle name="Normal 9 22" xfId="55150"/>
    <cellStyle name="Normal 9 23" xfId="55200"/>
    <cellStyle name="Normal 9 24" xfId="55113"/>
    <cellStyle name="Normal 9 3" xfId="286"/>
    <cellStyle name="Normal 9 3 10" xfId="41066"/>
    <cellStyle name="Normal 9 3 11" xfId="9272"/>
    <cellStyle name="Normal 9 3 12" xfId="54771"/>
    <cellStyle name="Normal 9 3 13" xfId="630"/>
    <cellStyle name="Normal 9 3 2" xfId="10634"/>
    <cellStyle name="Normal 9 3 2 2" xfId="10635"/>
    <cellStyle name="Normal 9 3 2 2 2" xfId="41067"/>
    <cellStyle name="Normal 9 3 2 2 2 2" xfId="41068"/>
    <cellStyle name="Normal 9 3 2 2 2 2 2" xfId="41069"/>
    <cellStyle name="Normal 9 3 2 2 2 2 2 2" xfId="41070"/>
    <cellStyle name="Normal 9 3 2 2 2 2 3" xfId="41071"/>
    <cellStyle name="Normal 9 3 2 2 2 3" xfId="41072"/>
    <cellStyle name="Normal 9 3 2 2 2 3 2" xfId="41073"/>
    <cellStyle name="Normal 9 3 2 2 2 3 2 2" xfId="41074"/>
    <cellStyle name="Normal 9 3 2 2 2 3 3" xfId="41075"/>
    <cellStyle name="Normal 9 3 2 2 2 4" xfId="41076"/>
    <cellStyle name="Normal 9 3 2 2 2 4 2" xfId="41077"/>
    <cellStyle name="Normal 9 3 2 2 2 5" xfId="41078"/>
    <cellStyle name="Normal 9 3 2 2 2_Lcc_inputs" xfId="54772"/>
    <cellStyle name="Normal 9 3 2 2 3" xfId="41079"/>
    <cellStyle name="Normal 9 3 2 2 3 2" xfId="41080"/>
    <cellStyle name="Normal 9 3 2 2 3 2 2" xfId="41081"/>
    <cellStyle name="Normal 9 3 2 2 3 2 3" xfId="54773"/>
    <cellStyle name="Normal 9 3 2 2 3 3" xfId="41082"/>
    <cellStyle name="Normal 9 3 2 2 3 4" xfId="54774"/>
    <cellStyle name="Normal 9 3 2 2 3_Lcc_inputs" xfId="54775"/>
    <cellStyle name="Normal 9 3 2 2 4" xfId="41083"/>
    <cellStyle name="Normal 9 3 2 2 4 2" xfId="41084"/>
    <cellStyle name="Normal 9 3 2 2 4 2 2" xfId="41085"/>
    <cellStyle name="Normal 9 3 2 2 4 3" xfId="41086"/>
    <cellStyle name="Normal 9 3 2 2 5" xfId="41087"/>
    <cellStyle name="Normal 9 3 2 2 5 2" xfId="41088"/>
    <cellStyle name="Normal 9 3 2 2 6" xfId="41089"/>
    <cellStyle name="Normal 9 3 2 2 7" xfId="54776"/>
    <cellStyle name="Normal 9 3 2 2 8" xfId="54777"/>
    <cellStyle name="Normal 9 3 2 2_Lcc_inputs" xfId="54778"/>
    <cellStyle name="Normal 9 3 2_Lcc_inputs" xfId="54779"/>
    <cellStyle name="Normal 9 3 3" xfId="10636"/>
    <cellStyle name="Normal 9 3 3 2" xfId="41090"/>
    <cellStyle name="Normal 9 3 3 2 2" xfId="41091"/>
    <cellStyle name="Normal 9 3 3 2 2 2" xfId="41092"/>
    <cellStyle name="Normal 9 3 3 2 2 2 2" xfId="41093"/>
    <cellStyle name="Normal 9 3 3 2 2 3" xfId="41094"/>
    <cellStyle name="Normal 9 3 3 2 3" xfId="41095"/>
    <cellStyle name="Normal 9 3 3 2 3 2" xfId="41096"/>
    <cellStyle name="Normal 9 3 3 2 3 2 2" xfId="41097"/>
    <cellStyle name="Normal 9 3 3 2 3 3" xfId="41098"/>
    <cellStyle name="Normal 9 3 3 2 4" xfId="41099"/>
    <cellStyle name="Normal 9 3 3 2 4 2" xfId="41100"/>
    <cellStyle name="Normal 9 3 3 2 5" xfId="41101"/>
    <cellStyle name="Normal 9 3 3 2_Lcc_inputs" xfId="54780"/>
    <cellStyle name="Normal 9 3 3 3" xfId="41102"/>
    <cellStyle name="Normal 9 3 3 3 2" xfId="41103"/>
    <cellStyle name="Normal 9 3 3 3 2 2" xfId="41104"/>
    <cellStyle name="Normal 9 3 3 3 2 3" xfId="54781"/>
    <cellStyle name="Normal 9 3 3 3 3" xfId="41105"/>
    <cellStyle name="Normal 9 3 3 3 4" xfId="54782"/>
    <cellStyle name="Normal 9 3 3 3_Lcc_inputs" xfId="54783"/>
    <cellStyle name="Normal 9 3 3 4" xfId="41106"/>
    <cellStyle name="Normal 9 3 3 4 2" xfId="41107"/>
    <cellStyle name="Normal 9 3 3 4 2 2" xfId="41108"/>
    <cellStyle name="Normal 9 3 3 4 3" xfId="41109"/>
    <cellStyle name="Normal 9 3 3 5" xfId="41110"/>
    <cellStyle name="Normal 9 3 3 5 2" xfId="41111"/>
    <cellStyle name="Normal 9 3 3 6" xfId="41112"/>
    <cellStyle name="Normal 9 3 3 7" xfId="54784"/>
    <cellStyle name="Normal 9 3 3 8" xfId="54785"/>
    <cellStyle name="Normal 9 3 3_Lcc_inputs" xfId="54786"/>
    <cellStyle name="Normal 9 3 4" xfId="10637"/>
    <cellStyle name="Normal 9 3 4 2" xfId="41113"/>
    <cellStyle name="Normal 9 3 4 2 2" xfId="41114"/>
    <cellStyle name="Normal 9 3 4 2 2 2" xfId="41115"/>
    <cellStyle name="Normal 9 3 4 2 2 2 2" xfId="41116"/>
    <cellStyle name="Normal 9 3 4 2 2 3" xfId="41117"/>
    <cellStyle name="Normal 9 3 4 2 3" xfId="41118"/>
    <cellStyle name="Normal 9 3 4 2 3 2" xfId="41119"/>
    <cellStyle name="Normal 9 3 4 2 3 2 2" xfId="41120"/>
    <cellStyle name="Normal 9 3 4 2 3 3" xfId="41121"/>
    <cellStyle name="Normal 9 3 4 2 4" xfId="41122"/>
    <cellStyle name="Normal 9 3 4 2 4 2" xfId="41123"/>
    <cellStyle name="Normal 9 3 4 2 5" xfId="41124"/>
    <cellStyle name="Normal 9 3 4 2_Lcc_inputs" xfId="54787"/>
    <cellStyle name="Normal 9 3 4 3" xfId="41125"/>
    <cellStyle name="Normal 9 3 4 3 2" xfId="41126"/>
    <cellStyle name="Normal 9 3 4 3 2 2" xfId="41127"/>
    <cellStyle name="Normal 9 3 4 3 2 3" xfId="54788"/>
    <cellStyle name="Normal 9 3 4 3 3" xfId="41128"/>
    <cellStyle name="Normal 9 3 4 3 4" xfId="54789"/>
    <cellStyle name="Normal 9 3 4 3_Lcc_inputs" xfId="54790"/>
    <cellStyle name="Normal 9 3 4 4" xfId="41129"/>
    <cellStyle name="Normal 9 3 4 4 2" xfId="41130"/>
    <cellStyle name="Normal 9 3 4 4 2 2" xfId="41131"/>
    <cellStyle name="Normal 9 3 4 4 3" xfId="41132"/>
    <cellStyle name="Normal 9 3 4 5" xfId="41133"/>
    <cellStyle name="Normal 9 3 4 5 2" xfId="41134"/>
    <cellStyle name="Normal 9 3 4 6" xfId="41135"/>
    <cellStyle name="Normal 9 3 4 7" xfId="54791"/>
    <cellStyle name="Normal 9 3 4 8" xfId="54792"/>
    <cellStyle name="Normal 9 3 4_Lcc_inputs" xfId="54793"/>
    <cellStyle name="Normal 9 3 5" xfId="10633"/>
    <cellStyle name="Normal 9 3 5 2" xfId="41136"/>
    <cellStyle name="Normal 9 3 5 2 2" xfId="41137"/>
    <cellStyle name="Normal 9 3 5 2 2 2" xfId="41138"/>
    <cellStyle name="Normal 9 3 5 2 2 2 2" xfId="41139"/>
    <cellStyle name="Normal 9 3 5 2 2 3" xfId="41140"/>
    <cellStyle name="Normal 9 3 5 2 3" xfId="41141"/>
    <cellStyle name="Normal 9 3 5 2 3 2" xfId="41142"/>
    <cellStyle name="Normal 9 3 5 2 3 2 2" xfId="41143"/>
    <cellStyle name="Normal 9 3 5 2 3 3" xfId="41144"/>
    <cellStyle name="Normal 9 3 5 2 4" xfId="41145"/>
    <cellStyle name="Normal 9 3 5 2 4 2" xfId="41146"/>
    <cellStyle name="Normal 9 3 5 2 5" xfId="41147"/>
    <cellStyle name="Normal 9 3 5 2_Lcc_inputs" xfId="54794"/>
    <cellStyle name="Normal 9 3 5 3" xfId="41148"/>
    <cellStyle name="Normal 9 3 5 3 2" xfId="41149"/>
    <cellStyle name="Normal 9 3 5 3 2 2" xfId="41150"/>
    <cellStyle name="Normal 9 3 5 3 2 3" xfId="54795"/>
    <cellStyle name="Normal 9 3 5 3 3" xfId="41151"/>
    <cellStyle name="Normal 9 3 5 3 4" xfId="54796"/>
    <cellStyle name="Normal 9 3 5 3_Lcc_inputs" xfId="54797"/>
    <cellStyle name="Normal 9 3 5 4" xfId="41152"/>
    <cellStyle name="Normal 9 3 5 4 2" xfId="41153"/>
    <cellStyle name="Normal 9 3 5 4 2 2" xfId="41154"/>
    <cellStyle name="Normal 9 3 5 4 3" xfId="41155"/>
    <cellStyle name="Normal 9 3 5 5" xfId="41156"/>
    <cellStyle name="Normal 9 3 5 5 2" xfId="41157"/>
    <cellStyle name="Normal 9 3 5 6" xfId="41158"/>
    <cellStyle name="Normal 9 3 5 7" xfId="54798"/>
    <cellStyle name="Normal 9 3 5 8" xfId="54799"/>
    <cellStyle name="Normal 9 3 5_Lcc_inputs" xfId="54800"/>
    <cellStyle name="Normal 9 3 6" xfId="10924"/>
    <cellStyle name="Normal 9 3 6 2" xfId="41159"/>
    <cellStyle name="Normal 9 3 6 2 2" xfId="41160"/>
    <cellStyle name="Normal 9 3 6 2 2 2" xfId="41161"/>
    <cellStyle name="Normal 9 3 6 2 2 3" xfId="54801"/>
    <cellStyle name="Normal 9 3 6 2 3" xfId="41162"/>
    <cellStyle name="Normal 9 3 6 2 4" xfId="54802"/>
    <cellStyle name="Normal 9 3 6 2_Lcc_inputs" xfId="54803"/>
    <cellStyle name="Normal 9 3 6 3" xfId="41163"/>
    <cellStyle name="Normal 9 3 6 3 2" xfId="41164"/>
    <cellStyle name="Normal 9 3 6 3 2 2" xfId="41165"/>
    <cellStyle name="Normal 9 3 6 3 3" xfId="41166"/>
    <cellStyle name="Normal 9 3 6 4" xfId="41167"/>
    <cellStyle name="Normal 9 3 6 4 2" xfId="41168"/>
    <cellStyle name="Normal 9 3 6 5" xfId="41169"/>
    <cellStyle name="Normal 9 3 6 6" xfId="54804"/>
    <cellStyle name="Normal 9 3 6 7" xfId="54805"/>
    <cellStyle name="Normal 9 3 6_Lcc_inputs" xfId="54806"/>
    <cellStyle name="Normal 9 3 7" xfId="41170"/>
    <cellStyle name="Normal 9 3 7 2" xfId="41171"/>
    <cellStyle name="Normal 9 3 7 2 2" xfId="41172"/>
    <cellStyle name="Normal 9 3 7 2 3" xfId="54807"/>
    <cellStyle name="Normal 9 3 7 3" xfId="41173"/>
    <cellStyle name="Normal 9 3 7 4" xfId="54808"/>
    <cellStyle name="Normal 9 3 7_Lcc_inputs" xfId="54809"/>
    <cellStyle name="Normal 9 3 8" xfId="41174"/>
    <cellStyle name="Normal 9 3 8 2" xfId="41175"/>
    <cellStyle name="Normal 9 3 8 2 2" xfId="41176"/>
    <cellStyle name="Normal 9 3 8 3" xfId="41177"/>
    <cellStyle name="Normal 9 3 9" xfId="41178"/>
    <cellStyle name="Normal 9 3 9 2" xfId="41179"/>
    <cellStyle name="Normal 9 3_Lcc_inputs" xfId="54810"/>
    <cellStyle name="Normal 9 4" xfId="317"/>
    <cellStyle name="Normal 9 4 2" xfId="10639"/>
    <cellStyle name="Normal 9 4 2 2" xfId="41180"/>
    <cellStyle name="Normal 9 4 2 2 2" xfId="41181"/>
    <cellStyle name="Normal 9 4 2 2 2 2" xfId="41182"/>
    <cellStyle name="Normal 9 4 2 2 2 2 2" xfId="41183"/>
    <cellStyle name="Normal 9 4 2 2 2 3" xfId="41184"/>
    <cellStyle name="Normal 9 4 2 2 3" xfId="41185"/>
    <cellStyle name="Normal 9 4 2 2 3 2" xfId="41186"/>
    <cellStyle name="Normal 9 4 2 2 3 2 2" xfId="41187"/>
    <cellStyle name="Normal 9 4 2 2 3 3" xfId="41188"/>
    <cellStyle name="Normal 9 4 2 2 4" xfId="41189"/>
    <cellStyle name="Normal 9 4 2 2 4 2" xfId="41190"/>
    <cellStyle name="Normal 9 4 2 2 5" xfId="41191"/>
    <cellStyle name="Normal 9 4 2 2_Lcc_inputs" xfId="54811"/>
    <cellStyle name="Normal 9 4 2 3" xfId="41192"/>
    <cellStyle name="Normal 9 4 2 3 2" xfId="41193"/>
    <cellStyle name="Normal 9 4 2 3 2 2" xfId="41194"/>
    <cellStyle name="Normal 9 4 2 3 2 3" xfId="54812"/>
    <cellStyle name="Normal 9 4 2 3 3" xfId="41195"/>
    <cellStyle name="Normal 9 4 2 3 4" xfId="54813"/>
    <cellStyle name="Normal 9 4 2 3_Lcc_inputs" xfId="54814"/>
    <cellStyle name="Normal 9 4 2 4" xfId="41196"/>
    <cellStyle name="Normal 9 4 2 4 2" xfId="41197"/>
    <cellStyle name="Normal 9 4 2 4 2 2" xfId="41198"/>
    <cellStyle name="Normal 9 4 2 4 3" xfId="41199"/>
    <cellStyle name="Normal 9 4 2 5" xfId="41200"/>
    <cellStyle name="Normal 9 4 2 5 2" xfId="41201"/>
    <cellStyle name="Normal 9 4 2 6" xfId="41202"/>
    <cellStyle name="Normal 9 4 2 7" xfId="54815"/>
    <cellStyle name="Normal 9 4 2 8" xfId="54816"/>
    <cellStyle name="Normal 9 4 2_Lcc_inputs" xfId="54817"/>
    <cellStyle name="Normal 9 4 3" xfId="10640"/>
    <cellStyle name="Normal 9 4 3 2" xfId="41203"/>
    <cellStyle name="Normal 9 4 3 2 2" xfId="41204"/>
    <cellStyle name="Normal 9 4 3 2 2 2" xfId="41205"/>
    <cellStyle name="Normal 9 4 3 2 2 2 2" xfId="41206"/>
    <cellStyle name="Normal 9 4 3 2 2 3" xfId="41207"/>
    <cellStyle name="Normal 9 4 3 2 3" xfId="41208"/>
    <cellStyle name="Normal 9 4 3 2 3 2" xfId="41209"/>
    <cellStyle name="Normal 9 4 3 2 3 2 2" xfId="41210"/>
    <cellStyle name="Normal 9 4 3 2 3 3" xfId="41211"/>
    <cellStyle name="Normal 9 4 3 2 4" xfId="41212"/>
    <cellStyle name="Normal 9 4 3 2 4 2" xfId="41213"/>
    <cellStyle name="Normal 9 4 3 2 5" xfId="41214"/>
    <cellStyle name="Normal 9 4 3 2_Lcc_inputs" xfId="54818"/>
    <cellStyle name="Normal 9 4 3 3" xfId="41215"/>
    <cellStyle name="Normal 9 4 3 3 2" xfId="41216"/>
    <cellStyle name="Normal 9 4 3 3 2 2" xfId="41217"/>
    <cellStyle name="Normal 9 4 3 3 2 3" xfId="54819"/>
    <cellStyle name="Normal 9 4 3 3 3" xfId="41218"/>
    <cellStyle name="Normal 9 4 3 3 4" xfId="54820"/>
    <cellStyle name="Normal 9 4 3 3_Lcc_inputs" xfId="54821"/>
    <cellStyle name="Normal 9 4 3 4" xfId="41219"/>
    <cellStyle name="Normal 9 4 3 4 2" xfId="41220"/>
    <cellStyle name="Normal 9 4 3 4 2 2" xfId="41221"/>
    <cellStyle name="Normal 9 4 3 4 3" xfId="41222"/>
    <cellStyle name="Normal 9 4 3 5" xfId="41223"/>
    <cellStyle name="Normal 9 4 3 5 2" xfId="41224"/>
    <cellStyle name="Normal 9 4 3 6" xfId="41225"/>
    <cellStyle name="Normal 9 4 3 7" xfId="54822"/>
    <cellStyle name="Normal 9 4 3 8" xfId="54823"/>
    <cellStyle name="Normal 9 4 3_Lcc_inputs" xfId="54824"/>
    <cellStyle name="Normal 9 4 4" xfId="10987"/>
    <cellStyle name="Normal 9 4 4 2" xfId="41226"/>
    <cellStyle name="Normal 9 4 4 2 2" xfId="54825"/>
    <cellStyle name="Normal 9 4 4 3" xfId="54826"/>
    <cellStyle name="Normal 9 4 4 3 2" xfId="54827"/>
    <cellStyle name="Normal 9 4 4 3 3" xfId="54828"/>
    <cellStyle name="Normal 9 4 4 4" xfId="54829"/>
    <cellStyle name="Normal 9 4 4 4 2" xfId="54830"/>
    <cellStyle name="Normal 9 4 4 5" xfId="54831"/>
    <cellStyle name="Normal 9 4 4_Lcc_inputs" xfId="54832"/>
    <cellStyle name="Normal 9 4 5" xfId="11237"/>
    <cellStyle name="Normal 9 4 5 2" xfId="41227"/>
    <cellStyle name="Normal 9 4 5 2 2" xfId="41228"/>
    <cellStyle name="Normal 9 4 5 2 2 2" xfId="41229"/>
    <cellStyle name="Normal 9 4 5 2 2 3" xfId="54833"/>
    <cellStyle name="Normal 9 4 5 2 3" xfId="41230"/>
    <cellStyle name="Normal 9 4 5 2 4" xfId="54834"/>
    <cellStyle name="Normal 9 4 5 2_Lcc_inputs" xfId="54835"/>
    <cellStyle name="Normal 9 4 5 3" xfId="41231"/>
    <cellStyle name="Normal 9 4 5 3 2" xfId="41232"/>
    <cellStyle name="Normal 9 4 5 3 2 2" xfId="41233"/>
    <cellStyle name="Normal 9 4 5 3 3" xfId="41234"/>
    <cellStyle name="Normal 9 4 5 4" xfId="41235"/>
    <cellStyle name="Normal 9 4 5 4 2" xfId="41236"/>
    <cellStyle name="Normal 9 4 5 5" xfId="41237"/>
    <cellStyle name="Normal 9 4 5 6" xfId="54836"/>
    <cellStyle name="Normal 9 4 5 7" xfId="54837"/>
    <cellStyle name="Normal 9 4 5_Lcc_inputs" xfId="54838"/>
    <cellStyle name="Normal 9 4 6" xfId="41238"/>
    <cellStyle name="Normal 9 4 7" xfId="41239"/>
    <cellStyle name="Normal 9 4 7 2" xfId="41240"/>
    <cellStyle name="Normal 9 4 7 2 2" xfId="41241"/>
    <cellStyle name="Normal 9 4 7 2 3" xfId="54839"/>
    <cellStyle name="Normal 9 4 7 3" xfId="41242"/>
    <cellStyle name="Normal 9 4 7 4" xfId="54840"/>
    <cellStyle name="Normal 9 4 7_Lcc_inputs" xfId="54841"/>
    <cellStyle name="Normal 9 4 8" xfId="41243"/>
    <cellStyle name="Normal 9 4 8 2" xfId="41244"/>
    <cellStyle name="Normal 9 4 8 2 2" xfId="41245"/>
    <cellStyle name="Normal 9 4 8 3" xfId="41246"/>
    <cellStyle name="Normal 9 4 9" xfId="10638"/>
    <cellStyle name="Normal 9 5" xfId="2816"/>
    <cellStyle name="Normal 9 5 10" xfId="10641"/>
    <cellStyle name="Normal 9 5 11" xfId="55351"/>
    <cellStyle name="Normal 9 5 2" xfId="10642"/>
    <cellStyle name="Normal 9 5 2 2" xfId="41247"/>
    <cellStyle name="Normal 9 5 2 2 2" xfId="41248"/>
    <cellStyle name="Normal 9 5 2 2 2 2" xfId="41249"/>
    <cellStyle name="Normal 9 5 2 2 2 2 2" xfId="41250"/>
    <cellStyle name="Normal 9 5 2 2 2 3" xfId="41251"/>
    <cellStyle name="Normal 9 5 2 2 3" xfId="41252"/>
    <cellStyle name="Normal 9 5 2 2 3 2" xfId="41253"/>
    <cellStyle name="Normal 9 5 2 2 3 2 2" xfId="41254"/>
    <cellStyle name="Normal 9 5 2 2 3 3" xfId="41255"/>
    <cellStyle name="Normal 9 5 2 2 4" xfId="41256"/>
    <cellStyle name="Normal 9 5 2 2 4 2" xfId="41257"/>
    <cellStyle name="Normal 9 5 2 2 5" xfId="41258"/>
    <cellStyle name="Normal 9 5 2 2_Lcc_inputs" xfId="54842"/>
    <cellStyle name="Normal 9 5 2 3" xfId="41259"/>
    <cellStyle name="Normal 9 5 2 3 2" xfId="41260"/>
    <cellStyle name="Normal 9 5 2 3 2 2" xfId="41261"/>
    <cellStyle name="Normal 9 5 2 3 2 3" xfId="54843"/>
    <cellStyle name="Normal 9 5 2 3 3" xfId="41262"/>
    <cellStyle name="Normal 9 5 2 3 4" xfId="54844"/>
    <cellStyle name="Normal 9 5 2 3_Lcc_inputs" xfId="54845"/>
    <cellStyle name="Normal 9 5 2 4" xfId="41263"/>
    <cellStyle name="Normal 9 5 2 4 2" xfId="41264"/>
    <cellStyle name="Normal 9 5 2 4 2 2" xfId="41265"/>
    <cellStyle name="Normal 9 5 2 4 3" xfId="41266"/>
    <cellStyle name="Normal 9 5 2 5" xfId="41267"/>
    <cellStyle name="Normal 9 5 2 5 2" xfId="41268"/>
    <cellStyle name="Normal 9 5 2 6" xfId="41269"/>
    <cellStyle name="Normal 9 5 2 7" xfId="54846"/>
    <cellStyle name="Normal 9 5 2 8" xfId="54847"/>
    <cellStyle name="Normal 9 5 2_Lcc_inputs" xfId="54848"/>
    <cellStyle name="Normal 9 5 3" xfId="41270"/>
    <cellStyle name="Normal 9 5 3 2" xfId="41271"/>
    <cellStyle name="Normal 9 5 3 2 2" xfId="41272"/>
    <cellStyle name="Normal 9 5 3 2 2 2" xfId="41273"/>
    <cellStyle name="Normal 9 5 3 2 3" xfId="41274"/>
    <cellStyle name="Normal 9 5 3 3" xfId="41275"/>
    <cellStyle name="Normal 9 5 3 3 2" xfId="41276"/>
    <cellStyle name="Normal 9 5 3 3 2 2" xfId="41277"/>
    <cellStyle name="Normal 9 5 3 3 3" xfId="41278"/>
    <cellStyle name="Normal 9 5 3 4" xfId="41279"/>
    <cellStyle name="Normal 9 5 3 4 2" xfId="41280"/>
    <cellStyle name="Normal 9 5 3 5" xfId="41281"/>
    <cellStyle name="Normal 9 5 3_Lcc_inputs" xfId="54849"/>
    <cellStyle name="Normal 9 5 4" xfId="41282"/>
    <cellStyle name="Normal 9 5 4 2" xfId="41283"/>
    <cellStyle name="Normal 9 5 4 2 2" xfId="41284"/>
    <cellStyle name="Normal 9 5 4 2 3" xfId="54850"/>
    <cellStyle name="Normal 9 5 4 3" xfId="41285"/>
    <cellStyle name="Normal 9 5 4 4" xfId="54851"/>
    <cellStyle name="Normal 9 5 4_Lcc_inputs" xfId="54852"/>
    <cellStyle name="Normal 9 5 5" xfId="41286"/>
    <cellStyle name="Normal 9 5 5 2" xfId="41287"/>
    <cellStyle name="Normal 9 5 5 2 2" xfId="41288"/>
    <cellStyle name="Normal 9 5 5 3" xfId="41289"/>
    <cellStyle name="Normal 9 5 6" xfId="41290"/>
    <cellStyle name="Normal 9 5 6 2" xfId="41291"/>
    <cellStyle name="Normal 9 5 7" xfId="41292"/>
    <cellStyle name="Normal 9 5 8" xfId="54853"/>
    <cellStyle name="Normal 9 5 9" xfId="54854"/>
    <cellStyle name="Normal 9 5_Lcc_inputs" xfId="54855"/>
    <cellStyle name="Normal 9 6" xfId="10643"/>
    <cellStyle name="Normal 9 6 2" xfId="10644"/>
    <cellStyle name="Normal 9 6 2 2" xfId="41293"/>
    <cellStyle name="Normal 9 6 2 2 2" xfId="41294"/>
    <cellStyle name="Normal 9 6 2 2 2 2" xfId="41295"/>
    <cellStyle name="Normal 9 6 2 2 2 2 2" xfId="41296"/>
    <cellStyle name="Normal 9 6 2 2 2 3" xfId="41297"/>
    <cellStyle name="Normal 9 6 2 2 3" xfId="41298"/>
    <cellStyle name="Normal 9 6 2 2 3 2" xfId="41299"/>
    <cellStyle name="Normal 9 6 2 2 3 2 2" xfId="41300"/>
    <cellStyle name="Normal 9 6 2 2 3 3" xfId="41301"/>
    <cellStyle name="Normal 9 6 2 2 4" xfId="41302"/>
    <cellStyle name="Normal 9 6 2 2 4 2" xfId="41303"/>
    <cellStyle name="Normal 9 6 2 2 5" xfId="41304"/>
    <cellStyle name="Normal 9 6 2 2_Lcc_inputs" xfId="54856"/>
    <cellStyle name="Normal 9 6 2 3" xfId="41305"/>
    <cellStyle name="Normal 9 6 2 3 2" xfId="41306"/>
    <cellStyle name="Normal 9 6 2 3 2 2" xfId="41307"/>
    <cellStyle name="Normal 9 6 2 3 2 3" xfId="54857"/>
    <cellStyle name="Normal 9 6 2 3 3" xfId="41308"/>
    <cellStyle name="Normal 9 6 2 3 4" xfId="54858"/>
    <cellStyle name="Normal 9 6 2 3_Lcc_inputs" xfId="54859"/>
    <cellStyle name="Normal 9 6 2 4" xfId="41309"/>
    <cellStyle name="Normal 9 6 2 4 2" xfId="41310"/>
    <cellStyle name="Normal 9 6 2 4 2 2" xfId="41311"/>
    <cellStyle name="Normal 9 6 2 4 3" xfId="41312"/>
    <cellStyle name="Normal 9 6 2 5" xfId="41313"/>
    <cellStyle name="Normal 9 6 2 5 2" xfId="41314"/>
    <cellStyle name="Normal 9 6 2 6" xfId="41315"/>
    <cellStyle name="Normal 9 6 2 7" xfId="54860"/>
    <cellStyle name="Normal 9 6 2 8" xfId="54861"/>
    <cellStyle name="Normal 9 6 2_Lcc_inputs" xfId="54862"/>
    <cellStyle name="Normal 9 6 3" xfId="41316"/>
    <cellStyle name="Normal 9 6 3 2" xfId="41317"/>
    <cellStyle name="Normal 9 6 3 2 2" xfId="41318"/>
    <cellStyle name="Normal 9 6 3 2 2 2" xfId="41319"/>
    <cellStyle name="Normal 9 6 3 2 3" xfId="41320"/>
    <cellStyle name="Normal 9 6 3 3" xfId="41321"/>
    <cellStyle name="Normal 9 6 3 3 2" xfId="41322"/>
    <cellStyle name="Normal 9 6 3 3 2 2" xfId="41323"/>
    <cellStyle name="Normal 9 6 3 3 3" xfId="41324"/>
    <cellStyle name="Normal 9 6 3 4" xfId="41325"/>
    <cellStyle name="Normal 9 6 3 4 2" xfId="41326"/>
    <cellStyle name="Normal 9 6 3 5" xfId="41327"/>
    <cellStyle name="Normal 9 6 3_Lcc_inputs" xfId="54863"/>
    <cellStyle name="Normal 9 6 4" xfId="41328"/>
    <cellStyle name="Normal 9 6 4 2" xfId="41329"/>
    <cellStyle name="Normal 9 6 4 2 2" xfId="41330"/>
    <cellStyle name="Normal 9 6 4 2 3" xfId="54864"/>
    <cellStyle name="Normal 9 6 4 3" xfId="41331"/>
    <cellStyle name="Normal 9 6 4 4" xfId="54865"/>
    <cellStyle name="Normal 9 6 4_Lcc_inputs" xfId="54866"/>
    <cellStyle name="Normal 9 6 5" xfId="41332"/>
    <cellStyle name="Normal 9 6 5 2" xfId="41333"/>
    <cellStyle name="Normal 9 6 5 2 2" xfId="41334"/>
    <cellStyle name="Normal 9 6 5 3" xfId="41335"/>
    <cellStyle name="Normal 9 6 6" xfId="41336"/>
    <cellStyle name="Normal 9 6 6 2" xfId="41337"/>
    <cellStyle name="Normal 9 6 7" xfId="41338"/>
    <cellStyle name="Normal 9 6 8" xfId="54867"/>
    <cellStyle name="Normal 9 6 9" xfId="54868"/>
    <cellStyle name="Normal 9 6_Lcc_inputs" xfId="54869"/>
    <cellStyle name="Normal 9 7" xfId="10645"/>
    <cellStyle name="Normal 9 7 2" xfId="10646"/>
    <cellStyle name="Normal 9 7 2 2" xfId="41339"/>
    <cellStyle name="Normal 9 7 2 2 2" xfId="41340"/>
    <cellStyle name="Normal 9 7 2 2 2 2" xfId="41341"/>
    <cellStyle name="Normal 9 7 2 2 2 2 2" xfId="41342"/>
    <cellStyle name="Normal 9 7 2 2 2 3" xfId="41343"/>
    <cellStyle name="Normal 9 7 2 2 3" xfId="41344"/>
    <cellStyle name="Normal 9 7 2 2 3 2" xfId="41345"/>
    <cellStyle name="Normal 9 7 2 2 3 2 2" xfId="41346"/>
    <cellStyle name="Normal 9 7 2 2 3 3" xfId="41347"/>
    <cellStyle name="Normal 9 7 2 2 4" xfId="41348"/>
    <cellStyle name="Normal 9 7 2 2 4 2" xfId="41349"/>
    <cellStyle name="Normal 9 7 2 2 5" xfId="41350"/>
    <cellStyle name="Normal 9 7 2 2_Lcc_inputs" xfId="54870"/>
    <cellStyle name="Normal 9 7 2 3" xfId="41351"/>
    <cellStyle name="Normal 9 7 2 3 2" xfId="41352"/>
    <cellStyle name="Normal 9 7 2 3 2 2" xfId="41353"/>
    <cellStyle name="Normal 9 7 2 3 2 3" xfId="54871"/>
    <cellStyle name="Normal 9 7 2 3 3" xfId="41354"/>
    <cellStyle name="Normal 9 7 2 3 4" xfId="54872"/>
    <cellStyle name="Normal 9 7 2 3_Lcc_inputs" xfId="54873"/>
    <cellStyle name="Normal 9 7 2 4" xfId="41355"/>
    <cellStyle name="Normal 9 7 2 4 2" xfId="41356"/>
    <cellStyle name="Normal 9 7 2 4 2 2" xfId="41357"/>
    <cellStyle name="Normal 9 7 2 4 3" xfId="41358"/>
    <cellStyle name="Normal 9 7 2 5" xfId="41359"/>
    <cellStyle name="Normal 9 7 2 5 2" xfId="41360"/>
    <cellStyle name="Normal 9 7 2 6" xfId="41361"/>
    <cellStyle name="Normal 9 7 2 7" xfId="54874"/>
    <cellStyle name="Normal 9 7 2 8" xfId="54875"/>
    <cellStyle name="Normal 9 7 2_Lcc_inputs" xfId="54876"/>
    <cellStyle name="Normal 9 7 3" xfId="41362"/>
    <cellStyle name="Normal 9 7 3 2" xfId="41363"/>
    <cellStyle name="Normal 9 7 3 2 2" xfId="41364"/>
    <cellStyle name="Normal 9 7 3 2 2 2" xfId="41365"/>
    <cellStyle name="Normal 9 7 3 2 3" xfId="41366"/>
    <cellStyle name="Normal 9 7 3 3" xfId="41367"/>
    <cellStyle name="Normal 9 7 3 3 2" xfId="41368"/>
    <cellStyle name="Normal 9 7 3 3 2 2" xfId="41369"/>
    <cellStyle name="Normal 9 7 3 3 3" xfId="41370"/>
    <cellStyle name="Normal 9 7 3 4" xfId="41371"/>
    <cellStyle name="Normal 9 7 3 4 2" xfId="41372"/>
    <cellStyle name="Normal 9 7 3 5" xfId="41373"/>
    <cellStyle name="Normal 9 7 3_Lcc_inputs" xfId="54877"/>
    <cellStyle name="Normal 9 7 4" xfId="41374"/>
    <cellStyle name="Normal 9 7 4 2" xfId="41375"/>
    <cellStyle name="Normal 9 7 4 2 2" xfId="41376"/>
    <cellStyle name="Normal 9 7 4 2 3" xfId="54878"/>
    <cellStyle name="Normal 9 7 4 3" xfId="41377"/>
    <cellStyle name="Normal 9 7 4 4" xfId="54879"/>
    <cellStyle name="Normal 9 7 4_Lcc_inputs" xfId="54880"/>
    <cellStyle name="Normal 9 7 5" xfId="41378"/>
    <cellStyle name="Normal 9 7 5 2" xfId="41379"/>
    <cellStyle name="Normal 9 7 5 2 2" xfId="41380"/>
    <cellStyle name="Normal 9 7 5 3" xfId="41381"/>
    <cellStyle name="Normal 9 7 6" xfId="41382"/>
    <cellStyle name="Normal 9 7 6 2" xfId="41383"/>
    <cellStyle name="Normal 9 7 7" xfId="41384"/>
    <cellStyle name="Normal 9 7 8" xfId="54881"/>
    <cellStyle name="Normal 9 7 9" xfId="54882"/>
    <cellStyle name="Normal 9 7_Lcc_inputs" xfId="54883"/>
    <cellStyle name="Normal 9 8" xfId="10647"/>
    <cellStyle name="Normal 9 8 2" xfId="10648"/>
    <cellStyle name="Normal 9 8 2 2" xfId="41385"/>
    <cellStyle name="Normal 9 8 2 2 2" xfId="41386"/>
    <cellStyle name="Normal 9 8 2 2 2 2" xfId="41387"/>
    <cellStyle name="Normal 9 8 2 2 2 2 2" xfId="41388"/>
    <cellStyle name="Normal 9 8 2 2 2 3" xfId="41389"/>
    <cellStyle name="Normal 9 8 2 2 3" xfId="41390"/>
    <cellStyle name="Normal 9 8 2 2 3 2" xfId="41391"/>
    <cellStyle name="Normal 9 8 2 2 3 2 2" xfId="41392"/>
    <cellStyle name="Normal 9 8 2 2 3 3" xfId="41393"/>
    <cellStyle name="Normal 9 8 2 2 4" xfId="41394"/>
    <cellStyle name="Normal 9 8 2 2 4 2" xfId="41395"/>
    <cellStyle name="Normal 9 8 2 2 5" xfId="41396"/>
    <cellStyle name="Normal 9 8 2 2_Lcc_inputs" xfId="54884"/>
    <cellStyle name="Normal 9 8 2 3" xfId="41397"/>
    <cellStyle name="Normal 9 8 2 3 2" xfId="41398"/>
    <cellStyle name="Normal 9 8 2 3 2 2" xfId="41399"/>
    <cellStyle name="Normal 9 8 2 3 2 3" xfId="54885"/>
    <cellStyle name="Normal 9 8 2 3 3" xfId="41400"/>
    <cellStyle name="Normal 9 8 2 3 4" xfId="54886"/>
    <cellStyle name="Normal 9 8 2 3_Lcc_inputs" xfId="54887"/>
    <cellStyle name="Normal 9 8 2 4" xfId="41401"/>
    <cellStyle name="Normal 9 8 2 4 2" xfId="41402"/>
    <cellStyle name="Normal 9 8 2 4 2 2" xfId="41403"/>
    <cellStyle name="Normal 9 8 2 4 3" xfId="41404"/>
    <cellStyle name="Normal 9 8 2 5" xfId="41405"/>
    <cellStyle name="Normal 9 8 2 5 2" xfId="41406"/>
    <cellStyle name="Normal 9 8 2 6" xfId="41407"/>
    <cellStyle name="Normal 9 8 2 7" xfId="54888"/>
    <cellStyle name="Normal 9 8 2 8" xfId="54889"/>
    <cellStyle name="Normal 9 8 2_Lcc_inputs" xfId="54890"/>
    <cellStyle name="Normal 9 8 3" xfId="41408"/>
    <cellStyle name="Normal 9 8 3 2" xfId="41409"/>
    <cellStyle name="Normal 9 8 3 2 2" xfId="41410"/>
    <cellStyle name="Normal 9 8 3 2 2 2" xfId="41411"/>
    <cellStyle name="Normal 9 8 3 2 3" xfId="41412"/>
    <cellStyle name="Normal 9 8 3 3" xfId="41413"/>
    <cellStyle name="Normal 9 8 3 3 2" xfId="41414"/>
    <cellStyle name="Normal 9 8 3 3 2 2" xfId="41415"/>
    <cellStyle name="Normal 9 8 3 3 3" xfId="41416"/>
    <cellStyle name="Normal 9 8 3 4" xfId="41417"/>
    <cellStyle name="Normal 9 8 3 4 2" xfId="41418"/>
    <cellStyle name="Normal 9 8 3 5" xfId="41419"/>
    <cellStyle name="Normal 9 8 3_Lcc_inputs" xfId="54891"/>
    <cellStyle name="Normal 9 8 4" xfId="41420"/>
    <cellStyle name="Normal 9 8 4 2" xfId="41421"/>
    <cellStyle name="Normal 9 8 4 2 2" xfId="41422"/>
    <cellStyle name="Normal 9 8 4 2 3" xfId="54892"/>
    <cellStyle name="Normal 9 8 4 3" xfId="41423"/>
    <cellStyle name="Normal 9 8 4 4" xfId="54893"/>
    <cellStyle name="Normal 9 8 4_Lcc_inputs" xfId="54894"/>
    <cellStyle name="Normal 9 8 5" xfId="41424"/>
    <cellStyle name="Normal 9 8 5 2" xfId="41425"/>
    <cellStyle name="Normal 9 8 5 2 2" xfId="41426"/>
    <cellStyle name="Normal 9 8 5 3" xfId="41427"/>
    <cellStyle name="Normal 9 8 6" xfId="41428"/>
    <cellStyle name="Normal 9 8 6 2" xfId="41429"/>
    <cellStyle name="Normal 9 8 7" xfId="41430"/>
    <cellStyle name="Normal 9 8 8" xfId="54895"/>
    <cellStyle name="Normal 9 8 9" xfId="54896"/>
    <cellStyle name="Normal 9 8_Lcc_inputs" xfId="54897"/>
    <cellStyle name="Normal 9 9" xfId="10649"/>
    <cellStyle name="Normal 9 9 2" xfId="41431"/>
    <cellStyle name="Normal 9 9 2 2" xfId="41432"/>
    <cellStyle name="Normal 9 9 2 2 2" xfId="41433"/>
    <cellStyle name="Normal 9 9 2 2 2 2" xfId="41434"/>
    <cellStyle name="Normal 9 9 2 2 3" xfId="41435"/>
    <cellStyle name="Normal 9 9 2 3" xfId="41436"/>
    <cellStyle name="Normal 9 9 2 3 2" xfId="41437"/>
    <cellStyle name="Normal 9 9 2 3 2 2" xfId="41438"/>
    <cellStyle name="Normal 9 9 2 3 3" xfId="41439"/>
    <cellStyle name="Normal 9 9 2 4" xfId="41440"/>
    <cellStyle name="Normal 9 9 2 4 2" xfId="41441"/>
    <cellStyle name="Normal 9 9 2 5" xfId="41442"/>
    <cellStyle name="Normal 9 9 2_Lcc_inputs" xfId="54898"/>
    <cellStyle name="Normal 9 9 3" xfId="41443"/>
    <cellStyle name="Normal 9 9 3 2" xfId="41444"/>
    <cellStyle name="Normal 9 9 3 2 2" xfId="41445"/>
    <cellStyle name="Normal 9 9 3 2 3" xfId="54899"/>
    <cellStyle name="Normal 9 9 3 3" xfId="41446"/>
    <cellStyle name="Normal 9 9 3 4" xfId="54900"/>
    <cellStyle name="Normal 9 9 3_Lcc_inputs" xfId="54901"/>
    <cellStyle name="Normal 9 9 4" xfId="41447"/>
    <cellStyle name="Normal 9 9 4 2" xfId="41448"/>
    <cellStyle name="Normal 9 9 4 2 2" xfId="41449"/>
    <cellStyle name="Normal 9 9 4 3" xfId="41450"/>
    <cellStyle name="Normal 9 9 5" xfId="41451"/>
    <cellStyle name="Normal 9 9 5 2" xfId="41452"/>
    <cellStyle name="Normal 9 9 6" xfId="41453"/>
    <cellStyle name="Normal 9 9 7" xfId="54902"/>
    <cellStyle name="Normal 9 9 8" xfId="54903"/>
    <cellStyle name="Normal 9 9_Lcc_inputs" xfId="54904"/>
    <cellStyle name="Normal 9_Lcc_inputs" xfId="54905"/>
    <cellStyle name="Normal 90" xfId="10710"/>
    <cellStyle name="Normal 90 2" xfId="41683"/>
    <cellStyle name="Normal 91" xfId="10711"/>
    <cellStyle name="Normal 92" xfId="10712"/>
    <cellStyle name="Normal 92 2" xfId="41684"/>
    <cellStyle name="Normal 93" xfId="10713"/>
    <cellStyle name="Normal 93 2" xfId="41681"/>
    <cellStyle name="Normal 94" xfId="10714"/>
    <cellStyle name="Normal 94 2" xfId="41682"/>
    <cellStyle name="Normal 95" xfId="10715"/>
    <cellStyle name="Normal 95 2" xfId="41685"/>
    <cellStyle name="Normal 96" xfId="10716"/>
    <cellStyle name="Normal 96 2" xfId="41686"/>
    <cellStyle name="Normal 97" xfId="10717"/>
    <cellStyle name="Normal 97 2" xfId="41687"/>
    <cellStyle name="Normal 98" xfId="10718"/>
    <cellStyle name="Normal 98 2" xfId="41688"/>
    <cellStyle name="Normal 99" xfId="10719"/>
    <cellStyle name="Normal 99 2" xfId="41689"/>
    <cellStyle name="Normal_EStarWASHERResTiersFY07v1_3_postJan07" xfId="23"/>
    <cellStyle name="Normal_EStarWASHERResTiersFY07v1_3_postJan07 2" xfId="30"/>
    <cellStyle name="Normal_LCC_CommCW_2006Oct18" xfId="12"/>
    <cellStyle name="NOT USED" xfId="287"/>
    <cellStyle name="NOT USED 2" xfId="10650"/>
    <cellStyle name="NOT USED 2 2" xfId="54906"/>
    <cellStyle name="NOT USED 3" xfId="54907"/>
    <cellStyle name="NOT USED_Lcc_inputs" xfId="54908"/>
    <cellStyle name="Note" xfId="46" builtinId="10" customBuiltin="1"/>
    <cellStyle name="Note 2" xfId="118"/>
    <cellStyle name="Note 2 10" xfId="535"/>
    <cellStyle name="Note 2 10 2" xfId="55353"/>
    <cellStyle name="Note 2 10 2 2" xfId="55432"/>
    <cellStyle name="Note 2 10 2 3" xfId="55484"/>
    <cellStyle name="Note 2 10 3" xfId="55377"/>
    <cellStyle name="Note 2 10 3 2" xfId="55456"/>
    <cellStyle name="Note 2 10 3 3" xfId="55508"/>
    <cellStyle name="Note 2 11" xfId="540"/>
    <cellStyle name="Note 2 11 2" xfId="55282"/>
    <cellStyle name="Note 2 11 3" xfId="55406"/>
    <cellStyle name="Note 2 11 4" xfId="55236"/>
    <cellStyle name="Note 2 12" xfId="551"/>
    <cellStyle name="Note 2 12 2" xfId="55295"/>
    <cellStyle name="Note 2 12 3" xfId="55419"/>
    <cellStyle name="Note 2 12 4" xfId="55264"/>
    <cellStyle name="Note 2 2" xfId="128"/>
    <cellStyle name="Note 2 2 10" xfId="41454"/>
    <cellStyle name="Note 2 2 10 2" xfId="54909"/>
    <cellStyle name="Note 2 2 10 3" xfId="54910"/>
    <cellStyle name="Note 2 2 11" xfId="54911"/>
    <cellStyle name="Note 2 2 11 2" xfId="54912"/>
    <cellStyle name="Note 2 2 12" xfId="54913"/>
    <cellStyle name="Note 2 2 13" xfId="54914"/>
    <cellStyle name="Note 2 2 14" xfId="9146"/>
    <cellStyle name="Note 2 2 15" xfId="55099"/>
    <cellStyle name="Note 2 2 16" xfId="366"/>
    <cellStyle name="Note 2 2 2" xfId="457"/>
    <cellStyle name="Note 2 2 2 10" xfId="9147"/>
    <cellStyle name="Note 2 2 2 2" xfId="10654"/>
    <cellStyle name="Note 2 2 2 2 2" xfId="54915"/>
    <cellStyle name="Note 2 2 2 2 2 2" xfId="54916"/>
    <cellStyle name="Note 2 2 2 2_Lcc_inputs" xfId="54917"/>
    <cellStyle name="Note 2 2 2 3" xfId="10655"/>
    <cellStyle name="Note 2 2 2 3 2" xfId="41455"/>
    <cellStyle name="Note 2 2 2 3 2 2" xfId="41456"/>
    <cellStyle name="Note 2 2 2 3 2 2 2" xfId="41457"/>
    <cellStyle name="Note 2 2 2 3 2 2 2 2" xfId="41458"/>
    <cellStyle name="Note 2 2 2 3 2 2 3" xfId="41459"/>
    <cellStyle name="Note 2 2 2 3 2 3" xfId="41460"/>
    <cellStyle name="Note 2 2 2 3 2 3 2" xfId="41461"/>
    <cellStyle name="Note 2 2 2 3 2 3 2 2" xfId="41462"/>
    <cellStyle name="Note 2 2 2 3 2 3 3" xfId="41463"/>
    <cellStyle name="Note 2 2 2 3 2 4" xfId="41464"/>
    <cellStyle name="Note 2 2 2 3 2 4 2" xfId="41465"/>
    <cellStyle name="Note 2 2 2 3 2 5" xfId="41466"/>
    <cellStyle name="Note 2 2 2 3 2_Lcc_inputs" xfId="54918"/>
    <cellStyle name="Note 2 2 2 3 3" xfId="41467"/>
    <cellStyle name="Note 2 2 2 3 3 2" xfId="41468"/>
    <cellStyle name="Note 2 2 2 3 3 2 2" xfId="41469"/>
    <cellStyle name="Note 2 2 2 3 3 2 3" xfId="54919"/>
    <cellStyle name="Note 2 2 2 3 3 3" xfId="41470"/>
    <cellStyle name="Note 2 2 2 3 3 4" xfId="54920"/>
    <cellStyle name="Note 2 2 2 3 3_Lcc_inputs" xfId="54921"/>
    <cellStyle name="Note 2 2 2 3 4" xfId="41471"/>
    <cellStyle name="Note 2 2 2 3 4 2" xfId="41472"/>
    <cellStyle name="Note 2 2 2 3 4 2 2" xfId="41473"/>
    <cellStyle name="Note 2 2 2 3 4 3" xfId="41474"/>
    <cellStyle name="Note 2 2 2 3 5" xfId="41475"/>
    <cellStyle name="Note 2 2 2 3 5 2" xfId="41476"/>
    <cellStyle name="Note 2 2 2 3 6" xfId="41477"/>
    <cellStyle name="Note 2 2 2 3 7" xfId="54922"/>
    <cellStyle name="Note 2 2 2 3 8" xfId="54923"/>
    <cellStyle name="Note 2 2 2 3_Lcc_inputs" xfId="54924"/>
    <cellStyle name="Note 2 2 2 4" xfId="41478"/>
    <cellStyle name="Note 2 2 2 4 2" xfId="41479"/>
    <cellStyle name="Note 2 2 2 4 2 2" xfId="41480"/>
    <cellStyle name="Note 2 2 2 4 2 2 2" xfId="41481"/>
    <cellStyle name="Note 2 2 2 4 2 3" xfId="41482"/>
    <cellStyle name="Note 2 2 2 4 3" xfId="41483"/>
    <cellStyle name="Note 2 2 2 4 3 2" xfId="41484"/>
    <cellStyle name="Note 2 2 2 4 3 2 2" xfId="41485"/>
    <cellStyle name="Note 2 2 2 4 3 3" xfId="41486"/>
    <cellStyle name="Note 2 2 2 4 4" xfId="41487"/>
    <cellStyle name="Note 2 2 2 4 4 2" xfId="41488"/>
    <cellStyle name="Note 2 2 2 4 5" xfId="41489"/>
    <cellStyle name="Note 2 2 2 4_Lcc_inputs" xfId="54925"/>
    <cellStyle name="Note 2 2 2 5" xfId="41490"/>
    <cellStyle name="Note 2 2 2 5 2" xfId="41491"/>
    <cellStyle name="Note 2 2 2 5 2 2" xfId="41492"/>
    <cellStyle name="Note 2 2 2 5 2 2 2" xfId="41493"/>
    <cellStyle name="Note 2 2 2 5 2 3" xfId="41494"/>
    <cellStyle name="Note 2 2 2 5 3" xfId="41495"/>
    <cellStyle name="Note 2 2 2 5 3 2" xfId="41496"/>
    <cellStyle name="Note 2 2 2 5 4" xfId="41497"/>
    <cellStyle name="Note 2 2 2 5_Lcc_inputs" xfId="54926"/>
    <cellStyle name="Note 2 2 2 6" xfId="41498"/>
    <cellStyle name="Note 2 2 2 6 2" xfId="41499"/>
    <cellStyle name="Note 2 2 2 6 3" xfId="54927"/>
    <cellStyle name="Note 2 2 2 7" xfId="41500"/>
    <cellStyle name="Note 2 2 2 7 2" xfId="54928"/>
    <cellStyle name="Note 2 2 2 8" xfId="10653"/>
    <cellStyle name="Note 2 2 2 9" xfId="54929"/>
    <cellStyle name="Note 2 2 2_Lcc_inputs" xfId="54930"/>
    <cellStyle name="Note 2 2 3" xfId="2817"/>
    <cellStyle name="Note 2 2 3 10" xfId="10656"/>
    <cellStyle name="Note 2 2 3 11" xfId="55340"/>
    <cellStyle name="Note 2 2 3 12" xfId="55430"/>
    <cellStyle name="Note 2 2 3 13" xfId="55482"/>
    <cellStyle name="Note 2 2 3 2" xfId="10657"/>
    <cellStyle name="Note 2 2 3 2 10" xfId="55444"/>
    <cellStyle name="Note 2 2 3 2 11" xfId="55496"/>
    <cellStyle name="Note 2 2 3 2 2" xfId="41501"/>
    <cellStyle name="Note 2 2 3 2 2 2" xfId="41502"/>
    <cellStyle name="Note 2 2 3 2 2 2 2" xfId="41503"/>
    <cellStyle name="Note 2 2 3 2 2 2 2 2" xfId="41504"/>
    <cellStyle name="Note 2 2 3 2 2 2 3" xfId="41505"/>
    <cellStyle name="Note 2 2 3 2 2 3" xfId="41506"/>
    <cellStyle name="Note 2 2 3 2 2 3 2" xfId="41507"/>
    <cellStyle name="Note 2 2 3 2 2 3 2 2" xfId="41508"/>
    <cellStyle name="Note 2 2 3 2 2 3 3" xfId="41509"/>
    <cellStyle name="Note 2 2 3 2 2 4" xfId="41510"/>
    <cellStyle name="Note 2 2 3 2 2 4 2" xfId="41511"/>
    <cellStyle name="Note 2 2 3 2 2 5" xfId="41512"/>
    <cellStyle name="Note 2 2 3 2 2_Lcc_inputs" xfId="54931"/>
    <cellStyle name="Note 2 2 3 2 3" xfId="41513"/>
    <cellStyle name="Note 2 2 3 2 3 2" xfId="41514"/>
    <cellStyle name="Note 2 2 3 2 3 2 2" xfId="41515"/>
    <cellStyle name="Note 2 2 3 2 3 2 3" xfId="54932"/>
    <cellStyle name="Note 2 2 3 2 3 3" xfId="41516"/>
    <cellStyle name="Note 2 2 3 2 3 4" xfId="54933"/>
    <cellStyle name="Note 2 2 3 2 3_Lcc_inputs" xfId="54934"/>
    <cellStyle name="Note 2 2 3 2 4" xfId="41517"/>
    <cellStyle name="Note 2 2 3 2 4 2" xfId="41518"/>
    <cellStyle name="Note 2 2 3 2 4 2 2" xfId="41519"/>
    <cellStyle name="Note 2 2 3 2 4 3" xfId="41520"/>
    <cellStyle name="Note 2 2 3 2 5" xfId="41521"/>
    <cellStyle name="Note 2 2 3 2 5 2" xfId="41522"/>
    <cellStyle name="Note 2 2 3 2 6" xfId="41523"/>
    <cellStyle name="Note 2 2 3 2 7" xfId="54935"/>
    <cellStyle name="Note 2 2 3 2 8" xfId="54936"/>
    <cellStyle name="Note 2 2 3 2 9" xfId="55365"/>
    <cellStyle name="Note 2 2 3 2_Lcc_inputs" xfId="54937"/>
    <cellStyle name="Note 2 2 3 3" xfId="41524"/>
    <cellStyle name="Note 2 2 3 3 2" xfId="41525"/>
    <cellStyle name="Note 2 2 3 3 2 2" xfId="41526"/>
    <cellStyle name="Note 2 2 3 3 2 2 2" xfId="41527"/>
    <cellStyle name="Note 2 2 3 3 2 3" xfId="41528"/>
    <cellStyle name="Note 2 2 3 3 3" xfId="41529"/>
    <cellStyle name="Note 2 2 3 3 3 2" xfId="41530"/>
    <cellStyle name="Note 2 2 3 3 3 2 2" xfId="41531"/>
    <cellStyle name="Note 2 2 3 3 3 3" xfId="41532"/>
    <cellStyle name="Note 2 2 3 3 4" xfId="41533"/>
    <cellStyle name="Note 2 2 3 3 4 2" xfId="41534"/>
    <cellStyle name="Note 2 2 3 3 5" xfId="41535"/>
    <cellStyle name="Note 2 2 3 3 6" xfId="55389"/>
    <cellStyle name="Note 2 2 3 3 7" xfId="55468"/>
    <cellStyle name="Note 2 2 3 3 8" xfId="55520"/>
    <cellStyle name="Note 2 2 3 3_Lcc_inputs" xfId="54938"/>
    <cellStyle name="Note 2 2 3 4" xfId="41536"/>
    <cellStyle name="Note 2 2 3 4 2" xfId="41537"/>
    <cellStyle name="Note 2 2 3 4 2 2" xfId="41538"/>
    <cellStyle name="Note 2 2 3 4 2 3" xfId="54939"/>
    <cellStyle name="Note 2 2 3 4 3" xfId="41539"/>
    <cellStyle name="Note 2 2 3 4 4" xfId="54940"/>
    <cellStyle name="Note 2 2 3 4_Lcc_inputs" xfId="54941"/>
    <cellStyle name="Note 2 2 3 5" xfId="41540"/>
    <cellStyle name="Note 2 2 3 5 2" xfId="41541"/>
    <cellStyle name="Note 2 2 3 5 2 2" xfId="41542"/>
    <cellStyle name="Note 2 2 3 5 3" xfId="41543"/>
    <cellStyle name="Note 2 2 3 6" xfId="41544"/>
    <cellStyle name="Note 2 2 3 6 2" xfId="41545"/>
    <cellStyle name="Note 2 2 3 7" xfId="41546"/>
    <cellStyle name="Note 2 2 3 8" xfId="54942"/>
    <cellStyle name="Note 2 2 3 9" xfId="54943"/>
    <cellStyle name="Note 2 2 3_Lcc_inputs" xfId="54944"/>
    <cellStyle name="Note 2 2 4" xfId="10658"/>
    <cellStyle name="Note 2 2 4 10" xfId="55344"/>
    <cellStyle name="Note 2 2 4 11" xfId="55431"/>
    <cellStyle name="Note 2 2 4 12" xfId="55483"/>
    <cellStyle name="Note 2 2 4 2" xfId="10659"/>
    <cellStyle name="Note 2 2 4 2 10" xfId="55450"/>
    <cellStyle name="Note 2 2 4 2 11" xfId="55502"/>
    <cellStyle name="Note 2 2 4 2 2" xfId="41547"/>
    <cellStyle name="Note 2 2 4 2 2 2" xfId="41548"/>
    <cellStyle name="Note 2 2 4 2 2 2 2" xfId="41549"/>
    <cellStyle name="Note 2 2 4 2 2 2 2 2" xfId="41550"/>
    <cellStyle name="Note 2 2 4 2 2 2 3" xfId="41551"/>
    <cellStyle name="Note 2 2 4 2 2 3" xfId="41552"/>
    <cellStyle name="Note 2 2 4 2 2 3 2" xfId="41553"/>
    <cellStyle name="Note 2 2 4 2 2 3 2 2" xfId="41554"/>
    <cellStyle name="Note 2 2 4 2 2 3 3" xfId="41555"/>
    <cellStyle name="Note 2 2 4 2 2 4" xfId="41556"/>
    <cellStyle name="Note 2 2 4 2 2 4 2" xfId="41557"/>
    <cellStyle name="Note 2 2 4 2 2 5" xfId="41558"/>
    <cellStyle name="Note 2 2 4 2 2_Lcc_inputs" xfId="54945"/>
    <cellStyle name="Note 2 2 4 2 3" xfId="41559"/>
    <cellStyle name="Note 2 2 4 2 3 2" xfId="41560"/>
    <cellStyle name="Note 2 2 4 2 3 2 2" xfId="41561"/>
    <cellStyle name="Note 2 2 4 2 3 2 3" xfId="54946"/>
    <cellStyle name="Note 2 2 4 2 3 3" xfId="41562"/>
    <cellStyle name="Note 2 2 4 2 3 4" xfId="54947"/>
    <cellStyle name="Note 2 2 4 2 3_Lcc_inputs" xfId="54948"/>
    <cellStyle name="Note 2 2 4 2 4" xfId="41563"/>
    <cellStyle name="Note 2 2 4 2 4 2" xfId="41564"/>
    <cellStyle name="Note 2 2 4 2 4 2 2" xfId="41565"/>
    <cellStyle name="Note 2 2 4 2 4 3" xfId="41566"/>
    <cellStyle name="Note 2 2 4 2 5" xfId="41567"/>
    <cellStyle name="Note 2 2 4 2 5 2" xfId="41568"/>
    <cellStyle name="Note 2 2 4 2 6" xfId="41569"/>
    <cellStyle name="Note 2 2 4 2 7" xfId="54949"/>
    <cellStyle name="Note 2 2 4 2 8" xfId="54950"/>
    <cellStyle name="Note 2 2 4 2 9" xfId="55371"/>
    <cellStyle name="Note 2 2 4 2_Lcc_inputs" xfId="54951"/>
    <cellStyle name="Note 2 2 4 3" xfId="41570"/>
    <cellStyle name="Note 2 2 4 3 2" xfId="41571"/>
    <cellStyle name="Note 2 2 4 3 2 2" xfId="41572"/>
    <cellStyle name="Note 2 2 4 3 2 2 2" xfId="41573"/>
    <cellStyle name="Note 2 2 4 3 2 3" xfId="41574"/>
    <cellStyle name="Note 2 2 4 3 3" xfId="41575"/>
    <cellStyle name="Note 2 2 4 3 3 2" xfId="41576"/>
    <cellStyle name="Note 2 2 4 3 3 2 2" xfId="41577"/>
    <cellStyle name="Note 2 2 4 3 3 3" xfId="41578"/>
    <cellStyle name="Note 2 2 4 3 4" xfId="41579"/>
    <cellStyle name="Note 2 2 4 3 4 2" xfId="41580"/>
    <cellStyle name="Note 2 2 4 3 5" xfId="41581"/>
    <cellStyle name="Note 2 2 4 3 6" xfId="55395"/>
    <cellStyle name="Note 2 2 4 3 7" xfId="55474"/>
    <cellStyle name="Note 2 2 4 3 8" xfId="55526"/>
    <cellStyle name="Note 2 2 4 3_Lcc_inputs" xfId="54952"/>
    <cellStyle name="Note 2 2 4 4" xfId="41582"/>
    <cellStyle name="Note 2 2 4 4 2" xfId="41583"/>
    <cellStyle name="Note 2 2 4 4 2 2" xfId="41584"/>
    <cellStyle name="Note 2 2 4 4 2 3" xfId="54953"/>
    <cellStyle name="Note 2 2 4 4 3" xfId="41585"/>
    <cellStyle name="Note 2 2 4 4 4" xfId="54954"/>
    <cellStyle name="Note 2 2 4 4_Lcc_inputs" xfId="54955"/>
    <cellStyle name="Note 2 2 4 5" xfId="41586"/>
    <cellStyle name="Note 2 2 4 5 2" xfId="41587"/>
    <cellStyle name="Note 2 2 4 5 2 2" xfId="41588"/>
    <cellStyle name="Note 2 2 4 5 3" xfId="41589"/>
    <cellStyle name="Note 2 2 4 6" xfId="41590"/>
    <cellStyle name="Note 2 2 4 6 2" xfId="41591"/>
    <cellStyle name="Note 2 2 4 7" xfId="41592"/>
    <cellStyle name="Note 2 2 4 8" xfId="54956"/>
    <cellStyle name="Note 2 2 4 9" xfId="54957"/>
    <cellStyle name="Note 2 2 4_Lcc_inputs" xfId="54958"/>
    <cellStyle name="Note 2 2 5" xfId="10660"/>
    <cellStyle name="Note 2 2 5 10" xfId="55428"/>
    <cellStyle name="Note 2 2 5 11" xfId="55480"/>
    <cellStyle name="Note 2 2 5 2" xfId="41593"/>
    <cellStyle name="Note 2 2 5 2 2" xfId="41594"/>
    <cellStyle name="Note 2 2 5 2 2 2" xfId="41595"/>
    <cellStyle name="Note 2 2 5 2 2 2 2" xfId="41596"/>
    <cellStyle name="Note 2 2 5 2 2 3" xfId="41597"/>
    <cellStyle name="Note 2 2 5 2 3" xfId="41598"/>
    <cellStyle name="Note 2 2 5 2 3 2" xfId="41599"/>
    <cellStyle name="Note 2 2 5 2 3 2 2" xfId="41600"/>
    <cellStyle name="Note 2 2 5 2 3 3" xfId="41601"/>
    <cellStyle name="Note 2 2 5 2 4" xfId="41602"/>
    <cellStyle name="Note 2 2 5 2 4 2" xfId="41603"/>
    <cellStyle name="Note 2 2 5 2 5" xfId="41604"/>
    <cellStyle name="Note 2 2 5 2 6" xfId="55355"/>
    <cellStyle name="Note 2 2 5 2 7" xfId="55434"/>
    <cellStyle name="Note 2 2 5 2 8" xfId="55486"/>
    <cellStyle name="Note 2 2 5 2_Lcc_inputs" xfId="54959"/>
    <cellStyle name="Note 2 2 5 3" xfId="41605"/>
    <cellStyle name="Note 2 2 5 3 2" xfId="41606"/>
    <cellStyle name="Note 2 2 5 3 2 2" xfId="41607"/>
    <cellStyle name="Note 2 2 5 3 2 3" xfId="54960"/>
    <cellStyle name="Note 2 2 5 3 3" xfId="41608"/>
    <cellStyle name="Note 2 2 5 3 4" xfId="54961"/>
    <cellStyle name="Note 2 2 5 3 5" xfId="55379"/>
    <cellStyle name="Note 2 2 5 3 6" xfId="55458"/>
    <cellStyle name="Note 2 2 5 3 7" xfId="55510"/>
    <cellStyle name="Note 2 2 5 3_Lcc_inputs" xfId="54962"/>
    <cellStyle name="Note 2 2 5 4" xfId="41609"/>
    <cellStyle name="Note 2 2 5 4 2" xfId="41610"/>
    <cellStyle name="Note 2 2 5 4 2 2" xfId="41611"/>
    <cellStyle name="Note 2 2 5 4 3" xfId="41612"/>
    <cellStyle name="Note 2 2 5 5" xfId="41613"/>
    <cellStyle name="Note 2 2 5 5 2" xfId="41614"/>
    <cellStyle name="Note 2 2 5 6" xfId="41615"/>
    <cellStyle name="Note 2 2 5 7" xfId="54963"/>
    <cellStyle name="Note 2 2 5 8" xfId="54964"/>
    <cellStyle name="Note 2 2 5 9" xfId="55331"/>
    <cellStyle name="Note 2 2 5_Lcc_inputs" xfId="54965"/>
    <cellStyle name="Note 2 2 6" xfId="10652"/>
    <cellStyle name="Note 2 2 6 2" xfId="41616"/>
    <cellStyle name="Note 2 2 6 2 2" xfId="41617"/>
    <cellStyle name="Note 2 2 6 2 2 2" xfId="41618"/>
    <cellStyle name="Note 2 2 6 2 2 3" xfId="54966"/>
    <cellStyle name="Note 2 2 6 2 3" xfId="41619"/>
    <cellStyle name="Note 2 2 6 2 4" xfId="54967"/>
    <cellStyle name="Note 2 2 6 2_Lcc_inputs" xfId="54968"/>
    <cellStyle name="Note 2 2 6 3" xfId="41620"/>
    <cellStyle name="Note 2 2 6 3 2" xfId="41621"/>
    <cellStyle name="Note 2 2 6 3 2 2" xfId="41622"/>
    <cellStyle name="Note 2 2 6 3 3" xfId="41623"/>
    <cellStyle name="Note 2 2 6 4" xfId="41624"/>
    <cellStyle name="Note 2 2 6 4 2" xfId="41625"/>
    <cellStyle name="Note 2 2 6 5" xfId="41626"/>
    <cellStyle name="Note 2 2 6 6" xfId="54969"/>
    <cellStyle name="Note 2 2 6 7" xfId="54970"/>
    <cellStyle name="Note 2 2 6_Lcc_inputs" xfId="54971"/>
    <cellStyle name="Note 2 2 7" xfId="11238"/>
    <cellStyle name="Note 2 2 7 2" xfId="41627"/>
    <cellStyle name="Note 2 2 7 2 2" xfId="41628"/>
    <cellStyle name="Note 2 2 7 2 3" xfId="54972"/>
    <cellStyle name="Note 2 2 7 3" xfId="41629"/>
    <cellStyle name="Note 2 2 7 3 2" xfId="54973"/>
    <cellStyle name="Note 2 2 7 4" xfId="54974"/>
    <cellStyle name="Note 2 2 7 5" xfId="54975"/>
    <cellStyle name="Note 2 2 7_Lcc_inputs" xfId="54976"/>
    <cellStyle name="Note 2 2 8" xfId="41630"/>
    <cellStyle name="Note 2 2 8 2" xfId="41631"/>
    <cellStyle name="Note 2 2 8 2 2" xfId="41632"/>
    <cellStyle name="Note 2 2 8 2 3" xfId="54977"/>
    <cellStyle name="Note 2 2 8 3" xfId="41633"/>
    <cellStyle name="Note 2 2 8 3 2" xfId="54978"/>
    <cellStyle name="Note 2 2 8 4" xfId="54979"/>
    <cellStyle name="Note 2 2 8 5" xfId="54980"/>
    <cellStyle name="Note 2 2 8_Lcc_inputs" xfId="54981"/>
    <cellStyle name="Note 2 2 9" xfId="41634"/>
    <cellStyle name="Note 2 2 9 2" xfId="41635"/>
    <cellStyle name="Note 2 2 9 2 2" xfId="54982"/>
    <cellStyle name="Note 2 2 9 3" xfId="54983"/>
    <cellStyle name="Note 2 2 9 4" xfId="54984"/>
    <cellStyle name="Note 2 2 9_Lcc_inputs" xfId="54985"/>
    <cellStyle name="Note 2 2_Lcc_inputs" xfId="54986"/>
    <cellStyle name="Note 2 3" xfId="386"/>
    <cellStyle name="Note 2 3 2" xfId="477"/>
    <cellStyle name="Note 2 3 2 2" xfId="54987"/>
    <cellStyle name="Note 2 3 3" xfId="2818"/>
    <cellStyle name="Note 2 3 3 2" xfId="10661"/>
    <cellStyle name="Note 2 3 4" xfId="9148"/>
    <cellStyle name="Note 2 3_Lcc_inputs" xfId="54988"/>
    <cellStyle name="Note 2 4" xfId="406"/>
    <cellStyle name="Note 2 4 2" xfId="497"/>
    <cellStyle name="Note 2 4 2 2" xfId="54989"/>
    <cellStyle name="Note 2 4 3" xfId="10662"/>
    <cellStyle name="Note 2 4 4" xfId="9149"/>
    <cellStyle name="Note 2 4_Lcc_inputs" xfId="54990"/>
    <cellStyle name="Note 2 5" xfId="437"/>
    <cellStyle name="Note 2 5 2" xfId="10988"/>
    <cellStyle name="Note 2 5 2 2" xfId="41636"/>
    <cellStyle name="Note 2 5 2 2 2" xfId="41637"/>
    <cellStyle name="Note 2 5 2 2 2 2" xfId="41638"/>
    <cellStyle name="Note 2 5 2 2 2 3" xfId="54991"/>
    <cellStyle name="Note 2 5 2 2 3" xfId="41639"/>
    <cellStyle name="Note 2 5 2 2 4" xfId="54992"/>
    <cellStyle name="Note 2 5 2 2_Lcc_inputs" xfId="54993"/>
    <cellStyle name="Note 2 5 2 3" xfId="41640"/>
    <cellStyle name="Note 2 5 2 3 2" xfId="41641"/>
    <cellStyle name="Note 2 5 2 3 2 2" xfId="41642"/>
    <cellStyle name="Note 2 5 2 3 3" xfId="41643"/>
    <cellStyle name="Note 2 5 2 4" xfId="41644"/>
    <cellStyle name="Note 2 5 2 4 2" xfId="41645"/>
    <cellStyle name="Note 2 5 2 5" xfId="41646"/>
    <cellStyle name="Note 2 5 2 6" xfId="54994"/>
    <cellStyle name="Note 2 5 2 7" xfId="54995"/>
    <cellStyle name="Note 2 5 2_Lcc_inputs" xfId="54996"/>
    <cellStyle name="Note 2 5 3" xfId="11239"/>
    <cellStyle name="Note 2 5 3 2" xfId="41647"/>
    <cellStyle name="Note 2 5 3 2 2" xfId="41648"/>
    <cellStyle name="Note 2 5 3 2 3" xfId="54997"/>
    <cellStyle name="Note 2 5 3 3" xfId="41649"/>
    <cellStyle name="Note 2 5 3 3 2" xfId="54998"/>
    <cellStyle name="Note 2 5 3 4" xfId="54999"/>
    <cellStyle name="Note 2 5 3 5" xfId="55000"/>
    <cellStyle name="Note 2 5 3_Lcc_inputs" xfId="55001"/>
    <cellStyle name="Note 2 5 4" xfId="41650"/>
    <cellStyle name="Note 2 5 4 2" xfId="41651"/>
    <cellStyle name="Note 2 5 4 2 2" xfId="41652"/>
    <cellStyle name="Note 2 5 4 2 3" xfId="55002"/>
    <cellStyle name="Note 2 5 4 3" xfId="41653"/>
    <cellStyle name="Note 2 5 4 4" xfId="55003"/>
    <cellStyle name="Note 2 5 4_Lcc_inputs" xfId="55004"/>
    <cellStyle name="Note 2 5 5" xfId="41654"/>
    <cellStyle name="Note 2 5 5 2" xfId="41655"/>
    <cellStyle name="Note 2 5 5 3" xfId="55005"/>
    <cellStyle name="Note 2 5 6" xfId="41656"/>
    <cellStyle name="Note 2 5 6 2" xfId="55006"/>
    <cellStyle name="Note 2 5 7" xfId="55007"/>
    <cellStyle name="Note 2 5 8" xfId="55008"/>
    <cellStyle name="Note 2 5_Lcc_inputs" xfId="55009"/>
    <cellStyle name="Note 2 6" xfId="346"/>
    <cellStyle name="Note 2 6 2" xfId="11240"/>
    <cellStyle name="Note 2 6 2 2" xfId="55010"/>
    <cellStyle name="Note 2 6 2 3" xfId="55011"/>
    <cellStyle name="Note 2 6 3" xfId="10651"/>
    <cellStyle name="Note 2 6 3 2" xfId="55012"/>
    <cellStyle name="Note 2 6 4" xfId="55013"/>
    <cellStyle name="Note 2 6_Lcc_inputs" xfId="55014"/>
    <cellStyle name="Note 2 7" xfId="524"/>
    <cellStyle name="Note 2 7 2" xfId="55015"/>
    <cellStyle name="Note 2 7 2 2" xfId="55016"/>
    <cellStyle name="Note 2 7 2 3" xfId="55017"/>
    <cellStyle name="Note 2 7 2 4" xfId="55284"/>
    <cellStyle name="Note 2 7 2 5" xfId="55408"/>
    <cellStyle name="Note 2 7 2 6" xfId="55237"/>
    <cellStyle name="Note 2 7 3" xfId="55018"/>
    <cellStyle name="Note 2 7 3 2" xfId="55019"/>
    <cellStyle name="Note 2 7 3 3" xfId="55291"/>
    <cellStyle name="Note 2 7 3 4" xfId="55415"/>
    <cellStyle name="Note 2 7 3 5" xfId="55243"/>
    <cellStyle name="Note 2 7 4" xfId="55020"/>
    <cellStyle name="Note 2 7 5" xfId="9150"/>
    <cellStyle name="Note 2 7 6" xfId="567"/>
    <cellStyle name="Note 2 7_Lcc_inputs" xfId="55021"/>
    <cellStyle name="Note 2 8" xfId="527"/>
    <cellStyle name="Note 2 8 2" xfId="55022"/>
    <cellStyle name="Note 2 8 2 2" xfId="55361"/>
    <cellStyle name="Note 2 8 2 3" xfId="55440"/>
    <cellStyle name="Note 2 8 2 4" xfId="55492"/>
    <cellStyle name="Note 2 8 3" xfId="9151"/>
    <cellStyle name="Note 2 8 3 2" xfId="55385"/>
    <cellStyle name="Note 2 8 3 3" xfId="55464"/>
    <cellStyle name="Note 2 8 3 4" xfId="55516"/>
    <cellStyle name="Note 2 9" xfId="531"/>
    <cellStyle name="Note 2 9 2" xfId="9152"/>
    <cellStyle name="Note 2 9 2 2" xfId="55357"/>
    <cellStyle name="Note 2 9 2 3" xfId="55436"/>
    <cellStyle name="Note 2 9 2 4" xfId="55488"/>
    <cellStyle name="Note 2 9 3" xfId="55381"/>
    <cellStyle name="Note 2 9 3 2" xfId="55460"/>
    <cellStyle name="Note 2 9 3 3" xfId="55512"/>
    <cellStyle name="Note 2_Lcc_inputs" xfId="55023"/>
    <cellStyle name="Note 3" xfId="132"/>
    <cellStyle name="Note 3 10" xfId="55401"/>
    <cellStyle name="Note 3 2" xfId="541"/>
    <cellStyle name="Note 3 2 2" xfId="10664"/>
    <cellStyle name="Note 3 2 2 2" xfId="55283"/>
    <cellStyle name="Note 3 2 2 3" xfId="55407"/>
    <cellStyle name="Note 3 2 2 4" xfId="55254"/>
    <cellStyle name="Note 3 2 3" xfId="41657"/>
    <cellStyle name="Note 3 2 3 2" xfId="55024"/>
    <cellStyle name="Note 3 2 3 2 2" xfId="55025"/>
    <cellStyle name="Note 3 2 3 3" xfId="55294"/>
    <cellStyle name="Note 3 2 3 4" xfId="55418"/>
    <cellStyle name="Note 3 2 3 5" xfId="55262"/>
    <cellStyle name="Note 3 2 3_Lcc_inputs" xfId="55026"/>
    <cellStyle name="Note 3 2 4" xfId="41658"/>
    <cellStyle name="Note 3 2 4 2" xfId="55027"/>
    <cellStyle name="Note 3 2 4 2 2" xfId="55028"/>
    <cellStyle name="Note 3 2 4_Lcc_inputs" xfId="55029"/>
    <cellStyle name="Note 3 2 5" xfId="10663"/>
    <cellStyle name="Note 3 2 5 2" xfId="55030"/>
    <cellStyle name="Note 3 2 6" xfId="9153"/>
    <cellStyle name="Note 3 2 7" xfId="568"/>
    <cellStyle name="Note 3 2 8" xfId="55231"/>
    <cellStyle name="Note 3 2_Lcc_inputs" xfId="55031"/>
    <cellStyle name="Note 3 3" xfId="2819"/>
    <cellStyle name="Note 3 3 2" xfId="11249"/>
    <cellStyle name="Note 3 3 2 2" xfId="55032"/>
    <cellStyle name="Note 3 3 2 3" xfId="55368"/>
    <cellStyle name="Note 3 3 2 4" xfId="55447"/>
    <cellStyle name="Note 3 3 2 5" xfId="55499"/>
    <cellStyle name="Note 3 3 3" xfId="10665"/>
    <cellStyle name="Note 3 3 3 2" xfId="55392"/>
    <cellStyle name="Note 3 3 3 3" xfId="55471"/>
    <cellStyle name="Note 3 3 3 4" xfId="55523"/>
    <cellStyle name="Note 3 3 4" xfId="55341"/>
    <cellStyle name="Note 3 3_Lcc_inputs" xfId="55033"/>
    <cellStyle name="Note 3 4" xfId="41659"/>
    <cellStyle name="Note 3 4 2" xfId="55034"/>
    <cellStyle name="Note 3 4 2 2" xfId="55035"/>
    <cellStyle name="Note 3 4 2 3" xfId="55374"/>
    <cellStyle name="Note 3 4 2 4" xfId="55453"/>
    <cellStyle name="Note 3 4 2 5" xfId="55505"/>
    <cellStyle name="Note 3 4 3" xfId="55398"/>
    <cellStyle name="Note 3 4 3 2" xfId="55477"/>
    <cellStyle name="Note 3 4 3 3" xfId="55529"/>
    <cellStyle name="Note 3 4 4" xfId="55348"/>
    <cellStyle name="Note 3 4_Lcc_inputs" xfId="55036"/>
    <cellStyle name="Note 3 5" xfId="41660"/>
    <cellStyle name="Note 3 5 2" xfId="55037"/>
    <cellStyle name="Note 3 5 2 2" xfId="55038"/>
    <cellStyle name="Note 3 5 2 3" xfId="55376"/>
    <cellStyle name="Note 3 5 2 4" xfId="55455"/>
    <cellStyle name="Note 3 5 2 5" xfId="55507"/>
    <cellStyle name="Note 3 5 3" xfId="55400"/>
    <cellStyle name="Note 3 5 3 2" xfId="55479"/>
    <cellStyle name="Note 3 5 3 3" xfId="55531"/>
    <cellStyle name="Note 3 5 4" xfId="55349"/>
    <cellStyle name="Note 3 5_Lcc_inputs" xfId="55039"/>
    <cellStyle name="Note 3 6" xfId="55040"/>
    <cellStyle name="Note 3 6 2" xfId="55041"/>
    <cellStyle name="Note 3 6 3" xfId="55279"/>
    <cellStyle name="Note 3 6 4" xfId="55403"/>
    <cellStyle name="Note 3 6 5" xfId="55253"/>
    <cellStyle name="Note 3 7" xfId="553"/>
    <cellStyle name="Note 3 7 2" xfId="55290"/>
    <cellStyle name="Note 3 7 3" xfId="55414"/>
    <cellStyle name="Note 3 7 4" xfId="55245"/>
    <cellStyle name="Note 3 8" xfId="242"/>
    <cellStyle name="Note 3 9" xfId="55333"/>
    <cellStyle name="Note 3_Lcc_inputs" xfId="55042"/>
    <cellStyle name="Note 4" xfId="9154"/>
    <cellStyle name="Note 4 2" xfId="9155"/>
    <cellStyle name="Note 4 2 2" xfId="10702"/>
    <cellStyle name="Note 4 3" xfId="10666"/>
    <cellStyle name="Note 4 3 2" xfId="55043"/>
    <cellStyle name="Note 4_Lcc_inputs" xfId="55044"/>
    <cellStyle name="Note 5" xfId="9156"/>
    <cellStyle name="Note 5 2" xfId="9157"/>
    <cellStyle name="Note 5 2 2" xfId="55045"/>
    <cellStyle name="Note 5 3" xfId="10667"/>
    <cellStyle name="Note 5_Lcc_inputs" xfId="55046"/>
    <cellStyle name="Note 6" xfId="9158"/>
    <cellStyle name="Note 6 2" xfId="9159"/>
    <cellStyle name="Note 6 2 2" xfId="9160"/>
    <cellStyle name="Note 6 3" xfId="9161"/>
    <cellStyle name="Note 6 3 2" xfId="9162"/>
    <cellStyle name="Note 6 4" xfId="9163"/>
    <cellStyle name="Note 6 4 2" xfId="9164"/>
    <cellStyle name="Note 6 5" xfId="9165"/>
    <cellStyle name="Note 6 5 2" xfId="9166"/>
    <cellStyle name="Note 6 6" xfId="9167"/>
    <cellStyle name="Note 7" xfId="9168"/>
    <cellStyle name="Note 7 2" xfId="9169"/>
    <cellStyle name="Note 7 2 2" xfId="9170"/>
    <cellStyle name="Note 7 3" xfId="9171"/>
    <cellStyle name="Note 7 3 2" xfId="9172"/>
    <cellStyle name="Note 7 4" xfId="9173"/>
    <cellStyle name="Note 7 4 2" xfId="9174"/>
    <cellStyle name="Note 7 5" xfId="9175"/>
    <cellStyle name="Note 7 5 2" xfId="9176"/>
    <cellStyle name="Note 7 6" xfId="9177"/>
    <cellStyle name="Note 8" xfId="9178"/>
    <cellStyle name="Note 8 2" xfId="9179"/>
    <cellStyle name="Note 8 2 2" xfId="9180"/>
    <cellStyle name="Note 8 3" xfId="9181"/>
    <cellStyle name="Output" xfId="41" builtinId="21" customBuiltin="1"/>
    <cellStyle name="Output 2" xfId="119"/>
    <cellStyle name="Output 2 2" xfId="528"/>
    <cellStyle name="Output 2 2 2" xfId="10669"/>
    <cellStyle name="Output 2 2 2 2" xfId="55047"/>
    <cellStyle name="Output 2 2 2 2 2" xfId="55372"/>
    <cellStyle name="Output 2 2 2 2 3" xfId="55451"/>
    <cellStyle name="Output 2 2 2 2 4" xfId="55503"/>
    <cellStyle name="Output 2 2 2 3" xfId="55396"/>
    <cellStyle name="Output 2 2 2 3 2" xfId="55475"/>
    <cellStyle name="Output 2 2 2 3 3" xfId="55527"/>
    <cellStyle name="Output 2 2 2 4" xfId="55345"/>
    <cellStyle name="Output 2 2 3" xfId="2820"/>
    <cellStyle name="Output 2 2 3 2" xfId="55360"/>
    <cellStyle name="Output 2 2 3 2 2" xfId="55439"/>
    <cellStyle name="Output 2 2 3 2 3" xfId="55491"/>
    <cellStyle name="Output 2 2 3 3" xfId="55384"/>
    <cellStyle name="Output 2 2 3 3 2" xfId="55463"/>
    <cellStyle name="Output 2 2 3 3 3" xfId="55515"/>
    <cellStyle name="Output 2 2 4" xfId="55366"/>
    <cellStyle name="Output 2 2 4 2" xfId="55445"/>
    <cellStyle name="Output 2 2 4 3" xfId="55497"/>
    <cellStyle name="Output 2 2 5" xfId="55390"/>
    <cellStyle name="Output 2 2 5 2" xfId="55469"/>
    <cellStyle name="Output 2 2 5 3" xfId="55521"/>
    <cellStyle name="Output 2 2_Lcc_inputs" xfId="55048"/>
    <cellStyle name="Output 2 3" xfId="532"/>
    <cellStyle name="Output 2 3 2" xfId="55049"/>
    <cellStyle name="Output 2 3 2 2" xfId="55050"/>
    <cellStyle name="Output 2 3 3" xfId="2821"/>
    <cellStyle name="Output 2 3 4" xfId="55280"/>
    <cellStyle name="Output 2 3 5" xfId="55404"/>
    <cellStyle name="Output 2 3 6" xfId="55235"/>
    <cellStyle name="Output 2 3_Lcc_inputs" xfId="55051"/>
    <cellStyle name="Output 2 4" xfId="536"/>
    <cellStyle name="Output 2 4 2" xfId="10668"/>
    <cellStyle name="Output 2 4 3" xfId="55296"/>
    <cellStyle name="Output 2 4 4" xfId="55420"/>
    <cellStyle name="Output 2 4 5" xfId="55263"/>
    <cellStyle name="Output 2 5" xfId="9182"/>
    <cellStyle name="Output 2_Lcc_inputs" xfId="55052"/>
    <cellStyle name="Output 3" xfId="9183"/>
    <cellStyle name="Output 3 2" xfId="2822"/>
    <cellStyle name="Output 3 2 2" xfId="10671"/>
    <cellStyle name="Output 3 3" xfId="2823"/>
    <cellStyle name="Output 3 3 2" xfId="55053"/>
    <cellStyle name="Output 3 3 3" xfId="10670"/>
    <cellStyle name="Output 3_Lcc_inputs" xfId="55054"/>
    <cellStyle name="Output 4" xfId="10672"/>
    <cellStyle name="Output 4 2" xfId="55055"/>
    <cellStyle name="Output 4 2 2" xfId="55056"/>
    <cellStyle name="Output 4_Lcc_inputs" xfId="55057"/>
    <cellStyle name="OUTPUT AMOUNTS" xfId="2824"/>
    <cellStyle name="OUTPUT COLUMN HEADINGS" xfId="2825"/>
    <cellStyle name="OUTPUT LINE ITEMS" xfId="2826"/>
    <cellStyle name="OUTPUT REPORT TITLE" xfId="2827"/>
    <cellStyle name="Parent row" xfId="2828"/>
    <cellStyle name="Percent" xfId="1"/>
    <cellStyle name="Percent 10" xfId="316"/>
    <cellStyle name="Percent 10 2" xfId="546"/>
    <cellStyle name="Percent 10 2 2" xfId="9185"/>
    <cellStyle name="Percent 10 2 3" xfId="2830"/>
    <cellStyle name="Percent 10 3" xfId="2831"/>
    <cellStyle name="Percent 10 4" xfId="9184"/>
    <cellStyle name="Percent 10 5" xfId="2829"/>
    <cellStyle name="Percent 11" xfId="288"/>
    <cellStyle name="Percent 12" xfId="512"/>
    <cellStyle name="Percent 12 2" xfId="9186"/>
    <cellStyle name="Percent 13" xfId="55081"/>
    <cellStyle name="Percent 2" xfId="8"/>
    <cellStyle name="Percent 2 10" xfId="631"/>
    <cellStyle name="Percent 2 11" xfId="569"/>
    <cellStyle name="Percent 2 12" xfId="140"/>
    <cellStyle name="Percent 2 2" xfId="75"/>
    <cellStyle name="Percent 2 2 2" xfId="199"/>
    <cellStyle name="Percent 2 2 2 2" xfId="225"/>
    <cellStyle name="Percent 2 2 2 2 2" xfId="416"/>
    <cellStyle name="Percent 2 2 2 2 3" xfId="11251"/>
    <cellStyle name="Percent 2 2 2 3" xfId="318"/>
    <cellStyle name="Percent 2 2 2 4" xfId="632"/>
    <cellStyle name="Percent 2 2 2_Lcc_inputs" xfId="55058"/>
    <cellStyle name="Percent 2 2 3" xfId="226"/>
    <cellStyle name="Percent 2 2 3 2" xfId="338"/>
    <cellStyle name="Percent 2 2 3 2 2" xfId="41661"/>
    <cellStyle name="Percent 2 2 4" xfId="289"/>
    <cellStyle name="Percent 2 2 4 2" xfId="9187"/>
    <cellStyle name="Percent 2 2 4 3" xfId="41662"/>
    <cellStyle name="Percent 2 2 5" xfId="9188"/>
    <cellStyle name="Percent 2 2 6" xfId="9189"/>
    <cellStyle name="Percent 2 2 7" xfId="2860"/>
    <cellStyle name="Percent 2 2_Lcc_inputs" xfId="55059"/>
    <cellStyle name="Percent 2 3" xfId="149"/>
    <cellStyle name="Percent 2 3 2" xfId="158"/>
    <cellStyle name="Percent 2 3 2 2" xfId="351"/>
    <cellStyle name="Percent 2 3 2 2 2" xfId="442"/>
    <cellStyle name="Percent 2 3 2 3" xfId="371"/>
    <cellStyle name="Percent 2 3 2 3 2" xfId="462"/>
    <cellStyle name="Percent 2 3 2 4" xfId="391"/>
    <cellStyle name="Percent 2 3 2 4 2" xfId="482"/>
    <cellStyle name="Percent 2 3 2 5" xfId="434"/>
    <cellStyle name="Percent 2 3 2 6" xfId="502"/>
    <cellStyle name="Percent 2 3 2 7" xfId="9191"/>
    <cellStyle name="Percent 2 3 3" xfId="339"/>
    <cellStyle name="Percent 2 3 3 2" xfId="9192"/>
    <cellStyle name="Percent 2 3 4" xfId="179"/>
    <cellStyle name="Percent 2 3 4 2" xfId="9193"/>
    <cellStyle name="Percent 2 3 5" xfId="9190"/>
    <cellStyle name="Percent 2 4" xfId="155"/>
    <cellStyle name="Percent 2 4 2" xfId="433"/>
    <cellStyle name="Percent 2 4 2 2" xfId="10703"/>
    <cellStyle name="Percent 2 4 3" xfId="337"/>
    <cellStyle name="Percent 2 4 4" xfId="10673"/>
    <cellStyle name="Percent 2 5" xfId="350"/>
    <cellStyle name="Percent 2 5 2" xfId="441"/>
    <cellStyle name="Percent 2 5 3" xfId="2833"/>
    <cellStyle name="Percent 2 6" xfId="370"/>
    <cellStyle name="Percent 2 6 2" xfId="461"/>
    <cellStyle name="Percent 2 6 3" xfId="2834"/>
    <cellStyle name="Percent 2 7" xfId="390"/>
    <cellStyle name="Percent 2 7 2" xfId="481"/>
    <cellStyle name="Percent 2 7 3" xfId="2835"/>
    <cellStyle name="Percent 2 8" xfId="501"/>
    <cellStyle name="Percent 2 8 2" xfId="2836"/>
    <cellStyle name="Percent 2 9" xfId="633"/>
    <cellStyle name="Percent 2 9 2" xfId="2837"/>
    <cellStyle name="Percent 2_Lcc_inputs" xfId="55060"/>
    <cellStyle name="Percent 3" xfId="13"/>
    <cellStyle name="Percent 3 2" xfId="200"/>
    <cellStyle name="Percent 3 2 2" xfId="227"/>
    <cellStyle name="Percent 3 2 2 2" xfId="435"/>
    <cellStyle name="Percent 3 2 2 3" xfId="341"/>
    <cellStyle name="Percent 3 2 3" xfId="352"/>
    <cellStyle name="Percent 3 2 3 2" xfId="443"/>
    <cellStyle name="Percent 3 2 3 3" xfId="9194"/>
    <cellStyle name="Percent 3 2 4" xfId="372"/>
    <cellStyle name="Percent 3 2 4 2" xfId="463"/>
    <cellStyle name="Percent 3 2 5" xfId="392"/>
    <cellStyle name="Percent 3 2 5 2" xfId="483"/>
    <cellStyle name="Percent 3 2 6" xfId="417"/>
    <cellStyle name="Percent 3 2 7" xfId="503"/>
    <cellStyle name="Percent 3 2 8" xfId="319"/>
    <cellStyle name="Percent 3 2 9" xfId="634"/>
    <cellStyle name="Percent 3 2 9 2" xfId="10674"/>
    <cellStyle name="Percent 3 3" xfId="228"/>
    <cellStyle name="Percent 3 3 2" xfId="340"/>
    <cellStyle name="Percent 3 4" xfId="290"/>
    <cellStyle name="Percent 3 4 2" xfId="9195"/>
    <cellStyle name="Percent 3 5" xfId="172"/>
    <cellStyle name="Percent 3 6" xfId="635"/>
    <cellStyle name="Percent 3 7" xfId="570"/>
    <cellStyle name="Percent 3 8" xfId="2838"/>
    <cellStyle name="Percent 3 9" xfId="2859"/>
    <cellStyle name="Percent 3_Lcc_inputs" xfId="55061"/>
    <cellStyle name="Percent 4" xfId="17"/>
    <cellStyle name="Percent 4 2" xfId="202"/>
    <cellStyle name="Percent 4 2 2" xfId="636"/>
    <cellStyle name="Percent 4 2 2 2" xfId="41663"/>
    <cellStyle name="Percent 4 2 2 2 2" xfId="41664"/>
    <cellStyle name="Percent 4 2 2 2 2 2" xfId="41665"/>
    <cellStyle name="Percent 4 2 2 2 3" xfId="41666"/>
    <cellStyle name="Percent 4 2 2 3" xfId="41667"/>
    <cellStyle name="Percent 4 2 2 3 2" xfId="41668"/>
    <cellStyle name="Percent 4 2 2 4" xfId="41669"/>
    <cellStyle name="Percent 4 2 2_Lcc_inputs" xfId="55062"/>
    <cellStyle name="Percent 4 2 3" xfId="11253"/>
    <cellStyle name="Percent 4 2 4" xfId="9273"/>
    <cellStyle name="Percent 4 2_Lcc_inputs" xfId="55063"/>
    <cellStyle name="Percent 4 3" xfId="291"/>
    <cellStyle name="Percent 4 3 2" xfId="11250"/>
    <cellStyle name="Percent 4 3 3" xfId="10706"/>
    <cellStyle name="Percent 4 3 4" xfId="9196"/>
    <cellStyle name="Percent 4 3 5" xfId="637"/>
    <cellStyle name="Percent 4 4" xfId="201"/>
    <cellStyle name="Percent 4 4 2" xfId="9198"/>
    <cellStyle name="Percent 4 4 3" xfId="9197"/>
    <cellStyle name="Percent 4 5" xfId="9199"/>
    <cellStyle name="Percent 4 5 2" xfId="41671"/>
    <cellStyle name="Percent 4 5 2 2" xfId="41672"/>
    <cellStyle name="Percent 4 5 2 2 2" xfId="41673"/>
    <cellStyle name="Percent 4 5 2 3" xfId="41674"/>
    <cellStyle name="Percent 4 5 3" xfId="41675"/>
    <cellStyle name="Percent 4 5 3 2" xfId="41676"/>
    <cellStyle name="Percent 4 5 4" xfId="41677"/>
    <cellStyle name="Percent 4 5 5" xfId="41670"/>
    <cellStyle name="Percent 4 5_Lcc_inputs" xfId="55064"/>
    <cellStyle name="Percent 4 6" xfId="2864"/>
    <cellStyle name="Percent 4_Lcc_inputs" xfId="55065"/>
    <cellStyle name="Percent 5" xfId="31"/>
    <cellStyle name="Percent 5 2" xfId="80"/>
    <cellStyle name="Percent 5 2 2" xfId="10740"/>
    <cellStyle name="Percent 5 2 2 2" xfId="55337"/>
    <cellStyle name="Percent 5 2 3" xfId="9200"/>
    <cellStyle name="Percent 5 2 4" xfId="55100"/>
    <cellStyle name="Percent 5 2 5" xfId="638"/>
    <cellStyle name="Percent 5 2 6" xfId="292"/>
    <cellStyle name="Percent 5 3" xfId="127"/>
    <cellStyle name="Percent 5 3 2" xfId="203"/>
    <cellStyle name="Percent 5 4" xfId="9274"/>
    <cellStyle name="Percent 5 5" xfId="145"/>
    <cellStyle name="Percent 5_Lcc_inputs" xfId="55066"/>
    <cellStyle name="Percent 6" xfId="137"/>
    <cellStyle name="Percent 6 2" xfId="293"/>
    <cellStyle name="Percent 6 3" xfId="182"/>
    <cellStyle name="Percent 7" xfId="237"/>
    <cellStyle name="Percent 7 2" xfId="294"/>
    <cellStyle name="Percent 7 2 2" xfId="9275"/>
    <cellStyle name="Percent 8" xfId="243"/>
    <cellStyle name="Percent 8 2" xfId="9276"/>
    <cellStyle name="Percent 9" xfId="301"/>
    <cellStyle name="Percent 9 2" xfId="55275"/>
    <cellStyle name="Section Break" xfId="2839"/>
    <cellStyle name="Section Break: parent row" xfId="2840"/>
    <cellStyle name="Sheet Title" xfId="2841"/>
    <cellStyle name="Style 1" xfId="129"/>
    <cellStyle name="Style 1 2" xfId="639"/>
    <cellStyle name="Style 1 2 2" xfId="9277"/>
    <cellStyle name="Style 1 3" xfId="552"/>
    <cellStyle name="Style 1 4" xfId="342"/>
    <cellStyle name="Table title" xfId="2842"/>
    <cellStyle name="Title" xfId="32" builtinId="15" customBuiltin="1"/>
    <cellStyle name="Title 2" xfId="120"/>
    <cellStyle name="Title 2 2" xfId="2843"/>
    <cellStyle name="Title 2 3" xfId="2844"/>
    <cellStyle name="Title 2 4" xfId="9201"/>
    <cellStyle name="Title 3" xfId="9202"/>
    <cellStyle name="Title 3 2" xfId="2845"/>
    <cellStyle name="Title 3 2 2" xfId="10676"/>
    <cellStyle name="Title 3 3" xfId="2846"/>
    <cellStyle name="Total" xfId="48" builtinId="25" customBuiltin="1"/>
    <cellStyle name="Total 2" xfId="121"/>
    <cellStyle name="Total 2 2" xfId="529"/>
    <cellStyle name="Total 2 2 2" xfId="10678"/>
    <cellStyle name="Total 2 2 2 2" xfId="55067"/>
    <cellStyle name="Total 2 2 2 2 2" xfId="55373"/>
    <cellStyle name="Total 2 2 2 2 3" xfId="55452"/>
    <cellStyle name="Total 2 2 2 2 4" xfId="55504"/>
    <cellStyle name="Total 2 2 2 3" xfId="55397"/>
    <cellStyle name="Total 2 2 2 3 2" xfId="55476"/>
    <cellStyle name="Total 2 2 2 3 3" xfId="55528"/>
    <cellStyle name="Total 2 2 2 4" xfId="55347"/>
    <cellStyle name="Total 2 2 3" xfId="2847"/>
    <cellStyle name="Total 2 2 3 2" xfId="55375"/>
    <cellStyle name="Total 2 2 3 2 2" xfId="55454"/>
    <cellStyle name="Total 2 2 3 2 3" xfId="55506"/>
    <cellStyle name="Total 2 2 3 3" xfId="55399"/>
    <cellStyle name="Total 2 2 3 3 2" xfId="55478"/>
    <cellStyle name="Total 2 2 3 3 3" xfId="55530"/>
    <cellStyle name="Total 2 2 4" xfId="55367"/>
    <cellStyle name="Total 2 2 4 2" xfId="55446"/>
    <cellStyle name="Total 2 2 4 3" xfId="55498"/>
    <cellStyle name="Total 2 2 5" xfId="55391"/>
    <cellStyle name="Total 2 2 5 2" xfId="55470"/>
    <cellStyle name="Total 2 2 5 3" xfId="55522"/>
    <cellStyle name="Total 2 2_Lcc_inputs" xfId="55068"/>
    <cellStyle name="Total 2 3" xfId="533"/>
    <cellStyle name="Total 2 3 2" xfId="55069"/>
    <cellStyle name="Total 2 3 2 2" xfId="55070"/>
    <cellStyle name="Total 2 3 3" xfId="2848"/>
    <cellStyle name="Total 2 3 4" xfId="55298"/>
    <cellStyle name="Total 2 3 5" xfId="55421"/>
    <cellStyle name="Total 2 3 6" xfId="55234"/>
    <cellStyle name="Total 2 3_Lcc_inputs" xfId="55071"/>
    <cellStyle name="Total 2 4" xfId="537"/>
    <cellStyle name="Total 2 4 2" xfId="10677"/>
    <cellStyle name="Total 2 4 3" xfId="55286"/>
    <cellStyle name="Total 2 4 4" xfId="55410"/>
    <cellStyle name="Total 2 4 5" xfId="55242"/>
    <cellStyle name="Total 2 5" xfId="9203"/>
    <cellStyle name="Total 2_Lcc_inputs" xfId="55072"/>
    <cellStyle name="Total 3" xfId="9204"/>
    <cellStyle name="Total 3 2" xfId="2849"/>
    <cellStyle name="Total 3 2 2" xfId="10680"/>
    <cellStyle name="Total 3 3" xfId="2850"/>
    <cellStyle name="Total 3 3 2" xfId="55073"/>
    <cellStyle name="Total 3 3 3" xfId="10679"/>
    <cellStyle name="Total 3_Lcc_inputs" xfId="55074"/>
    <cellStyle name="Total 4" xfId="10681"/>
    <cellStyle name="Total 4 2" xfId="55075"/>
    <cellStyle name="Total 4 2 2" xfId="55076"/>
    <cellStyle name="Total 4_Lcc_inputs" xfId="55077"/>
    <cellStyle name="Warning Text" xfId="45" builtinId="11" customBuiltin="1"/>
    <cellStyle name="Warning Text 2" xfId="122"/>
    <cellStyle name="Warning Text 2 2" xfId="2851"/>
    <cellStyle name="Warning Text 2 2 2" xfId="10683"/>
    <cellStyle name="Warning Text 2 3" xfId="2852"/>
    <cellStyle name="Warning Text 2 4" xfId="10682"/>
    <cellStyle name="Warning Text 2_Lcc_inputs" xfId="55078"/>
    <cellStyle name="Warning Text 3" xfId="9205"/>
    <cellStyle name="Warning Text 3 2" xfId="2853"/>
    <cellStyle name="Warning Text 3 2 2" xfId="10685"/>
    <cellStyle name="Warning Text 3 3" xfId="2854"/>
    <cellStyle name="Warning Text 3 3 2" xfId="10684"/>
    <cellStyle name="Warning Text 3_Lcc_inputs" xfId="55079"/>
    <cellStyle name="Warning Text 4" xfId="10686"/>
    <cellStyle name="표준_ENERGY CONSUMP" xfId="24"/>
    <cellStyle name="常规_海外市场服务网站资料操作BOM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Shipment UEC (2005-2034)</a:t>
            </a:r>
            <a:endParaRPr lang="en-US"/>
          </a:p>
        </c:rich>
      </c:tx>
      <c:layout>
        <c:manualLayout>
          <c:xMode val="edge"/>
          <c:yMode val="edge"/>
          <c:x val="0.17695909363633994"/>
          <c:y val="4.48931517150047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38928795689644"/>
          <c:y val="0.15649709532988901"/>
          <c:w val="0.79906526865523608"/>
          <c:h val="0.59596599155524566"/>
        </c:manualLayout>
      </c:layout>
      <c:lineChart>
        <c:grouping val="standard"/>
        <c:varyColors val="0"/>
        <c:ser>
          <c:idx val="2"/>
          <c:order val="0"/>
          <c:tx>
            <c:strRef>
              <c:f>Results!$D$58</c:f>
              <c:strCache>
                <c:ptCount val="1"/>
                <c:pt idx="0">
                  <c:v>Model Pre-case Shipment UEC</c:v>
                </c:pt>
              </c:strCache>
            </c:strRef>
          </c:tx>
          <c:cat>
            <c:numRef>
              <c:f>Results!$B$59:$B$88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Results!$D$59:$D$88</c:f>
              <c:numCache>
                <c:formatCode>_(* #,##0_);_(* \(#,##0\);_(* "-"??_);_(@_)</c:formatCode>
                <c:ptCount val="30"/>
                <c:pt idx="0">
                  <c:v>3559.4384986242303</c:v>
                </c:pt>
                <c:pt idx="1">
                  <c:v>3559.4384986242303</c:v>
                </c:pt>
                <c:pt idx="2">
                  <c:v>3338.378609309384</c:v>
                </c:pt>
                <c:pt idx="3">
                  <c:v>3338.378609309384</c:v>
                </c:pt>
                <c:pt idx="4">
                  <c:v>3338.378609309384</c:v>
                </c:pt>
                <c:pt idx="5">
                  <c:v>3338.378609309384</c:v>
                </c:pt>
                <c:pt idx="6">
                  <c:v>3338.378609309384</c:v>
                </c:pt>
                <c:pt idx="7">
                  <c:v>3338.378609309384</c:v>
                </c:pt>
                <c:pt idx="8">
                  <c:v>3338.378609309384</c:v>
                </c:pt>
                <c:pt idx="9">
                  <c:v>3338.378609309384</c:v>
                </c:pt>
                <c:pt idx="10">
                  <c:v>3338.378609309384</c:v>
                </c:pt>
                <c:pt idx="11">
                  <c:v>3338.378609309384</c:v>
                </c:pt>
                <c:pt idx="12">
                  <c:v>3338.378609309384</c:v>
                </c:pt>
                <c:pt idx="13">
                  <c:v>3338.378609309384</c:v>
                </c:pt>
                <c:pt idx="14">
                  <c:v>3338.378609309384</c:v>
                </c:pt>
                <c:pt idx="15">
                  <c:v>3338.378609309384</c:v>
                </c:pt>
                <c:pt idx="16">
                  <c:v>3338.378609309384</c:v>
                </c:pt>
                <c:pt idx="17">
                  <c:v>3338.378609309384</c:v>
                </c:pt>
                <c:pt idx="18">
                  <c:v>3338.378609309384</c:v>
                </c:pt>
                <c:pt idx="19">
                  <c:v>3338.378609309384</c:v>
                </c:pt>
                <c:pt idx="20">
                  <c:v>3338.378609309384</c:v>
                </c:pt>
                <c:pt idx="21">
                  <c:v>3338.378609309384</c:v>
                </c:pt>
                <c:pt idx="22">
                  <c:v>3338.378609309384</c:v>
                </c:pt>
                <c:pt idx="23">
                  <c:v>3338.378609309384</c:v>
                </c:pt>
                <c:pt idx="24">
                  <c:v>3338.378609309384</c:v>
                </c:pt>
                <c:pt idx="25">
                  <c:v>3338.378609309384</c:v>
                </c:pt>
                <c:pt idx="26">
                  <c:v>3338.378609309384</c:v>
                </c:pt>
                <c:pt idx="27">
                  <c:v>3338.378609309384</c:v>
                </c:pt>
                <c:pt idx="28">
                  <c:v>3338.378609309384</c:v>
                </c:pt>
                <c:pt idx="29">
                  <c:v>3338.378609309384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8-4972-B906-1D944CBE02D0}"/>
            </c:ext>
          </c:extLst>
        </c:ser>
        <c:ser>
          <c:idx val="3"/>
          <c:order val="1"/>
          <c:tx>
            <c:strRef>
              <c:f>Results!$E$58</c:f>
              <c:strCache>
                <c:ptCount val="1"/>
                <c:pt idx="0">
                  <c:v>Model Post-case Shipment UEC</c:v>
                </c:pt>
              </c:strCache>
            </c:strRef>
          </c:tx>
          <c:cat>
            <c:numRef>
              <c:f>Results!$B$59:$B$88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Results!$E$59:$E$88</c:f>
              <c:numCache>
                <c:formatCode>_(* #,##0_);_(* \(#,##0\);_(* "-"??_);_(@_)</c:formatCode>
                <c:ptCount val="30"/>
                <c:pt idx="0">
                  <c:v>3559.4384986242303</c:v>
                </c:pt>
                <c:pt idx="1">
                  <c:v>3559.4384986242303</c:v>
                </c:pt>
                <c:pt idx="2">
                  <c:v>3338.378609309384</c:v>
                </c:pt>
                <c:pt idx="3">
                  <c:v>3338.378609309384</c:v>
                </c:pt>
                <c:pt idx="4">
                  <c:v>3338.378609309384</c:v>
                </c:pt>
                <c:pt idx="5">
                  <c:v>3338.378609309384</c:v>
                </c:pt>
                <c:pt idx="6">
                  <c:v>3338.378609309384</c:v>
                </c:pt>
                <c:pt idx="7">
                  <c:v>3338.378609309384</c:v>
                </c:pt>
                <c:pt idx="8">
                  <c:v>2260.9789684918087</c:v>
                </c:pt>
                <c:pt idx="9">
                  <c:v>2260.9789684918087</c:v>
                </c:pt>
                <c:pt idx="10">
                  <c:v>2260.9789684918087</c:v>
                </c:pt>
                <c:pt idx="11">
                  <c:v>2260.9789684918087</c:v>
                </c:pt>
                <c:pt idx="12">
                  <c:v>2260.9789684918087</c:v>
                </c:pt>
                <c:pt idx="13">
                  <c:v>2260.9789684918087</c:v>
                </c:pt>
                <c:pt idx="14">
                  <c:v>2260.9789684918087</c:v>
                </c:pt>
                <c:pt idx="15">
                  <c:v>2260.9789684918087</c:v>
                </c:pt>
                <c:pt idx="16">
                  <c:v>2260.9789684918087</c:v>
                </c:pt>
                <c:pt idx="17">
                  <c:v>2260.9789684918087</c:v>
                </c:pt>
                <c:pt idx="18">
                  <c:v>2260.9789684918087</c:v>
                </c:pt>
                <c:pt idx="19">
                  <c:v>2260.9789684918087</c:v>
                </c:pt>
                <c:pt idx="20">
                  <c:v>2260.9789684918087</c:v>
                </c:pt>
                <c:pt idx="21">
                  <c:v>2260.9789684918087</c:v>
                </c:pt>
                <c:pt idx="22">
                  <c:v>2260.9789684918087</c:v>
                </c:pt>
                <c:pt idx="23">
                  <c:v>2260.9789684918087</c:v>
                </c:pt>
                <c:pt idx="24">
                  <c:v>2260.9789684918087</c:v>
                </c:pt>
                <c:pt idx="25">
                  <c:v>2260.9789684918087</c:v>
                </c:pt>
                <c:pt idx="26">
                  <c:v>2260.9789684918087</c:v>
                </c:pt>
                <c:pt idx="27">
                  <c:v>2260.9789684918087</c:v>
                </c:pt>
                <c:pt idx="28">
                  <c:v>2260.9789684918087</c:v>
                </c:pt>
                <c:pt idx="29">
                  <c:v>2260.9789684918087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8-4972-B906-1D944CBE0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53344"/>
        <c:axId val="216114304"/>
      </c:lineChart>
      <c:catAx>
        <c:axId val="2093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6114304"/>
        <c:crosses val="autoZero"/>
        <c:auto val="1"/>
        <c:lblAlgn val="ctr"/>
        <c:lblOffset val="100"/>
        <c:noMultiLvlLbl val="0"/>
      </c:catAx>
      <c:valAx>
        <c:axId val="216114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per Unit</a:t>
                </a:r>
              </a:p>
            </c:rich>
          </c:tx>
          <c:layout>
            <c:manualLayout>
              <c:xMode val="edge"/>
              <c:yMode val="edge"/>
              <c:x val="2.8990435706695003E-2"/>
              <c:y val="0.33790159530581793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09353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798778872088414E-2"/>
          <c:y val="0.83292401800218641"/>
          <c:w val="0.91694723600570238"/>
          <c:h val="0.16217855721230237"/>
        </c:manualLayout>
      </c:layout>
      <c:overlay val="0"/>
    </c:legend>
    <c:plotVisOnly val="1"/>
    <c:dispBlanksAs val="gap"/>
    <c:showDLblsOverMax val="0"/>
  </c:chart>
  <c:spPr>
    <a:solidFill>
      <a:srgbClr val="EEECE1"/>
    </a:solidFill>
    <a:ln>
      <a:solidFill>
        <a:srgbClr val="EEECE1">
          <a:lumMod val="25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Shipment </a:t>
            </a:r>
            <a:r>
              <a:rPr lang="en-US" baseline="0"/>
              <a:t>Model (2005-2034)</a:t>
            </a:r>
            <a:endParaRPr lang="en-US"/>
          </a:p>
        </c:rich>
      </c:tx>
      <c:layout>
        <c:manualLayout>
          <c:xMode val="edge"/>
          <c:yMode val="edge"/>
          <c:x val="0.32959631879924989"/>
          <c:y val="4.04296654538893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836116230152103"/>
          <c:y val="0.13602614379084971"/>
          <c:w val="0.7970932782338388"/>
          <c:h val="0.61643703360609459"/>
        </c:manualLayout>
      </c:layout>
      <c:lineChart>
        <c:grouping val="standard"/>
        <c:varyColors val="0"/>
        <c:ser>
          <c:idx val="2"/>
          <c:order val="0"/>
          <c:tx>
            <c:strRef>
              <c:f>Results!$I$58</c:f>
              <c:strCache>
                <c:ptCount val="1"/>
                <c:pt idx="0">
                  <c:v>Model Shipments</c:v>
                </c:pt>
              </c:strCache>
            </c:strRef>
          </c:tx>
          <c:cat>
            <c:numRef>
              <c:f>Results!$B$59:$B$88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Results!$I$59:$I$88</c:f>
              <c:numCache>
                <c:formatCode>_(* #,##0_);_(* \(#,##0\);_(* "-"??_);_(@_)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F-45C2-94E5-AF1AAB47C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728000"/>
        <c:axId val="231527168"/>
      </c:lineChart>
      <c:catAx>
        <c:axId val="24972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31527168"/>
        <c:crosses val="autoZero"/>
        <c:auto val="1"/>
        <c:lblAlgn val="ctr"/>
        <c:lblOffset val="100"/>
        <c:noMultiLvlLbl val="0"/>
      </c:catAx>
      <c:valAx>
        <c:axId val="231527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Unit</a:t>
                </a:r>
              </a:p>
            </c:rich>
          </c:tx>
          <c:layout>
            <c:manualLayout>
              <c:xMode val="edge"/>
              <c:yMode val="edge"/>
              <c:x val="2.8990435706695003E-2"/>
              <c:y val="0.33790159530581793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49728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798778872088414E-2"/>
          <c:y val="0.83292401800218641"/>
          <c:w val="0.91694723600570238"/>
          <c:h val="0.16217855721230237"/>
        </c:manualLayout>
      </c:layout>
      <c:overlay val="0"/>
    </c:legend>
    <c:plotVisOnly val="1"/>
    <c:dispBlanksAs val="gap"/>
    <c:showDLblsOverMax val="0"/>
  </c:chart>
  <c:spPr>
    <a:solidFill>
      <a:srgbClr val="EEECE1"/>
    </a:solidFill>
    <a:ln>
      <a:solidFill>
        <a:srgbClr val="EEECE1">
          <a:lumMod val="25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Commercial Clothes Washers Electricity Consumption  (2005-2034)</a:t>
            </a:r>
            <a:endParaRPr lang="en-US"/>
          </a:p>
        </c:rich>
      </c:tx>
      <c:layout>
        <c:manualLayout>
          <c:xMode val="edge"/>
          <c:yMode val="edge"/>
          <c:x val="0.27076099740976584"/>
          <c:y val="3.41507335113061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103257305253958E-2"/>
          <c:y val="0.11768492754455499"/>
          <c:w val="0.83946395979056432"/>
          <c:h val="0.71728908886389264"/>
        </c:manualLayout>
      </c:layout>
      <c:lineChart>
        <c:grouping val="standard"/>
        <c:varyColors val="0"/>
        <c:ser>
          <c:idx val="1"/>
          <c:order val="0"/>
          <c:tx>
            <c:strRef>
              <c:f>Results!$T$58</c:f>
              <c:strCache>
                <c:ptCount val="1"/>
                <c:pt idx="0">
                  <c:v>Modeled Pre-case Consumption (Installed UEC * Stock)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Results!$B$59:$B$88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Results!$T$59:$T$88</c:f>
              <c:numCache>
                <c:formatCode>_(* #,##0.00_);_(* \(#,##0.00\);_(* "-"??_);_(@_)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8-495A-B340-C6B13CB0BEF3}"/>
            </c:ext>
          </c:extLst>
        </c:ser>
        <c:ser>
          <c:idx val="0"/>
          <c:order val="1"/>
          <c:tx>
            <c:strRef>
              <c:f>Results!$U$58</c:f>
              <c:strCache>
                <c:ptCount val="1"/>
                <c:pt idx="0">
                  <c:v>Modeled Post-case Consumption (Installed UEC* Stock)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7"/>
            <c:spPr>
              <a:solidFill>
                <a:schemeClr val="accent2"/>
              </a:solidFill>
            </c:spPr>
          </c:marker>
          <c:cat>
            <c:numRef>
              <c:f>Results!$B$59:$B$88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Results!$U$59:$U$88</c:f>
              <c:numCache>
                <c:formatCode>_(* #,##0.00_);_(* \(#,##0.00\);_(* "-"??_);_(@_)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8-495A-B340-C6B13CB0B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0224"/>
        <c:axId val="231542144"/>
      </c:lineChart>
      <c:catAx>
        <c:axId val="23154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1542144"/>
        <c:crosses val="autoZero"/>
        <c:auto val="1"/>
        <c:lblAlgn val="ctr"/>
        <c:lblOffset val="100"/>
        <c:noMultiLvlLbl val="0"/>
      </c:catAx>
      <c:valAx>
        <c:axId val="231542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aMW</a:t>
                </a:r>
              </a:p>
            </c:rich>
          </c:tx>
          <c:layout>
            <c:manualLayout>
              <c:xMode val="edge"/>
              <c:yMode val="edge"/>
              <c:x val="2.6935262602612624E-2"/>
              <c:y val="0.35696375581909262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31540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9284250950782329E-2"/>
          <c:y val="0.89199444449617715"/>
          <c:w val="0.96447733040462169"/>
          <c:h val="9.3725131491956631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>
      <a:solidFill>
        <a:schemeClr val="bg2">
          <a:lumMod val="25000"/>
        </a:scheme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Non Programmatic Savings Due to Standard (aMW)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952391504091453"/>
          <c:y val="0.17826779817410487"/>
          <c:w val="0.75662906572583599"/>
          <c:h val="0.71559716885176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Results!$AA$58</c:f>
              <c:strCache>
                <c:ptCount val="1"/>
                <c:pt idx="0">
                  <c:v>Annual Savings Due to Standard Before Program Adjustments</c:v>
                </c:pt>
              </c:strCache>
            </c:strRef>
          </c:tx>
          <c:invertIfNegative val="0"/>
          <c:cat>
            <c:numRef>
              <c:f>Results!$X$64:$X$68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Results!$AA$64:$AA$68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B-4D38-B4C4-2712C880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59168"/>
        <c:axId val="231560704"/>
      </c:barChart>
      <c:catAx>
        <c:axId val="23155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1560704"/>
        <c:crosses val="autoZero"/>
        <c:auto val="1"/>
        <c:lblAlgn val="ctr"/>
        <c:lblOffset val="100"/>
        <c:noMultiLvlLbl val="0"/>
      </c:catAx>
      <c:valAx>
        <c:axId val="2315607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31559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Unit Energy Consumption (kWh/Unit) 2005-2034</a:t>
            </a:r>
          </a:p>
        </c:rich>
      </c:tx>
      <c:layout>
        <c:manualLayout>
          <c:xMode val="edge"/>
          <c:yMode val="edge"/>
          <c:x val="0.1704833331203166"/>
          <c:y val="2.62993077506798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70378678427998"/>
          <c:y val="0.12063969830822145"/>
          <c:w val="0.81442010309447477"/>
          <c:h val="0.62259592273803921"/>
        </c:manualLayout>
      </c:layout>
      <c:lineChart>
        <c:grouping val="standard"/>
        <c:varyColors val="0"/>
        <c:ser>
          <c:idx val="9"/>
          <c:order val="0"/>
          <c:tx>
            <c:strRef>
              <c:f>UEC!$D$69</c:f>
              <c:strCache>
                <c:ptCount val="1"/>
                <c:pt idx="0">
                  <c:v>Average pre case UEC </c:v>
                </c:pt>
              </c:strCache>
            </c:strRef>
          </c:tx>
          <c:cat>
            <c:numRef>
              <c:f>UEC!$T$73:$AW$73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UEC!$T$69:$AW$69</c:f>
              <c:numCache>
                <c:formatCode>0</c:formatCode>
                <c:ptCount val="30"/>
                <c:pt idx="0">
                  <c:v>3559.4384986242303</c:v>
                </c:pt>
                <c:pt idx="1">
                  <c:v>3559.4384986242303</c:v>
                </c:pt>
                <c:pt idx="2">
                  <c:v>3338.378609309384</c:v>
                </c:pt>
                <c:pt idx="3">
                  <c:v>3338.378609309384</c:v>
                </c:pt>
                <c:pt idx="4">
                  <c:v>3338.378609309384</c:v>
                </c:pt>
                <c:pt idx="5">
                  <c:v>3338.378609309384</c:v>
                </c:pt>
                <c:pt idx="6">
                  <c:v>3338.378609309384</c:v>
                </c:pt>
                <c:pt idx="7">
                  <c:v>3338.378609309384</c:v>
                </c:pt>
                <c:pt idx="8">
                  <c:v>3338.378609309384</c:v>
                </c:pt>
                <c:pt idx="9">
                  <c:v>3338.378609309384</c:v>
                </c:pt>
                <c:pt idx="10">
                  <c:v>3338.378609309384</c:v>
                </c:pt>
                <c:pt idx="11">
                  <c:v>3338.378609309384</c:v>
                </c:pt>
                <c:pt idx="12">
                  <c:v>3338.378609309384</c:v>
                </c:pt>
                <c:pt idx="13">
                  <c:v>3338.378609309384</c:v>
                </c:pt>
                <c:pt idx="14">
                  <c:v>3338.378609309384</c:v>
                </c:pt>
                <c:pt idx="15">
                  <c:v>3338.378609309384</c:v>
                </c:pt>
                <c:pt idx="16">
                  <c:v>3338.378609309384</c:v>
                </c:pt>
                <c:pt idx="17">
                  <c:v>3338.378609309384</c:v>
                </c:pt>
                <c:pt idx="18">
                  <c:v>3338.378609309384</c:v>
                </c:pt>
                <c:pt idx="19">
                  <c:v>3338.378609309384</c:v>
                </c:pt>
                <c:pt idx="20">
                  <c:v>3338.378609309384</c:v>
                </c:pt>
                <c:pt idx="21">
                  <c:v>3338.378609309384</c:v>
                </c:pt>
                <c:pt idx="22">
                  <c:v>3338.378609309384</c:v>
                </c:pt>
                <c:pt idx="23">
                  <c:v>3338.378609309384</c:v>
                </c:pt>
                <c:pt idx="24">
                  <c:v>3338.378609309384</c:v>
                </c:pt>
                <c:pt idx="25">
                  <c:v>3338.378609309384</c:v>
                </c:pt>
                <c:pt idx="26">
                  <c:v>3338.378609309384</c:v>
                </c:pt>
                <c:pt idx="27">
                  <c:v>3338.378609309384</c:v>
                </c:pt>
                <c:pt idx="28">
                  <c:v>3338.378609309384</c:v>
                </c:pt>
                <c:pt idx="29">
                  <c:v>3338.378609309384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6-41AB-9673-26B9F876872F}"/>
            </c:ext>
          </c:extLst>
        </c:ser>
        <c:ser>
          <c:idx val="10"/>
          <c:order val="1"/>
          <c:tx>
            <c:strRef>
              <c:f>UEC!$D$76</c:f>
              <c:strCache>
                <c:ptCount val="1"/>
                <c:pt idx="0">
                  <c:v>Average post case UEC </c:v>
                </c:pt>
              </c:strCache>
            </c:strRef>
          </c:tx>
          <c:cat>
            <c:numRef>
              <c:f>UEC!$T$73:$AW$73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UEC!$T$76:$AW$76</c:f>
              <c:numCache>
                <c:formatCode>0</c:formatCode>
                <c:ptCount val="30"/>
                <c:pt idx="0">
                  <c:v>3559.4384986242303</c:v>
                </c:pt>
                <c:pt idx="1">
                  <c:v>3559.4384986242303</c:v>
                </c:pt>
                <c:pt idx="2">
                  <c:v>3338.378609309384</c:v>
                </c:pt>
                <c:pt idx="3">
                  <c:v>3338.378609309384</c:v>
                </c:pt>
                <c:pt idx="4">
                  <c:v>3338.378609309384</c:v>
                </c:pt>
                <c:pt idx="5">
                  <c:v>3338.378609309384</c:v>
                </c:pt>
                <c:pt idx="6">
                  <c:v>3338.378609309384</c:v>
                </c:pt>
                <c:pt idx="7">
                  <c:v>3338.378609309384</c:v>
                </c:pt>
                <c:pt idx="8">
                  <c:v>2260.9789684918087</c:v>
                </c:pt>
                <c:pt idx="9">
                  <c:v>2260.9789684918087</c:v>
                </c:pt>
                <c:pt idx="10">
                  <c:v>2260.9789684918087</c:v>
                </c:pt>
                <c:pt idx="11">
                  <c:v>2260.9789684918087</c:v>
                </c:pt>
                <c:pt idx="12">
                  <c:v>2260.9789684918087</c:v>
                </c:pt>
                <c:pt idx="13">
                  <c:v>2260.9789684918087</c:v>
                </c:pt>
                <c:pt idx="14">
                  <c:v>2260.9789684918087</c:v>
                </c:pt>
                <c:pt idx="15">
                  <c:v>2260.9789684918087</c:v>
                </c:pt>
                <c:pt idx="16">
                  <c:v>2260.9789684918087</c:v>
                </c:pt>
                <c:pt idx="17">
                  <c:v>2260.9789684918087</c:v>
                </c:pt>
                <c:pt idx="18">
                  <c:v>2260.9789684918087</c:v>
                </c:pt>
                <c:pt idx="19">
                  <c:v>2260.9789684918087</c:v>
                </c:pt>
                <c:pt idx="20">
                  <c:v>2260.9789684918087</c:v>
                </c:pt>
                <c:pt idx="21">
                  <c:v>2260.9789684918087</c:v>
                </c:pt>
                <c:pt idx="22">
                  <c:v>2260.9789684918087</c:v>
                </c:pt>
                <c:pt idx="23">
                  <c:v>2260.9789684918087</c:v>
                </c:pt>
                <c:pt idx="24">
                  <c:v>2260.9789684918087</c:v>
                </c:pt>
                <c:pt idx="25">
                  <c:v>2260.9789684918087</c:v>
                </c:pt>
                <c:pt idx="26">
                  <c:v>2260.9789684918087</c:v>
                </c:pt>
                <c:pt idx="27">
                  <c:v>2260.9789684918087</c:v>
                </c:pt>
                <c:pt idx="28">
                  <c:v>2260.9789684918087</c:v>
                </c:pt>
                <c:pt idx="29">
                  <c:v>2260.9789684918087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6-41AB-9673-26B9F8768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568768"/>
        <c:axId val="241570560"/>
      </c:lineChart>
      <c:catAx>
        <c:axId val="24156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41570560"/>
        <c:crosses val="autoZero"/>
        <c:auto val="1"/>
        <c:lblAlgn val="ctr"/>
        <c:lblOffset val="100"/>
        <c:noMultiLvlLbl val="0"/>
      </c:catAx>
      <c:valAx>
        <c:axId val="241570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Annual Unit Consumption</a:t>
                </a:r>
                <a:r>
                  <a:rPr lang="en-US" baseline="0"/>
                  <a:t> (</a:t>
                </a:r>
                <a:r>
                  <a:rPr lang="en-US"/>
                  <a:t> kWh/Unit) </a:t>
                </a:r>
              </a:p>
            </c:rich>
          </c:tx>
          <c:layout>
            <c:manualLayout>
              <c:xMode val="edge"/>
              <c:yMode val="edge"/>
              <c:x val="4.9269022405640114E-2"/>
              <c:y val="0.1344800414360622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4156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2281166019172949E-2"/>
          <c:y val="0.85845444312056873"/>
          <c:w val="0.84126897501638953"/>
          <c:h val="0.122876012594134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Unit Energy Consumption (kWh/Unit) 2005-2034</a:t>
            </a:r>
          </a:p>
        </c:rich>
      </c:tx>
      <c:layout>
        <c:manualLayout>
          <c:xMode val="edge"/>
          <c:yMode val="edge"/>
          <c:x val="0.1704833331203166"/>
          <c:y val="2.62993077506798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70378678427998"/>
          <c:y val="0.12063969830822145"/>
          <c:w val="0.81442010309447477"/>
          <c:h val="0.62259592273803921"/>
        </c:manualLayout>
      </c:layout>
      <c:lineChart>
        <c:grouping val="standard"/>
        <c:varyColors val="0"/>
        <c:ser>
          <c:idx val="9"/>
          <c:order val="0"/>
          <c:tx>
            <c:strRef>
              <c:f>UEC!$D$69</c:f>
              <c:strCache>
                <c:ptCount val="1"/>
                <c:pt idx="0">
                  <c:v>Average pre case UEC </c:v>
                </c:pt>
              </c:strCache>
            </c:strRef>
          </c:tx>
          <c:cat>
            <c:numRef>
              <c:f>UEC!$T$73:$AW$73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UEC!$T$86:$AW$86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D-475A-B598-75213C393269}"/>
            </c:ext>
          </c:extLst>
        </c:ser>
        <c:ser>
          <c:idx val="10"/>
          <c:order val="1"/>
          <c:tx>
            <c:strRef>
              <c:f>UEC!$D$76</c:f>
              <c:strCache>
                <c:ptCount val="1"/>
                <c:pt idx="0">
                  <c:v>Average post case UEC </c:v>
                </c:pt>
              </c:strCache>
            </c:strRef>
          </c:tx>
          <c:cat>
            <c:numRef>
              <c:f>UEC!$T$73:$AW$73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UEC!$T$93:$AW$93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D-475A-B598-75213C393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584000"/>
        <c:axId val="241585536"/>
      </c:lineChart>
      <c:catAx>
        <c:axId val="24158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41585536"/>
        <c:crosses val="autoZero"/>
        <c:auto val="1"/>
        <c:lblAlgn val="ctr"/>
        <c:lblOffset val="100"/>
        <c:noMultiLvlLbl val="0"/>
      </c:catAx>
      <c:valAx>
        <c:axId val="24158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Annual Unit Consumption</a:t>
                </a:r>
                <a:r>
                  <a:rPr lang="en-US" baseline="0"/>
                  <a:t> (</a:t>
                </a:r>
                <a:r>
                  <a:rPr lang="en-US"/>
                  <a:t> kWh/Unit) </a:t>
                </a:r>
              </a:p>
            </c:rich>
          </c:tx>
          <c:layout>
            <c:manualLayout>
              <c:xMode val="edge"/>
              <c:yMode val="edge"/>
              <c:x val="4.9269022405640114E-2"/>
              <c:y val="0.1344800414360622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41584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2281166019172949E-2"/>
          <c:y val="0.85845444312056873"/>
          <c:w val="0.84126897501638953"/>
          <c:h val="0.122876012594134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Shipments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'Shipments and Stock '!$C$14:$D$14</c:f>
              <c:strCache>
                <c:ptCount val="2"/>
                <c:pt idx="0">
                  <c:v>6P Shipments</c:v>
                </c:pt>
                <c:pt idx="1">
                  <c:v>(units)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'Shipments and Stock '!$AB$13:$AZ$13</c:f>
              <c:numCache>
                <c:formatCode>General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xVal>
          <c:yVal>
            <c:numRef>
              <c:f>'Shipments and Stock '!$AB$14:$AZ$14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56-4E3F-801B-C363B457D252}"/>
            </c:ext>
          </c:extLst>
        </c:ser>
        <c:ser>
          <c:idx val="3"/>
          <c:order val="3"/>
          <c:tx>
            <c:strRef>
              <c:f>'Shipments and Stock '!$C$17:$D$17</c:f>
              <c:strCache>
                <c:ptCount val="2"/>
                <c:pt idx="0">
                  <c:v>Total Model Shipments</c:v>
                </c:pt>
                <c:pt idx="1">
                  <c:v>(units)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'Shipments and Stock '!$F$13:$AZ$13</c:f>
              <c:numCache>
                <c:formatCode>General</c:formatCode>
                <c:ptCount val="4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  <c:pt idx="40">
                  <c:v>2028</c:v>
                </c:pt>
                <c:pt idx="41">
                  <c:v>2029</c:v>
                </c:pt>
                <c:pt idx="42">
                  <c:v>2030</c:v>
                </c:pt>
                <c:pt idx="43">
                  <c:v>2031</c:v>
                </c:pt>
                <c:pt idx="44">
                  <c:v>2032</c:v>
                </c:pt>
                <c:pt idx="45">
                  <c:v>2033</c:v>
                </c:pt>
                <c:pt idx="46">
                  <c:v>2034</c:v>
                </c:pt>
              </c:numCache>
            </c:numRef>
          </c:xVal>
          <c:yVal>
            <c:numRef>
              <c:f>'Shipments and Stock '!$F$17:$AZ$17</c:f>
              <c:numCache>
                <c:formatCode>#,##0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56-4E3F-801B-C363B457D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97376"/>
        <c:axId val="24181145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'Shipments and Stock '!$C$15:$D$15</c15:sqref>
                        </c15:formulaRef>
                      </c:ext>
                    </c:extLst>
                    <c:strCache>
                      <c:ptCount val="2"/>
                      <c:pt idx="0">
                        <c:v>Replacement Shipments</c:v>
                      </c:pt>
                      <c:pt idx="1">
                        <c:v>(units)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'Shipments and Stock '!$E$13:$AZ$13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1987</c:v>
                      </c:pt>
                      <c:pt idx="1">
                        <c:v>1988</c:v>
                      </c:pt>
                      <c:pt idx="2">
                        <c:v>1989</c:v>
                      </c:pt>
                      <c:pt idx="3">
                        <c:v>1990</c:v>
                      </c:pt>
                      <c:pt idx="4">
                        <c:v>1991</c:v>
                      </c:pt>
                      <c:pt idx="5">
                        <c:v>1992</c:v>
                      </c:pt>
                      <c:pt idx="6">
                        <c:v>1993</c:v>
                      </c:pt>
                      <c:pt idx="7">
                        <c:v>1994</c:v>
                      </c:pt>
                      <c:pt idx="8">
                        <c:v>1995</c:v>
                      </c:pt>
                      <c:pt idx="9">
                        <c:v>1996</c:v>
                      </c:pt>
                      <c:pt idx="10">
                        <c:v>1997</c:v>
                      </c:pt>
                      <c:pt idx="11">
                        <c:v>1998</c:v>
                      </c:pt>
                      <c:pt idx="12">
                        <c:v>1999</c:v>
                      </c:pt>
                      <c:pt idx="13">
                        <c:v>2000</c:v>
                      </c:pt>
                      <c:pt idx="14">
                        <c:v>2001</c:v>
                      </c:pt>
                      <c:pt idx="15">
                        <c:v>2002</c:v>
                      </c:pt>
                      <c:pt idx="16">
                        <c:v>2003</c:v>
                      </c:pt>
                      <c:pt idx="17">
                        <c:v>2004</c:v>
                      </c:pt>
                      <c:pt idx="18">
                        <c:v>2005</c:v>
                      </c:pt>
                      <c:pt idx="19">
                        <c:v>2006</c:v>
                      </c:pt>
                      <c:pt idx="20">
                        <c:v>2007</c:v>
                      </c:pt>
                      <c:pt idx="21">
                        <c:v>2008</c:v>
                      </c:pt>
                      <c:pt idx="22">
                        <c:v>2009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2012</c:v>
                      </c:pt>
                      <c:pt idx="26">
                        <c:v>2013</c:v>
                      </c:pt>
                      <c:pt idx="27">
                        <c:v>2014</c:v>
                      </c:pt>
                      <c:pt idx="28">
                        <c:v>2015</c:v>
                      </c:pt>
                      <c:pt idx="29">
                        <c:v>2016</c:v>
                      </c:pt>
                      <c:pt idx="30">
                        <c:v>2017</c:v>
                      </c:pt>
                      <c:pt idx="31">
                        <c:v>2018</c:v>
                      </c:pt>
                      <c:pt idx="32">
                        <c:v>2019</c:v>
                      </c:pt>
                      <c:pt idx="33">
                        <c:v>2020</c:v>
                      </c:pt>
                      <c:pt idx="34">
                        <c:v>2021</c:v>
                      </c:pt>
                      <c:pt idx="35">
                        <c:v>2022</c:v>
                      </c:pt>
                      <c:pt idx="36">
                        <c:v>2023</c:v>
                      </c:pt>
                      <c:pt idx="37">
                        <c:v>2024</c:v>
                      </c:pt>
                      <c:pt idx="38">
                        <c:v>2025</c:v>
                      </c:pt>
                      <c:pt idx="39">
                        <c:v>2026</c:v>
                      </c:pt>
                      <c:pt idx="40">
                        <c:v>2027</c:v>
                      </c:pt>
                      <c:pt idx="41">
                        <c:v>2028</c:v>
                      </c:pt>
                      <c:pt idx="42">
                        <c:v>2029</c:v>
                      </c:pt>
                      <c:pt idx="43">
                        <c:v>2030</c:v>
                      </c:pt>
                      <c:pt idx="44">
                        <c:v>2031</c:v>
                      </c:pt>
                      <c:pt idx="45">
                        <c:v>2032</c:v>
                      </c:pt>
                      <c:pt idx="46">
                        <c:v>2033</c:v>
                      </c:pt>
                      <c:pt idx="47">
                        <c:v>2034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'Shipments and Stock '!$E$15:$AZ$15</c15:sqref>
                        </c15:formulaRef>
                      </c:ext>
                    </c:extLst>
                    <c:numCache>
                      <c:formatCode>#,##0</c:formatCode>
                      <c:ptCount val="4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AC56-4E3F-801B-C363B457D252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'!$C$16:$D$16</c15:sqref>
                        </c15:formulaRef>
                      </c:ext>
                    </c:extLst>
                    <c:strCache>
                      <c:ptCount val="2"/>
                      <c:pt idx="0">
                        <c:v>Net New Shipments</c:v>
                      </c:pt>
                      <c:pt idx="1">
                        <c:v>(units)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'!$E$13:$AZ$13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1987</c:v>
                      </c:pt>
                      <c:pt idx="1">
                        <c:v>1988</c:v>
                      </c:pt>
                      <c:pt idx="2">
                        <c:v>1989</c:v>
                      </c:pt>
                      <c:pt idx="3">
                        <c:v>1990</c:v>
                      </c:pt>
                      <c:pt idx="4">
                        <c:v>1991</c:v>
                      </c:pt>
                      <c:pt idx="5">
                        <c:v>1992</c:v>
                      </c:pt>
                      <c:pt idx="6">
                        <c:v>1993</c:v>
                      </c:pt>
                      <c:pt idx="7">
                        <c:v>1994</c:v>
                      </c:pt>
                      <c:pt idx="8">
                        <c:v>1995</c:v>
                      </c:pt>
                      <c:pt idx="9">
                        <c:v>1996</c:v>
                      </c:pt>
                      <c:pt idx="10">
                        <c:v>1997</c:v>
                      </c:pt>
                      <c:pt idx="11">
                        <c:v>1998</c:v>
                      </c:pt>
                      <c:pt idx="12">
                        <c:v>1999</c:v>
                      </c:pt>
                      <c:pt idx="13">
                        <c:v>2000</c:v>
                      </c:pt>
                      <c:pt idx="14">
                        <c:v>2001</c:v>
                      </c:pt>
                      <c:pt idx="15">
                        <c:v>2002</c:v>
                      </c:pt>
                      <c:pt idx="16">
                        <c:v>2003</c:v>
                      </c:pt>
                      <c:pt idx="17">
                        <c:v>2004</c:v>
                      </c:pt>
                      <c:pt idx="18">
                        <c:v>2005</c:v>
                      </c:pt>
                      <c:pt idx="19">
                        <c:v>2006</c:v>
                      </c:pt>
                      <c:pt idx="20">
                        <c:v>2007</c:v>
                      </c:pt>
                      <c:pt idx="21">
                        <c:v>2008</c:v>
                      </c:pt>
                      <c:pt idx="22">
                        <c:v>2009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2012</c:v>
                      </c:pt>
                      <c:pt idx="26">
                        <c:v>2013</c:v>
                      </c:pt>
                      <c:pt idx="27">
                        <c:v>2014</c:v>
                      </c:pt>
                      <c:pt idx="28">
                        <c:v>2015</c:v>
                      </c:pt>
                      <c:pt idx="29">
                        <c:v>2016</c:v>
                      </c:pt>
                      <c:pt idx="30">
                        <c:v>2017</c:v>
                      </c:pt>
                      <c:pt idx="31">
                        <c:v>2018</c:v>
                      </c:pt>
                      <c:pt idx="32">
                        <c:v>2019</c:v>
                      </c:pt>
                      <c:pt idx="33">
                        <c:v>2020</c:v>
                      </c:pt>
                      <c:pt idx="34">
                        <c:v>2021</c:v>
                      </c:pt>
                      <c:pt idx="35">
                        <c:v>2022</c:v>
                      </c:pt>
                      <c:pt idx="36">
                        <c:v>2023</c:v>
                      </c:pt>
                      <c:pt idx="37">
                        <c:v>2024</c:v>
                      </c:pt>
                      <c:pt idx="38">
                        <c:v>2025</c:v>
                      </c:pt>
                      <c:pt idx="39">
                        <c:v>2026</c:v>
                      </c:pt>
                      <c:pt idx="40">
                        <c:v>2027</c:v>
                      </c:pt>
                      <c:pt idx="41">
                        <c:v>2028</c:v>
                      </c:pt>
                      <c:pt idx="42">
                        <c:v>2029</c:v>
                      </c:pt>
                      <c:pt idx="43">
                        <c:v>2030</c:v>
                      </c:pt>
                      <c:pt idx="44">
                        <c:v>2031</c:v>
                      </c:pt>
                      <c:pt idx="45">
                        <c:v>2032</c:v>
                      </c:pt>
                      <c:pt idx="46">
                        <c:v>2033</c:v>
                      </c:pt>
                      <c:pt idx="47">
                        <c:v>2034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'!$E$16:$AZ$16</c15:sqref>
                        </c15:formulaRef>
                      </c:ext>
                    </c:extLst>
                    <c:numCache>
                      <c:formatCode>#,##0</c:formatCode>
                      <c:ptCount val="4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AC56-4E3F-801B-C363B457D252}"/>
                  </c:ext>
                </c:extLst>
              </c15:ser>
            </c15:filteredScatterSeries>
          </c:ext>
        </c:extLst>
      </c:scatterChart>
      <c:valAx>
        <c:axId val="24179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811456"/>
        <c:crosses val="autoZero"/>
        <c:crossBetween val="midCat"/>
      </c:valAx>
      <c:valAx>
        <c:axId val="24181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97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Stock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4"/>
          <c:order val="4"/>
          <c:tx>
            <c:strRef>
              <c:f>'Shipments and Stock '!$C$18:$D$18</c:f>
              <c:strCache>
                <c:ptCount val="2"/>
                <c:pt idx="0">
                  <c:v>Model Installed Stock</c:v>
                </c:pt>
                <c:pt idx="1">
                  <c:v>(units)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'Shipments and Stock '!$E$13:$AZ$13</c:f>
              <c:numCache>
                <c:formatCode>General</c:formatCode>
                <c:ptCount val="4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  <c:pt idx="43">
                  <c:v>2030</c:v>
                </c:pt>
                <c:pt idx="44">
                  <c:v>2031</c:v>
                </c:pt>
                <c:pt idx="45">
                  <c:v>2032</c:v>
                </c:pt>
                <c:pt idx="46">
                  <c:v>2033</c:v>
                </c:pt>
                <c:pt idx="47">
                  <c:v>2034</c:v>
                </c:pt>
              </c:numCache>
            </c:numRef>
          </c:xVal>
          <c:yVal>
            <c:numRef>
              <c:f>'Shipments and Stock '!$E$18:$AZ$18</c:f>
              <c:numCache>
                <c:formatCode>#,##0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A9-4307-87EE-A2C055C31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840896"/>
        <c:axId val="24184243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'Shipments and Stock '!$C$14:$D$14</c15:sqref>
                        </c15:formulaRef>
                      </c:ext>
                    </c:extLst>
                    <c:strCache>
                      <c:ptCount val="2"/>
                      <c:pt idx="0">
                        <c:v>6P Shipments</c:v>
                      </c:pt>
                      <c:pt idx="1">
                        <c:v>(units)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'Shipments and Stock '!$E$13:$AZ$13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1987</c:v>
                      </c:pt>
                      <c:pt idx="1">
                        <c:v>1988</c:v>
                      </c:pt>
                      <c:pt idx="2">
                        <c:v>1989</c:v>
                      </c:pt>
                      <c:pt idx="3">
                        <c:v>1990</c:v>
                      </c:pt>
                      <c:pt idx="4">
                        <c:v>1991</c:v>
                      </c:pt>
                      <c:pt idx="5">
                        <c:v>1992</c:v>
                      </c:pt>
                      <c:pt idx="6">
                        <c:v>1993</c:v>
                      </c:pt>
                      <c:pt idx="7">
                        <c:v>1994</c:v>
                      </c:pt>
                      <c:pt idx="8">
                        <c:v>1995</c:v>
                      </c:pt>
                      <c:pt idx="9">
                        <c:v>1996</c:v>
                      </c:pt>
                      <c:pt idx="10">
                        <c:v>1997</c:v>
                      </c:pt>
                      <c:pt idx="11">
                        <c:v>1998</c:v>
                      </c:pt>
                      <c:pt idx="12">
                        <c:v>1999</c:v>
                      </c:pt>
                      <c:pt idx="13">
                        <c:v>2000</c:v>
                      </c:pt>
                      <c:pt idx="14">
                        <c:v>2001</c:v>
                      </c:pt>
                      <c:pt idx="15">
                        <c:v>2002</c:v>
                      </c:pt>
                      <c:pt idx="16">
                        <c:v>2003</c:v>
                      </c:pt>
                      <c:pt idx="17">
                        <c:v>2004</c:v>
                      </c:pt>
                      <c:pt idx="18">
                        <c:v>2005</c:v>
                      </c:pt>
                      <c:pt idx="19">
                        <c:v>2006</c:v>
                      </c:pt>
                      <c:pt idx="20">
                        <c:v>2007</c:v>
                      </c:pt>
                      <c:pt idx="21">
                        <c:v>2008</c:v>
                      </c:pt>
                      <c:pt idx="22">
                        <c:v>2009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2012</c:v>
                      </c:pt>
                      <c:pt idx="26">
                        <c:v>2013</c:v>
                      </c:pt>
                      <c:pt idx="27">
                        <c:v>2014</c:v>
                      </c:pt>
                      <c:pt idx="28">
                        <c:v>2015</c:v>
                      </c:pt>
                      <c:pt idx="29">
                        <c:v>2016</c:v>
                      </c:pt>
                      <c:pt idx="30">
                        <c:v>2017</c:v>
                      </c:pt>
                      <c:pt idx="31">
                        <c:v>2018</c:v>
                      </c:pt>
                      <c:pt idx="32">
                        <c:v>2019</c:v>
                      </c:pt>
                      <c:pt idx="33">
                        <c:v>2020</c:v>
                      </c:pt>
                      <c:pt idx="34">
                        <c:v>2021</c:v>
                      </c:pt>
                      <c:pt idx="35">
                        <c:v>2022</c:v>
                      </c:pt>
                      <c:pt idx="36">
                        <c:v>2023</c:v>
                      </c:pt>
                      <c:pt idx="37">
                        <c:v>2024</c:v>
                      </c:pt>
                      <c:pt idx="38">
                        <c:v>2025</c:v>
                      </c:pt>
                      <c:pt idx="39">
                        <c:v>2026</c:v>
                      </c:pt>
                      <c:pt idx="40">
                        <c:v>2027</c:v>
                      </c:pt>
                      <c:pt idx="41">
                        <c:v>2028</c:v>
                      </c:pt>
                      <c:pt idx="42">
                        <c:v>2029</c:v>
                      </c:pt>
                      <c:pt idx="43">
                        <c:v>2030</c:v>
                      </c:pt>
                      <c:pt idx="44">
                        <c:v>2031</c:v>
                      </c:pt>
                      <c:pt idx="45">
                        <c:v>2032</c:v>
                      </c:pt>
                      <c:pt idx="46">
                        <c:v>2033</c:v>
                      </c:pt>
                      <c:pt idx="47">
                        <c:v>2034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'Shipments and Stock '!$E$14:$AZ$14</c15:sqref>
                        </c15:formulaRef>
                      </c:ext>
                    </c:extLst>
                    <c:numCache>
                      <c:formatCode>#,##0</c:formatCode>
                      <c:ptCount val="4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88A9-4307-87EE-A2C055C3165D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'!$C$15:$D$15</c15:sqref>
                        </c15:formulaRef>
                      </c:ext>
                    </c:extLst>
                    <c:strCache>
                      <c:ptCount val="2"/>
                      <c:pt idx="0">
                        <c:v>Replacement Shipments</c:v>
                      </c:pt>
                      <c:pt idx="1">
                        <c:v>(units)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'!$E$13:$AZ$13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1987</c:v>
                      </c:pt>
                      <c:pt idx="1">
                        <c:v>1988</c:v>
                      </c:pt>
                      <c:pt idx="2">
                        <c:v>1989</c:v>
                      </c:pt>
                      <c:pt idx="3">
                        <c:v>1990</c:v>
                      </c:pt>
                      <c:pt idx="4">
                        <c:v>1991</c:v>
                      </c:pt>
                      <c:pt idx="5">
                        <c:v>1992</c:v>
                      </c:pt>
                      <c:pt idx="6">
                        <c:v>1993</c:v>
                      </c:pt>
                      <c:pt idx="7">
                        <c:v>1994</c:v>
                      </c:pt>
                      <c:pt idx="8">
                        <c:v>1995</c:v>
                      </c:pt>
                      <c:pt idx="9">
                        <c:v>1996</c:v>
                      </c:pt>
                      <c:pt idx="10">
                        <c:v>1997</c:v>
                      </c:pt>
                      <c:pt idx="11">
                        <c:v>1998</c:v>
                      </c:pt>
                      <c:pt idx="12">
                        <c:v>1999</c:v>
                      </c:pt>
                      <c:pt idx="13">
                        <c:v>2000</c:v>
                      </c:pt>
                      <c:pt idx="14">
                        <c:v>2001</c:v>
                      </c:pt>
                      <c:pt idx="15">
                        <c:v>2002</c:v>
                      </c:pt>
                      <c:pt idx="16">
                        <c:v>2003</c:v>
                      </c:pt>
                      <c:pt idx="17">
                        <c:v>2004</c:v>
                      </c:pt>
                      <c:pt idx="18">
                        <c:v>2005</c:v>
                      </c:pt>
                      <c:pt idx="19">
                        <c:v>2006</c:v>
                      </c:pt>
                      <c:pt idx="20">
                        <c:v>2007</c:v>
                      </c:pt>
                      <c:pt idx="21">
                        <c:v>2008</c:v>
                      </c:pt>
                      <c:pt idx="22">
                        <c:v>2009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2012</c:v>
                      </c:pt>
                      <c:pt idx="26">
                        <c:v>2013</c:v>
                      </c:pt>
                      <c:pt idx="27">
                        <c:v>2014</c:v>
                      </c:pt>
                      <c:pt idx="28">
                        <c:v>2015</c:v>
                      </c:pt>
                      <c:pt idx="29">
                        <c:v>2016</c:v>
                      </c:pt>
                      <c:pt idx="30">
                        <c:v>2017</c:v>
                      </c:pt>
                      <c:pt idx="31">
                        <c:v>2018</c:v>
                      </c:pt>
                      <c:pt idx="32">
                        <c:v>2019</c:v>
                      </c:pt>
                      <c:pt idx="33">
                        <c:v>2020</c:v>
                      </c:pt>
                      <c:pt idx="34">
                        <c:v>2021</c:v>
                      </c:pt>
                      <c:pt idx="35">
                        <c:v>2022</c:v>
                      </c:pt>
                      <c:pt idx="36">
                        <c:v>2023</c:v>
                      </c:pt>
                      <c:pt idx="37">
                        <c:v>2024</c:v>
                      </c:pt>
                      <c:pt idx="38">
                        <c:v>2025</c:v>
                      </c:pt>
                      <c:pt idx="39">
                        <c:v>2026</c:v>
                      </c:pt>
                      <c:pt idx="40">
                        <c:v>2027</c:v>
                      </c:pt>
                      <c:pt idx="41">
                        <c:v>2028</c:v>
                      </c:pt>
                      <c:pt idx="42">
                        <c:v>2029</c:v>
                      </c:pt>
                      <c:pt idx="43">
                        <c:v>2030</c:v>
                      </c:pt>
                      <c:pt idx="44">
                        <c:v>2031</c:v>
                      </c:pt>
                      <c:pt idx="45">
                        <c:v>2032</c:v>
                      </c:pt>
                      <c:pt idx="46">
                        <c:v>2033</c:v>
                      </c:pt>
                      <c:pt idx="47">
                        <c:v>2034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'!$E$15:$AZ$15</c15:sqref>
                        </c15:formulaRef>
                      </c:ext>
                    </c:extLst>
                    <c:numCache>
                      <c:formatCode>#,##0</c:formatCode>
                      <c:ptCount val="4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88A9-4307-87EE-A2C055C3165D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'!$C$16:$D$16</c15:sqref>
                        </c15:formulaRef>
                      </c:ext>
                    </c:extLst>
                    <c:strCache>
                      <c:ptCount val="2"/>
                      <c:pt idx="0">
                        <c:v>Net New Shipments</c:v>
                      </c:pt>
                      <c:pt idx="1">
                        <c:v>(units)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'!$E$13:$AZ$13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1987</c:v>
                      </c:pt>
                      <c:pt idx="1">
                        <c:v>1988</c:v>
                      </c:pt>
                      <c:pt idx="2">
                        <c:v>1989</c:v>
                      </c:pt>
                      <c:pt idx="3">
                        <c:v>1990</c:v>
                      </c:pt>
                      <c:pt idx="4">
                        <c:v>1991</c:v>
                      </c:pt>
                      <c:pt idx="5">
                        <c:v>1992</c:v>
                      </c:pt>
                      <c:pt idx="6">
                        <c:v>1993</c:v>
                      </c:pt>
                      <c:pt idx="7">
                        <c:v>1994</c:v>
                      </c:pt>
                      <c:pt idx="8">
                        <c:v>1995</c:v>
                      </c:pt>
                      <c:pt idx="9">
                        <c:v>1996</c:v>
                      </c:pt>
                      <c:pt idx="10">
                        <c:v>1997</c:v>
                      </c:pt>
                      <c:pt idx="11">
                        <c:v>1998</c:v>
                      </c:pt>
                      <c:pt idx="12">
                        <c:v>1999</c:v>
                      </c:pt>
                      <c:pt idx="13">
                        <c:v>2000</c:v>
                      </c:pt>
                      <c:pt idx="14">
                        <c:v>2001</c:v>
                      </c:pt>
                      <c:pt idx="15">
                        <c:v>2002</c:v>
                      </c:pt>
                      <c:pt idx="16">
                        <c:v>2003</c:v>
                      </c:pt>
                      <c:pt idx="17">
                        <c:v>2004</c:v>
                      </c:pt>
                      <c:pt idx="18">
                        <c:v>2005</c:v>
                      </c:pt>
                      <c:pt idx="19">
                        <c:v>2006</c:v>
                      </c:pt>
                      <c:pt idx="20">
                        <c:v>2007</c:v>
                      </c:pt>
                      <c:pt idx="21">
                        <c:v>2008</c:v>
                      </c:pt>
                      <c:pt idx="22">
                        <c:v>2009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2012</c:v>
                      </c:pt>
                      <c:pt idx="26">
                        <c:v>2013</c:v>
                      </c:pt>
                      <c:pt idx="27">
                        <c:v>2014</c:v>
                      </c:pt>
                      <c:pt idx="28">
                        <c:v>2015</c:v>
                      </c:pt>
                      <c:pt idx="29">
                        <c:v>2016</c:v>
                      </c:pt>
                      <c:pt idx="30">
                        <c:v>2017</c:v>
                      </c:pt>
                      <c:pt idx="31">
                        <c:v>2018</c:v>
                      </c:pt>
                      <c:pt idx="32">
                        <c:v>2019</c:v>
                      </c:pt>
                      <c:pt idx="33">
                        <c:v>2020</c:v>
                      </c:pt>
                      <c:pt idx="34">
                        <c:v>2021</c:v>
                      </c:pt>
                      <c:pt idx="35">
                        <c:v>2022</c:v>
                      </c:pt>
                      <c:pt idx="36">
                        <c:v>2023</c:v>
                      </c:pt>
                      <c:pt idx="37">
                        <c:v>2024</c:v>
                      </c:pt>
                      <c:pt idx="38">
                        <c:v>2025</c:v>
                      </c:pt>
                      <c:pt idx="39">
                        <c:v>2026</c:v>
                      </c:pt>
                      <c:pt idx="40">
                        <c:v>2027</c:v>
                      </c:pt>
                      <c:pt idx="41">
                        <c:v>2028</c:v>
                      </c:pt>
                      <c:pt idx="42">
                        <c:v>2029</c:v>
                      </c:pt>
                      <c:pt idx="43">
                        <c:v>2030</c:v>
                      </c:pt>
                      <c:pt idx="44">
                        <c:v>2031</c:v>
                      </c:pt>
                      <c:pt idx="45">
                        <c:v>2032</c:v>
                      </c:pt>
                      <c:pt idx="46">
                        <c:v>2033</c:v>
                      </c:pt>
                      <c:pt idx="47">
                        <c:v>2034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'!$E$16:$AZ$16</c15:sqref>
                        </c15:formulaRef>
                      </c:ext>
                    </c:extLst>
                    <c:numCache>
                      <c:formatCode>#,##0</c:formatCode>
                      <c:ptCount val="4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88A9-4307-87EE-A2C055C3165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'!$C$17:$D$17</c15:sqref>
                        </c15:formulaRef>
                      </c:ext>
                    </c:extLst>
                    <c:strCache>
                      <c:ptCount val="2"/>
                      <c:pt idx="0">
                        <c:v>Total Model Shipments</c:v>
                      </c:pt>
                      <c:pt idx="1">
                        <c:v>(units)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'!$E$13:$AZ$13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1987</c:v>
                      </c:pt>
                      <c:pt idx="1">
                        <c:v>1988</c:v>
                      </c:pt>
                      <c:pt idx="2">
                        <c:v>1989</c:v>
                      </c:pt>
                      <c:pt idx="3">
                        <c:v>1990</c:v>
                      </c:pt>
                      <c:pt idx="4">
                        <c:v>1991</c:v>
                      </c:pt>
                      <c:pt idx="5">
                        <c:v>1992</c:v>
                      </c:pt>
                      <c:pt idx="6">
                        <c:v>1993</c:v>
                      </c:pt>
                      <c:pt idx="7">
                        <c:v>1994</c:v>
                      </c:pt>
                      <c:pt idx="8">
                        <c:v>1995</c:v>
                      </c:pt>
                      <c:pt idx="9">
                        <c:v>1996</c:v>
                      </c:pt>
                      <c:pt idx="10">
                        <c:v>1997</c:v>
                      </c:pt>
                      <c:pt idx="11">
                        <c:v>1998</c:v>
                      </c:pt>
                      <c:pt idx="12">
                        <c:v>1999</c:v>
                      </c:pt>
                      <c:pt idx="13">
                        <c:v>2000</c:v>
                      </c:pt>
                      <c:pt idx="14">
                        <c:v>2001</c:v>
                      </c:pt>
                      <c:pt idx="15">
                        <c:v>2002</c:v>
                      </c:pt>
                      <c:pt idx="16">
                        <c:v>2003</c:v>
                      </c:pt>
                      <c:pt idx="17">
                        <c:v>2004</c:v>
                      </c:pt>
                      <c:pt idx="18">
                        <c:v>2005</c:v>
                      </c:pt>
                      <c:pt idx="19">
                        <c:v>2006</c:v>
                      </c:pt>
                      <c:pt idx="20">
                        <c:v>2007</c:v>
                      </c:pt>
                      <c:pt idx="21">
                        <c:v>2008</c:v>
                      </c:pt>
                      <c:pt idx="22">
                        <c:v>2009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2012</c:v>
                      </c:pt>
                      <c:pt idx="26">
                        <c:v>2013</c:v>
                      </c:pt>
                      <c:pt idx="27">
                        <c:v>2014</c:v>
                      </c:pt>
                      <c:pt idx="28">
                        <c:v>2015</c:v>
                      </c:pt>
                      <c:pt idx="29">
                        <c:v>2016</c:v>
                      </c:pt>
                      <c:pt idx="30">
                        <c:v>2017</c:v>
                      </c:pt>
                      <c:pt idx="31">
                        <c:v>2018</c:v>
                      </c:pt>
                      <c:pt idx="32">
                        <c:v>2019</c:v>
                      </c:pt>
                      <c:pt idx="33">
                        <c:v>2020</c:v>
                      </c:pt>
                      <c:pt idx="34">
                        <c:v>2021</c:v>
                      </c:pt>
                      <c:pt idx="35">
                        <c:v>2022</c:v>
                      </c:pt>
                      <c:pt idx="36">
                        <c:v>2023</c:v>
                      </c:pt>
                      <c:pt idx="37">
                        <c:v>2024</c:v>
                      </c:pt>
                      <c:pt idx="38">
                        <c:v>2025</c:v>
                      </c:pt>
                      <c:pt idx="39">
                        <c:v>2026</c:v>
                      </c:pt>
                      <c:pt idx="40">
                        <c:v>2027</c:v>
                      </c:pt>
                      <c:pt idx="41">
                        <c:v>2028</c:v>
                      </c:pt>
                      <c:pt idx="42">
                        <c:v>2029</c:v>
                      </c:pt>
                      <c:pt idx="43">
                        <c:v>2030</c:v>
                      </c:pt>
                      <c:pt idx="44">
                        <c:v>2031</c:v>
                      </c:pt>
                      <c:pt idx="45">
                        <c:v>2032</c:v>
                      </c:pt>
                      <c:pt idx="46">
                        <c:v>2033</c:v>
                      </c:pt>
                      <c:pt idx="47">
                        <c:v>2034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'!$E$17:$AZ$17</c15:sqref>
                        </c15:formulaRef>
                      </c:ext>
                    </c:extLst>
                    <c:numCache>
                      <c:formatCode>#,##0</c:formatCode>
                      <c:ptCount val="4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88A9-4307-87EE-A2C055C3165D}"/>
                  </c:ext>
                </c:extLst>
              </c15:ser>
            </c15:filteredScatterSeries>
          </c:ext>
        </c:extLst>
      </c:scatterChart>
      <c:valAx>
        <c:axId val="241840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842432"/>
        <c:crosses val="autoZero"/>
        <c:crossBetween val="midCat"/>
      </c:valAx>
      <c:valAx>
        <c:axId val="2418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840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489856</xdr:colOff>
      <xdr:row>33</xdr:row>
      <xdr:rowOff>231323</xdr:rowOff>
    </xdr:from>
    <xdr:to>
      <xdr:col>8</xdr:col>
      <xdr:colOff>1115786</xdr:colOff>
      <xdr:row>49</xdr:row>
      <xdr:rowOff>40821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206375</xdr:colOff>
      <xdr:row>33</xdr:row>
      <xdr:rowOff>204109</xdr:rowOff>
    </xdr:from>
    <xdr:to>
      <xdr:col>16</xdr:col>
      <xdr:colOff>1496785</xdr:colOff>
      <xdr:row>49</xdr:row>
      <xdr:rowOff>108858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462644</xdr:colOff>
      <xdr:row>2</xdr:row>
      <xdr:rowOff>136071</xdr:rowOff>
    </xdr:from>
    <xdr:to>
      <xdr:col>16</xdr:col>
      <xdr:colOff>1483179</xdr:colOff>
      <xdr:row>33</xdr:row>
      <xdr:rowOff>68036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1095375</xdr:colOff>
      <xdr:row>34</xdr:row>
      <xdr:rowOff>0</xdr:rowOff>
    </xdr:from>
    <xdr:to>
      <xdr:col>22</xdr:col>
      <xdr:colOff>650875</xdr:colOff>
      <xdr:row>49</xdr:row>
      <xdr:rowOff>79375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164644</xdr:colOff>
      <xdr:row>4</xdr:row>
      <xdr:rowOff>55788</xdr:rowOff>
    </xdr:from>
    <xdr:to>
      <xdr:col>20</xdr:col>
      <xdr:colOff>375557</xdr:colOff>
      <xdr:row>24</xdr:row>
      <xdr:rowOff>156481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40822</xdr:colOff>
      <xdr:row>4</xdr:row>
      <xdr:rowOff>13607</xdr:rowOff>
    </xdr:from>
    <xdr:to>
      <xdr:col>33</xdr:col>
      <xdr:colOff>34020</xdr:colOff>
      <xdr:row>24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212912</xdr:rowOff>
    </xdr:from>
    <xdr:to>
      <xdr:col>7</xdr:col>
      <xdr:colOff>862854</xdr:colOff>
      <xdr:row>9</xdr:row>
      <xdr:rowOff>22412</xdr:rowOff>
    </xdr:to>
    <xdr:sp macro="" textlink="">
      <xdr:nvSpPr>
        <xdr:cNvPr id="2" name="TextBox 1"/>
        <xdr:cNvSpPr txBox="1"/>
      </xdr:nvSpPr>
      <xdr:spPr>
        <a:xfrm>
          <a:off x="3733800" y="212912"/>
          <a:ext cx="4577604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INFORMATION</a:t>
          </a:r>
        </a:p>
        <a:p>
          <a:endParaRPr lang="en-US" sz="1100"/>
        </a:p>
        <a:p>
          <a:r>
            <a:rPr lang="en-US" sz="1100"/>
            <a:t>The shipments</a:t>
          </a:r>
          <a:r>
            <a:rPr lang="en-US" sz="1100" baseline="0"/>
            <a:t> and stock tabs pull directly from the central commercial shipments and stock model.  </a:t>
          </a:r>
        </a:p>
        <a:p>
          <a:endParaRPr lang="en-US" sz="1100" baseline="0"/>
        </a:p>
        <a:p>
          <a:r>
            <a:rPr lang="en-US" sz="1100" baseline="0"/>
            <a:t>These  figures are used both in the development of the installed base UECs and in calculating  energy consumption and savings in the Results tabs.</a:t>
          </a:r>
          <a:endParaRPr lang="en-US" sz="1100"/>
        </a:p>
      </xdr:txBody>
    </xdr:sp>
    <xdr:clientData/>
  </xdr:twoCellAnchor>
  <xdr:twoCellAnchor>
    <xdr:from>
      <xdr:col>0</xdr:col>
      <xdr:colOff>246527</xdr:colOff>
      <xdr:row>19</xdr:row>
      <xdr:rowOff>212911</xdr:rowOff>
    </xdr:from>
    <xdr:to>
      <xdr:col>7</xdr:col>
      <xdr:colOff>1019734</xdr:colOff>
      <xdr:row>33</xdr:row>
      <xdr:rowOff>22411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784412</xdr:colOff>
      <xdr:row>20</xdr:row>
      <xdr:rowOff>123264</xdr:rowOff>
    </xdr:from>
    <xdr:to>
      <xdr:col>15</xdr:col>
      <xdr:colOff>123266</xdr:colOff>
      <xdr:row>33</xdr:row>
      <xdr:rowOff>98611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.bud.bpa.gov\ESB\Planning\Momentum%20Savings\Communications\Website\Website%20Changes\What%20we%20Study\Appliance%20Standards\Docs%20to%20link%20to\Commercial%20Standards%20Models\NonResidentialBeverageVendingMachin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.bud.bpa.gov\ESB\Planning\Momentum%20Savings\Communications\Website\Website%20Changes\What%20we%20Study\Appliance%20Standards\Docs%20to%20link%20to\Commercial%20Standards%20Models\CommercialCentral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efinitions"/>
      <sheetName val="Comments"/>
      <sheetName val="Navigation"/>
      <sheetName val="Product Classes"/>
      <sheetName val="Efficiency Levels"/>
      <sheetName val="Equipment Specifications"/>
      <sheetName val="Constants and Menus"/>
      <sheetName val="Product Class Dist"/>
      <sheetName val="Efficiency Dist"/>
      <sheetName val="Shipments and Stock "/>
      <sheetName val="6P UEC Development"/>
      <sheetName val="UEC Development"/>
      <sheetName val="UEC"/>
      <sheetName val="RESULTS"/>
      <sheetName val="SUMMARY RESULTS"/>
      <sheetName val="Charts"/>
    </sheetNames>
    <sheetDataSet>
      <sheetData sheetId="0"/>
      <sheetData sheetId="1"/>
      <sheetData sheetId="2"/>
      <sheetData sheetId="3"/>
      <sheetData sheetId="4">
        <row r="10">
          <cell r="H10" t="str">
            <v>PC1</v>
          </cell>
        </row>
        <row r="11">
          <cell r="H11" t="str">
            <v>PC2</v>
          </cell>
        </row>
        <row r="12">
          <cell r="H12" t="str">
            <v>PC3</v>
          </cell>
        </row>
        <row r="13">
          <cell r="H13" t="str">
            <v>PC4</v>
          </cell>
        </row>
        <row r="14">
          <cell r="H14" t="str">
            <v>PC5</v>
          </cell>
        </row>
        <row r="15">
          <cell r="H15" t="str">
            <v>PC6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mments"/>
      <sheetName val="Navigation"/>
      <sheetName val="Definitions"/>
      <sheetName val="Constants and Menus"/>
      <sheetName val="6P Shipments"/>
      <sheetName val="Commercial Floorspace"/>
      <sheetName val="Lifetimes"/>
      <sheetName val="Chart1"/>
      <sheetName val="1987 Saturation"/>
      <sheetName val="2010 Saturation"/>
      <sheetName val="Saturation Summary"/>
      <sheetName val="Chart2"/>
      <sheetName val="Automatic Commercial Icemakers"/>
      <sheetName val="Chart3"/>
      <sheetName val="Beverage Vending Machines"/>
      <sheetName val="Chart4"/>
      <sheetName val="Commercial Clothes Washers"/>
      <sheetName val="Chart5"/>
      <sheetName val="Commercial Refrigeration Equip"/>
      <sheetName val="Chart6"/>
      <sheetName val="HVAC"/>
      <sheetName val="Chart7"/>
      <sheetName val="Illuminated Exit Signs"/>
      <sheetName val="Chart8"/>
      <sheetName val="Pre-Rinse Spray Valves"/>
      <sheetName val="Chart9"/>
      <sheetName val="WICF - Components"/>
      <sheetName val="Chart10"/>
      <sheetName val="WICF - Systems"/>
      <sheetName val="Chart11"/>
      <sheetName val="SHIPMENTS - TOTAL"/>
      <sheetName val="Chart12"/>
      <sheetName val="STOCK - TOTAL"/>
      <sheetName val="Chart13"/>
    </sheetNames>
    <sheetDataSet>
      <sheetData sheetId="0"/>
      <sheetData sheetId="1"/>
      <sheetData sheetId="2"/>
      <sheetData sheetId="3"/>
      <sheetData sheetId="4"/>
      <sheetData sheetId="5">
        <row r="10">
          <cell r="D10" t="str">
            <v>Automatic_Commercial_Icemakers</v>
          </cell>
          <cell r="E10" t="str">
            <v>Beverage_Vending_Machines</v>
          </cell>
          <cell r="F10" t="str">
            <v>Commercial Clothes Washers</v>
          </cell>
          <cell r="G10" t="str">
            <v>Commercial_Refrigeration_Equipment</v>
          </cell>
          <cell r="H10" t="str">
            <v>Heating, Ventilation and Air Conditioning</v>
          </cell>
          <cell r="I10" t="str">
            <v>Illuminated Exit Signs</v>
          </cell>
          <cell r="J10" t="str">
            <v>Pre-rinse Spray Valves</v>
          </cell>
          <cell r="K10" t="str">
            <v>Walk-in Coolers and Freezers - Components</v>
          </cell>
          <cell r="L10" t="str">
            <v>Walk-in Coolers and Freezers - Systems</v>
          </cell>
        </row>
        <row r="11">
          <cell r="C11">
            <v>2010</v>
          </cell>
          <cell r="D11">
            <v>12270.912420960809</v>
          </cell>
          <cell r="E11">
            <v>10421.21589578784</v>
          </cell>
          <cell r="F11" t="str">
            <v>--</v>
          </cell>
          <cell r="G11">
            <v>32423.473837372203</v>
          </cell>
          <cell r="H11" t="str">
            <v>--</v>
          </cell>
          <cell r="I11" t="str">
            <v>--</v>
          </cell>
          <cell r="J11" t="str">
            <v>--</v>
          </cell>
          <cell r="K11" t="str">
            <v>--</v>
          </cell>
          <cell r="L11" t="str">
            <v>--</v>
          </cell>
        </row>
        <row r="12">
          <cell r="C12">
            <v>2011</v>
          </cell>
          <cell r="D12">
            <v>12529.37829218465</v>
          </cell>
          <cell r="E12">
            <v>10312.072216879278</v>
          </cell>
          <cell r="F12" t="str">
            <v>--</v>
          </cell>
          <cell r="G12">
            <v>33169.232948518606</v>
          </cell>
          <cell r="H12" t="str">
            <v>--</v>
          </cell>
          <cell r="I12" t="str">
            <v>--</v>
          </cell>
          <cell r="J12" t="str">
            <v>--</v>
          </cell>
          <cell r="K12" t="str">
            <v>--</v>
          </cell>
          <cell r="L12" t="str">
            <v>--</v>
          </cell>
        </row>
        <row r="13">
          <cell r="C13">
            <v>2012</v>
          </cell>
          <cell r="D13">
            <v>12790.314810783333</v>
          </cell>
          <cell r="E13">
            <v>10229.809664101904</v>
          </cell>
          <cell r="F13" t="str">
            <v>--</v>
          </cell>
          <cell r="G13">
            <v>33900.856649913614</v>
          </cell>
          <cell r="H13" t="str">
            <v>--</v>
          </cell>
          <cell r="I13" t="str">
            <v>--</v>
          </cell>
          <cell r="J13" t="str">
            <v>--</v>
          </cell>
          <cell r="K13" t="str">
            <v>--</v>
          </cell>
          <cell r="L13" t="str">
            <v>--</v>
          </cell>
        </row>
        <row r="14">
          <cell r="C14">
            <v>2013</v>
          </cell>
          <cell r="D14">
            <v>13056.168520254871</v>
          </cell>
          <cell r="E14">
            <v>10220.469859523302</v>
          </cell>
          <cell r="F14" t="str">
            <v>--</v>
          </cell>
          <cell r="G14">
            <v>34594.501581013654</v>
          </cell>
          <cell r="H14" t="str">
            <v>--</v>
          </cell>
          <cell r="I14" t="str">
            <v>--</v>
          </cell>
          <cell r="J14" t="str">
            <v>--</v>
          </cell>
          <cell r="K14" t="str">
            <v>--</v>
          </cell>
          <cell r="L14" t="str">
            <v>--</v>
          </cell>
        </row>
        <row r="15">
          <cell r="C15">
            <v>2014</v>
          </cell>
          <cell r="D15">
            <v>13293.366871082833</v>
          </cell>
          <cell r="E15">
            <v>10181.735259145209</v>
          </cell>
          <cell r="F15" t="str">
            <v>--</v>
          </cell>
          <cell r="G15">
            <v>35130.625553869497</v>
          </cell>
          <cell r="H15" t="str">
            <v>--</v>
          </cell>
          <cell r="I15" t="str">
            <v>--</v>
          </cell>
          <cell r="J15" t="str">
            <v>--</v>
          </cell>
          <cell r="K15" t="str">
            <v>--</v>
          </cell>
          <cell r="L15" t="str">
            <v>--</v>
          </cell>
        </row>
        <row r="16">
          <cell r="C16">
            <v>2015</v>
          </cell>
          <cell r="D16">
            <v>13504.418235928928</v>
          </cell>
          <cell r="E16">
            <v>10151.28196666899</v>
          </cell>
          <cell r="F16" t="str">
            <v>--</v>
          </cell>
          <cell r="G16">
            <v>35603.645911624757</v>
          </cell>
          <cell r="H16" t="str">
            <v>--</v>
          </cell>
          <cell r="I16" t="str">
            <v>--</v>
          </cell>
          <cell r="J16" t="str">
            <v>--</v>
          </cell>
          <cell r="K16" t="str">
            <v>--</v>
          </cell>
          <cell r="L16" t="str">
            <v>--</v>
          </cell>
        </row>
        <row r="17">
          <cell r="C17">
            <v>2016</v>
          </cell>
          <cell r="D17">
            <v>13691.476895929156</v>
          </cell>
          <cell r="E17">
            <v>10134.79560819749</v>
          </cell>
          <cell r="F17" t="str">
            <v>--</v>
          </cell>
          <cell r="G17">
            <v>36026.390056994482</v>
          </cell>
          <cell r="H17" t="str">
            <v>--</v>
          </cell>
          <cell r="I17" t="str">
            <v>--</v>
          </cell>
          <cell r="J17" t="str">
            <v>--</v>
          </cell>
          <cell r="K17" t="str">
            <v>--</v>
          </cell>
          <cell r="L17" t="str">
            <v>--</v>
          </cell>
        </row>
        <row r="18">
          <cell r="C18">
            <v>2017</v>
          </cell>
          <cell r="D18">
            <v>13857.053666001619</v>
          </cell>
          <cell r="E18">
            <v>10237.56352136072</v>
          </cell>
          <cell r="F18" t="str">
            <v>--</v>
          </cell>
          <cell r="G18">
            <v>36410.705527423546</v>
          </cell>
          <cell r="H18" t="str">
            <v>--</v>
          </cell>
          <cell r="I18" t="str">
            <v>--</v>
          </cell>
          <cell r="J18" t="str">
            <v>--</v>
          </cell>
          <cell r="K18" t="str">
            <v>--</v>
          </cell>
          <cell r="L18" t="str">
            <v>--</v>
          </cell>
        </row>
        <row r="19">
          <cell r="C19">
            <v>2018</v>
          </cell>
          <cell r="D19">
            <v>14004.269768288234</v>
          </cell>
          <cell r="E19">
            <v>10305.274793158334</v>
          </cell>
          <cell r="F19" t="str">
            <v>--</v>
          </cell>
          <cell r="G19">
            <v>36769.894660397804</v>
          </cell>
          <cell r="H19" t="str">
            <v>--</v>
          </cell>
          <cell r="I19" t="str">
            <v>--</v>
          </cell>
          <cell r="J19" t="str">
            <v>--</v>
          </cell>
          <cell r="K19" t="str">
            <v>--</v>
          </cell>
          <cell r="L19" t="str">
            <v>--</v>
          </cell>
        </row>
        <row r="20">
          <cell r="C20">
            <v>2019</v>
          </cell>
          <cell r="D20">
            <v>14136.889447766236</v>
          </cell>
          <cell r="E20">
            <v>10397.220290163101</v>
          </cell>
          <cell r="F20" t="str">
            <v>--</v>
          </cell>
          <cell r="G20">
            <v>37110.801923766805</v>
          </cell>
          <cell r="H20" t="str">
            <v>--</v>
          </cell>
          <cell r="I20" t="str">
            <v>--</v>
          </cell>
          <cell r="J20" t="str">
            <v>--</v>
          </cell>
          <cell r="K20" t="str">
            <v>--</v>
          </cell>
          <cell r="L20" t="str">
            <v>--</v>
          </cell>
        </row>
        <row r="21">
          <cell r="C21">
            <v>2020</v>
          </cell>
          <cell r="D21">
            <v>14257.456543678391</v>
          </cell>
          <cell r="E21">
            <v>10522.692696791084</v>
          </cell>
          <cell r="F21" t="str">
            <v>--</v>
          </cell>
          <cell r="G21">
            <v>37442.585203815019</v>
          </cell>
          <cell r="H21" t="str">
            <v>--</v>
          </cell>
          <cell r="I21" t="str">
            <v>--</v>
          </cell>
          <cell r="J21" t="str">
            <v>--</v>
          </cell>
          <cell r="K21" t="str">
            <v>--</v>
          </cell>
          <cell r="L21" t="str">
            <v>--</v>
          </cell>
        </row>
        <row r="22">
          <cell r="C22">
            <v>2021</v>
          </cell>
          <cell r="D22">
            <v>14370.061531188785</v>
          </cell>
          <cell r="E22">
            <v>10707.378550984586</v>
          </cell>
          <cell r="F22" t="str">
            <v>--</v>
          </cell>
          <cell r="G22">
            <v>37766.592423804352</v>
          </cell>
          <cell r="H22" t="str">
            <v>--</v>
          </cell>
          <cell r="I22" t="str">
            <v>--</v>
          </cell>
          <cell r="J22" t="str">
            <v>--</v>
          </cell>
          <cell r="K22" t="str">
            <v>--</v>
          </cell>
          <cell r="L22" t="str">
            <v>--</v>
          </cell>
        </row>
        <row r="23">
          <cell r="C23">
            <v>2022</v>
          </cell>
          <cell r="D23">
            <v>14479.423546515816</v>
          </cell>
          <cell r="E23">
            <v>10851.35812270596</v>
          </cell>
          <cell r="F23" t="str">
            <v>--</v>
          </cell>
          <cell r="G23">
            <v>38075.07964553473</v>
          </cell>
          <cell r="H23" t="str">
            <v>--</v>
          </cell>
          <cell r="I23" t="str">
            <v>--</v>
          </cell>
          <cell r="J23" t="str">
            <v>--</v>
          </cell>
          <cell r="K23" t="str">
            <v>--</v>
          </cell>
          <cell r="L23" t="str">
            <v>--</v>
          </cell>
        </row>
        <row r="24">
          <cell r="C24">
            <v>2023</v>
          </cell>
          <cell r="D24">
            <v>14588.96926749834</v>
          </cell>
          <cell r="E24">
            <v>10914.665286697278</v>
          </cell>
          <cell r="F24" t="str">
            <v>--</v>
          </cell>
          <cell r="G24">
            <v>38365.045732308237</v>
          </cell>
          <cell r="H24" t="str">
            <v>--</v>
          </cell>
          <cell r="I24" t="str">
            <v>--</v>
          </cell>
          <cell r="J24" t="str">
            <v>--</v>
          </cell>
          <cell r="K24" t="str">
            <v>--</v>
          </cell>
          <cell r="L24" t="str">
            <v>--</v>
          </cell>
        </row>
        <row r="25">
          <cell r="C25">
            <v>2024</v>
          </cell>
          <cell r="D25">
            <v>14700.813450824047</v>
          </cell>
          <cell r="E25">
            <v>10994.935393811453</v>
          </cell>
          <cell r="F25" t="str">
            <v>--</v>
          </cell>
          <cell r="G25">
            <v>38643.706616765798</v>
          </cell>
          <cell r="H25" t="str">
            <v>--</v>
          </cell>
          <cell r="I25" t="str">
            <v>--</v>
          </cell>
          <cell r="J25" t="str">
            <v>--</v>
          </cell>
          <cell r="K25" t="str">
            <v>--</v>
          </cell>
          <cell r="L25" t="str">
            <v>--</v>
          </cell>
        </row>
        <row r="26">
          <cell r="C26">
            <v>2025</v>
          </cell>
          <cell r="D26">
            <v>14815.755253201402</v>
          </cell>
          <cell r="E26">
            <v>11101.78930281813</v>
          </cell>
          <cell r="F26" t="str">
            <v>--</v>
          </cell>
          <cell r="G26">
            <v>38925.153385089892</v>
          </cell>
          <cell r="H26" t="str">
            <v>--</v>
          </cell>
          <cell r="I26" t="str">
            <v>--</v>
          </cell>
          <cell r="J26" t="str">
            <v>--</v>
          </cell>
          <cell r="K26" t="str">
            <v>--</v>
          </cell>
          <cell r="L26" t="str">
            <v>--</v>
          </cell>
        </row>
        <row r="27">
          <cell r="C27">
            <v>2026</v>
          </cell>
          <cell r="D27">
            <v>14934.188435945201</v>
          </cell>
          <cell r="E27">
            <v>11221.529089897454</v>
          </cell>
          <cell r="F27" t="str">
            <v>--</v>
          </cell>
          <cell r="G27">
            <v>39220.578895920196</v>
          </cell>
          <cell r="H27" t="str">
            <v>--</v>
          </cell>
          <cell r="I27" t="str">
            <v>--</v>
          </cell>
          <cell r="J27" t="str">
            <v>--</v>
          </cell>
          <cell r="K27" t="str">
            <v>--</v>
          </cell>
          <cell r="L27" t="str">
            <v>--</v>
          </cell>
        </row>
        <row r="28">
          <cell r="C28">
            <v>2027</v>
          </cell>
          <cell r="D28">
            <v>15056.214284753663</v>
          </cell>
          <cell r="E28">
            <v>11325.450072900498</v>
          </cell>
          <cell r="F28" t="str">
            <v>--</v>
          </cell>
          <cell r="G28">
            <v>39536.598372939203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</row>
        <row r="29">
          <cell r="C29">
            <v>2028</v>
          </cell>
          <cell r="D29">
            <v>15181.849274429736</v>
          </cell>
          <cell r="E29">
            <v>11444.288675435213</v>
          </cell>
          <cell r="F29" t="str">
            <v>--</v>
          </cell>
          <cell r="G29">
            <v>39877.381372044445</v>
          </cell>
          <cell r="H29" t="str">
            <v>--</v>
          </cell>
          <cell r="I29" t="str">
            <v>--</v>
          </cell>
          <cell r="J29" t="str">
            <v>--</v>
          </cell>
          <cell r="K29" t="str">
            <v>--</v>
          </cell>
          <cell r="L29" t="str">
            <v>--</v>
          </cell>
        </row>
        <row r="30">
          <cell r="C30">
            <v>2029</v>
          </cell>
          <cell r="D30">
            <v>15311.460217529502</v>
          </cell>
          <cell r="E30">
            <v>11573.174449943919</v>
          </cell>
          <cell r="F30" t="str">
            <v>--</v>
          </cell>
          <cell r="G30">
            <v>40240.704224176414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</row>
        <row r="31">
          <cell r="C31">
            <v>2030</v>
          </cell>
          <cell r="D31">
            <v>15444.938633419935</v>
          </cell>
          <cell r="E31">
            <v>11704.637939942791</v>
          </cell>
          <cell r="F31" t="str">
            <v>--</v>
          </cell>
          <cell r="G31">
            <v>40620.455632086196</v>
          </cell>
          <cell r="H31" t="str">
            <v>--</v>
          </cell>
          <cell r="I31" t="str">
            <v>--</v>
          </cell>
          <cell r="J31" t="str">
            <v>--</v>
          </cell>
          <cell r="K31" t="str">
            <v>--</v>
          </cell>
          <cell r="L31" t="str">
            <v>--</v>
          </cell>
        </row>
        <row r="32">
          <cell r="C32">
            <v>2031</v>
          </cell>
          <cell r="D32">
            <v>15444.938633419935</v>
          </cell>
          <cell r="E32">
            <v>11704.637939942791</v>
          </cell>
          <cell r="F32" t="str">
            <v>--</v>
          </cell>
          <cell r="G32">
            <v>40620.455632086196</v>
          </cell>
          <cell r="H32" t="str">
            <v>--</v>
          </cell>
          <cell r="I32" t="str">
            <v>--</v>
          </cell>
          <cell r="J32" t="str">
            <v>--</v>
          </cell>
          <cell r="K32" t="str">
            <v>--</v>
          </cell>
          <cell r="L32" t="str">
            <v>--</v>
          </cell>
        </row>
        <row r="33">
          <cell r="C33">
            <v>2032</v>
          </cell>
          <cell r="D33">
            <v>15444.938633419935</v>
          </cell>
          <cell r="E33">
            <v>11704.637939942791</v>
          </cell>
          <cell r="F33" t="str">
            <v>--</v>
          </cell>
          <cell r="G33">
            <v>40620.455632086196</v>
          </cell>
          <cell r="H33" t="str">
            <v>--</v>
          </cell>
          <cell r="I33" t="str">
            <v>--</v>
          </cell>
          <cell r="J33" t="str">
            <v>--</v>
          </cell>
          <cell r="K33" t="str">
            <v>--</v>
          </cell>
          <cell r="L33" t="str">
            <v>--</v>
          </cell>
        </row>
        <row r="34">
          <cell r="C34">
            <v>2033</v>
          </cell>
          <cell r="D34">
            <v>15444.938633419935</v>
          </cell>
          <cell r="E34">
            <v>11704.637939942791</v>
          </cell>
          <cell r="F34" t="str">
            <v>--</v>
          </cell>
          <cell r="G34">
            <v>40620.455632086196</v>
          </cell>
          <cell r="H34" t="str">
            <v>--</v>
          </cell>
          <cell r="I34" t="str">
            <v>--</v>
          </cell>
          <cell r="J34" t="str">
            <v>--</v>
          </cell>
          <cell r="K34" t="str">
            <v>--</v>
          </cell>
          <cell r="L34" t="str">
            <v>--</v>
          </cell>
        </row>
        <row r="35">
          <cell r="C35">
            <v>2034</v>
          </cell>
          <cell r="D35">
            <v>15444.938633419935</v>
          </cell>
          <cell r="E35">
            <v>11704.637939942791</v>
          </cell>
          <cell r="F35" t="str">
            <v>--</v>
          </cell>
          <cell r="G35">
            <v>40620.455632086196</v>
          </cell>
          <cell r="H35" t="str">
            <v>--</v>
          </cell>
          <cell r="I35" t="str">
            <v>--</v>
          </cell>
          <cell r="J35" t="str">
            <v>--</v>
          </cell>
          <cell r="K35" t="str">
            <v>--</v>
          </cell>
          <cell r="L35" t="str">
            <v>--</v>
          </cell>
        </row>
      </sheetData>
      <sheetData sheetId="6"/>
      <sheetData sheetId="7">
        <row r="12">
          <cell r="F12">
            <v>7.125</v>
          </cell>
        </row>
      </sheetData>
      <sheetData sheetId="8" refreshError="1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  <sheetData sheetId="26" refreshError="1"/>
      <sheetData sheetId="27"/>
      <sheetData sheetId="28" refreshError="1"/>
      <sheetData sheetId="29"/>
      <sheetData sheetId="30" refreshError="1"/>
      <sheetData sheetId="31">
        <row r="2">
          <cell r="D2" t="str">
            <v>TOTAL</v>
          </cell>
        </row>
        <row r="4">
          <cell r="D4"/>
        </row>
        <row r="6">
          <cell r="D6"/>
        </row>
        <row r="7">
          <cell r="D7" t="str">
            <v>SHIPMENTS</v>
          </cell>
          <cell r="E7">
            <v>1981</v>
          </cell>
          <cell r="F7">
            <v>1982</v>
          </cell>
          <cell r="G7">
            <v>1983</v>
          </cell>
          <cell r="H7">
            <v>1984</v>
          </cell>
          <cell r="I7">
            <v>1985</v>
          </cell>
          <cell r="J7">
            <v>1986</v>
          </cell>
          <cell r="K7">
            <v>1987</v>
          </cell>
          <cell r="L7">
            <v>1988</v>
          </cell>
          <cell r="M7">
            <v>1989</v>
          </cell>
          <cell r="N7">
            <v>1990</v>
          </cell>
          <cell r="O7">
            <v>1991</v>
          </cell>
          <cell r="P7">
            <v>1992</v>
          </cell>
          <cell r="Q7">
            <v>1993</v>
          </cell>
          <cell r="R7">
            <v>1994</v>
          </cell>
          <cell r="S7">
            <v>1995</v>
          </cell>
          <cell r="T7">
            <v>1996</v>
          </cell>
          <cell r="U7">
            <v>1997</v>
          </cell>
          <cell r="V7">
            <v>1998</v>
          </cell>
          <cell r="W7">
            <v>1999</v>
          </cell>
          <cell r="X7">
            <v>2000</v>
          </cell>
          <cell r="Y7">
            <v>2001</v>
          </cell>
          <cell r="Z7">
            <v>2002</v>
          </cell>
          <cell r="AA7">
            <v>2003</v>
          </cell>
          <cell r="AB7">
            <v>2004</v>
          </cell>
          <cell r="AC7">
            <v>2005</v>
          </cell>
          <cell r="AD7">
            <v>2006</v>
          </cell>
          <cell r="AE7">
            <v>2007</v>
          </cell>
          <cell r="AF7">
            <v>2008</v>
          </cell>
          <cell r="AG7">
            <v>2009</v>
          </cell>
          <cell r="AH7">
            <v>2010</v>
          </cell>
          <cell r="AI7">
            <v>2011</v>
          </cell>
          <cell r="AJ7">
            <v>2012</v>
          </cell>
          <cell r="AK7">
            <v>2013</v>
          </cell>
          <cell r="AL7">
            <v>2014</v>
          </cell>
          <cell r="AM7">
            <v>2015</v>
          </cell>
          <cell r="AN7">
            <v>2016</v>
          </cell>
          <cell r="AO7">
            <v>2017</v>
          </cell>
          <cell r="AP7">
            <v>2018</v>
          </cell>
          <cell r="AQ7">
            <v>2019</v>
          </cell>
          <cell r="AR7">
            <v>2020</v>
          </cell>
          <cell r="AS7">
            <v>2021</v>
          </cell>
          <cell r="AT7">
            <v>2022</v>
          </cell>
          <cell r="AU7">
            <v>2023</v>
          </cell>
          <cell r="AV7">
            <v>2024</v>
          </cell>
          <cell r="AW7">
            <v>2025</v>
          </cell>
          <cell r="AX7">
            <v>2026</v>
          </cell>
          <cell r="AY7">
            <v>2027</v>
          </cell>
          <cell r="AZ7">
            <v>2028</v>
          </cell>
          <cell r="BA7">
            <v>2029</v>
          </cell>
          <cell r="BB7">
            <v>2030</v>
          </cell>
          <cell r="BC7">
            <v>2031</v>
          </cell>
          <cell r="BD7">
            <v>2032</v>
          </cell>
          <cell r="BE7">
            <v>2033</v>
          </cell>
          <cell r="BF7">
            <v>2034</v>
          </cell>
        </row>
        <row r="8">
          <cell r="C8" t="str">
            <v>Automatic_Commercial_Icemakers</v>
          </cell>
          <cell r="D8" t="str">
            <v>Replacement Shipments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3155.541274855128</v>
          </cell>
          <cell r="M8">
            <v>3245.6761099896648</v>
          </cell>
          <cell r="N8">
            <v>3337.3322520362763</v>
          </cell>
          <cell r="O8">
            <v>3430.4936661549177</v>
          </cell>
          <cell r="P8">
            <v>3525.1423939911128</v>
          </cell>
          <cell r="Q8">
            <v>3621.2585220444571</v>
          </cell>
          <cell r="R8">
            <v>3718.8201523060752</v>
          </cell>
          <cell r="S8">
            <v>3817.8033752870019</v>
          </cell>
          <cell r="T8">
            <v>3918.1822455575334</v>
          </cell>
          <cell r="U8">
            <v>3811.9258543884616</v>
          </cell>
          <cell r="V8">
            <v>3885.9241413229984</v>
          </cell>
          <cell r="W8">
            <v>4026.2334175696142</v>
          </cell>
          <cell r="X8">
            <v>4045.3211866882511</v>
          </cell>
          <cell r="Y8">
            <v>4164.7287501178453</v>
          </cell>
          <cell r="Z8">
            <v>4283.1803464729865</v>
          </cell>
          <cell r="AA8">
            <v>4481.2923571554102</v>
          </cell>
          <cell r="AB8">
            <v>4746.4777548363409</v>
          </cell>
          <cell r="AC8">
            <v>4837.2304228908642</v>
          </cell>
          <cell r="AD8">
            <v>4870.8392797297975</v>
          </cell>
          <cell r="AE8">
            <v>5132.9040027123274</v>
          </cell>
          <cell r="AF8">
            <v>5437.5524423549559</v>
          </cell>
          <cell r="AG8">
            <v>5389.142078289583</v>
          </cell>
          <cell r="AH8">
            <v>5291.8731994511782</v>
          </cell>
          <cell r="AI8">
            <v>5161.5437756223228</v>
          </cell>
          <cell r="AJ8">
            <v>5420.9378536507475</v>
          </cell>
          <cell r="AK8">
            <v>5664.6501568936719</v>
          </cell>
          <cell r="AL8">
            <v>6044.7345582241933</v>
          </cell>
          <cell r="AM8">
            <v>6168.2787230631338</v>
          </cell>
          <cell r="AN8">
            <v>6316.0342823963365</v>
          </cell>
          <cell r="AO8">
            <v>6606.5142097194312</v>
          </cell>
          <cell r="AP8">
            <v>6529.6641069994248</v>
          </cell>
          <cell r="AQ8">
            <v>6464.4461742568401</v>
          </cell>
          <cell r="AR8">
            <v>6362.8509902048654</v>
          </cell>
          <cell r="AS8">
            <v>6225.8039849840761</v>
          </cell>
          <cell r="AT8">
            <v>6453.4933222506506</v>
          </cell>
          <cell r="AU8">
            <v>7081.6165585614744</v>
          </cell>
          <cell r="AV8">
            <v>7060.4223154433093</v>
          </cell>
          <cell r="AW8">
            <v>7344.0916306675645</v>
          </cell>
          <cell r="AX8">
            <v>7494.9701057116526</v>
          </cell>
          <cell r="AY8">
            <v>7301.5760415075511</v>
          </cell>
          <cell r="AZ8">
            <v>7234.304881290127</v>
          </cell>
          <cell r="BA8">
            <v>7020.917649284228</v>
          </cell>
          <cell r="BB8">
            <v>6826.0515256659028</v>
          </cell>
          <cell r="BC8">
            <v>7110.7688233493891</v>
          </cell>
          <cell r="BD8">
            <v>7735.2431703912025</v>
          </cell>
          <cell r="BE8">
            <v>7763.5192089604579</v>
          </cell>
          <cell r="BF8">
            <v>8095.0725178215362</v>
          </cell>
        </row>
        <row r="9">
          <cell r="C9" t="str">
            <v>Automatic_Commercial_Icemakers</v>
          </cell>
          <cell r="D9" t="str">
            <v>Net New Shipments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656.38457953333341</v>
          </cell>
          <cell r="M9">
            <v>640.2480313333333</v>
          </cell>
          <cell r="N9">
            <v>688.90116553333792</v>
          </cell>
          <cell r="O9">
            <v>614.82752053333331</v>
          </cell>
          <cell r="P9">
            <v>639.58635612673243</v>
          </cell>
          <cell r="Q9">
            <v>661.92182442852936</v>
          </cell>
          <cell r="R9">
            <v>762.47220484933496</v>
          </cell>
          <cell r="S9">
            <v>928.67437954933848</v>
          </cell>
          <cell r="T9">
            <v>919.04817733333039</v>
          </cell>
          <cell r="U9">
            <v>1058.9134253413358</v>
          </cell>
          <cell r="V9">
            <v>1246.979861389329</v>
          </cell>
          <cell r="W9">
            <v>1411.3190247853418</v>
          </cell>
          <cell r="X9">
            <v>1343.8208916013318</v>
          </cell>
          <cell r="Y9">
            <v>1127.1444493333333</v>
          </cell>
          <cell r="Z9">
            <v>878.3634291493363</v>
          </cell>
          <cell r="AA9">
            <v>939.64549649533728</v>
          </cell>
          <cell r="AB9">
            <v>918.17240205733106</v>
          </cell>
          <cell r="AC9">
            <v>1207.504135333329</v>
          </cell>
          <cell r="AD9">
            <v>1297.4394433333364</v>
          </cell>
          <cell r="AE9">
            <v>1183.1302796840096</v>
          </cell>
          <cell r="AF9">
            <v>1168.9617673644752</v>
          </cell>
          <cell r="AG9">
            <v>1140.5220287098418</v>
          </cell>
          <cell r="AH9">
            <v>1172.5729748056619</v>
          </cell>
          <cell r="AI9">
            <v>1201.3072145825427</v>
          </cell>
          <cell r="AJ9">
            <v>804.86613133332867</v>
          </cell>
          <cell r="AK9">
            <v>788.84316535697872</v>
          </cell>
          <cell r="AL9">
            <v>1036.8820003372816</v>
          </cell>
          <cell r="AM9">
            <v>892.14359238017641</v>
          </cell>
          <cell r="AN9">
            <v>1028.057348271228</v>
          </cell>
          <cell r="AO9">
            <v>888.45589599222149</v>
          </cell>
          <cell r="AP9">
            <v>771.91193450812716</v>
          </cell>
          <cell r="AQ9">
            <v>769.85870703328692</v>
          </cell>
          <cell r="AR9">
            <v>658.06665907936258</v>
          </cell>
          <cell r="AS9">
            <v>600.24754068182665</v>
          </cell>
          <cell r="AT9">
            <v>657.27550109873846</v>
          </cell>
          <cell r="AU9">
            <v>653.62661182972806</v>
          </cell>
          <cell r="AV9">
            <v>703.09689351714826</v>
          </cell>
          <cell r="AW9">
            <v>750.98088715397216</v>
          </cell>
          <cell r="AX9">
            <v>798.44789247047447</v>
          </cell>
          <cell r="AY9">
            <v>898.74858966907777</v>
          </cell>
          <cell r="AZ9">
            <v>971.25718315476843</v>
          </cell>
          <cell r="BA9">
            <v>927.17646930422052</v>
          </cell>
          <cell r="BB9">
            <v>973.08841135207331</v>
          </cell>
          <cell r="BC9">
            <v>982.81929546559695</v>
          </cell>
          <cell r="BD9">
            <v>992.6474884202471</v>
          </cell>
          <cell r="BE9">
            <v>1002.5739633044577</v>
          </cell>
          <cell r="BF9">
            <v>1012.5997029374848</v>
          </cell>
        </row>
        <row r="10">
          <cell r="C10" t="str">
            <v>Beverage_Vending_Machines</v>
          </cell>
          <cell r="D10" t="str">
            <v>Replacement Shipments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2811.0115367983271</v>
          </cell>
          <cell r="M10">
            <v>2895.8664478298692</v>
          </cell>
          <cell r="N10">
            <v>2982.3430598192144</v>
          </cell>
          <cell r="O10">
            <v>3070.4341987678467</v>
          </cell>
          <cell r="P10">
            <v>3160.1309022552132</v>
          </cell>
          <cell r="Q10">
            <v>3251.4223770864428</v>
          </cell>
          <cell r="R10">
            <v>3344.295958632254</v>
          </cell>
          <cell r="S10">
            <v>3438.7370719913079</v>
          </cell>
          <cell r="T10">
            <v>3534.7291951050438</v>
          </cell>
          <cell r="U10">
            <v>3632.2538239544947</v>
          </cell>
          <cell r="V10">
            <v>3731.2904399676686</v>
          </cell>
          <cell r="W10">
            <v>3831.816479764826</v>
          </cell>
          <cell r="X10">
            <v>3933.8073073673258</v>
          </cell>
          <cell r="Y10">
            <v>4037.2361889937424</v>
          </cell>
          <cell r="Z10">
            <v>3682.5680414734052</v>
          </cell>
          <cell r="AA10">
            <v>3732.4465866966807</v>
          </cell>
          <cell r="AB10">
            <v>3889.8978996903761</v>
          </cell>
          <cell r="AC10">
            <v>3848.7142129690014</v>
          </cell>
          <cell r="AD10">
            <v>3970.4361524526507</v>
          </cell>
          <cell r="AE10">
            <v>4089.3647226640405</v>
          </cell>
          <cell r="AF10">
            <v>4334.9223255228644</v>
          </cell>
          <cell r="AG10">
            <v>4684.9803196980065</v>
          </cell>
          <cell r="AH10">
            <v>4753.5410812912824</v>
          </cell>
          <cell r="AI10">
            <v>5060.7341378229821</v>
          </cell>
          <cell r="AJ10">
            <v>5442.77673648572</v>
          </cell>
          <cell r="AK10">
            <v>5785.3361153415153</v>
          </cell>
          <cell r="AL10">
            <v>5763.2691819848951</v>
          </cell>
          <cell r="AM10">
            <v>5511.4373365335741</v>
          </cell>
          <cell r="AN10">
            <v>4755.9158953015394</v>
          </cell>
          <cell r="AO10">
            <v>4889.0582868468064</v>
          </cell>
          <cell r="AP10">
            <v>5001.2034610555429</v>
          </cell>
          <cell r="AQ10">
            <v>5391.4759429151145</v>
          </cell>
          <cell r="AR10">
            <v>5634.6969289292074</v>
          </cell>
          <cell r="AS10">
            <v>5563.0021468560681</v>
          </cell>
          <cell r="AT10">
            <v>5771.690040470341</v>
          </cell>
          <cell r="AU10">
            <v>6063.6556227066758</v>
          </cell>
          <cell r="AV10">
            <v>6165.4164291561692</v>
          </cell>
          <cell r="AW10">
            <v>6862.6949596967816</v>
          </cell>
          <cell r="AX10">
            <v>6650.0759334857203</v>
          </cell>
          <cell r="AY10">
            <v>6968.6008633769798</v>
          </cell>
          <cell r="AZ10">
            <v>7318.592182490811</v>
          </cell>
          <cell r="BA10">
            <v>6849.652725103846</v>
          </cell>
          <cell r="BB10">
            <v>6298.001917708385</v>
          </cell>
          <cell r="BC10">
            <v>6221.742130835135</v>
          </cell>
          <cell r="BD10">
            <v>6159.0713628177336</v>
          </cell>
          <cell r="BE10">
            <v>6546.2640034650522</v>
          </cell>
          <cell r="BF10">
            <v>6621.7969175482476</v>
          </cell>
        </row>
        <row r="11">
          <cell r="C11" t="str">
            <v>Beverage_Vending_Machines</v>
          </cell>
          <cell r="D11" t="str">
            <v>Net New Shipments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871.55650467507803</v>
          </cell>
          <cell r="M11">
            <v>836.58013886681147</v>
          </cell>
          <cell r="N11">
            <v>907.55483987116168</v>
          </cell>
          <cell r="O11">
            <v>778.2800142011547</v>
          </cell>
          <cell r="P11">
            <v>810.305250197438</v>
          </cell>
          <cell r="Q11">
            <v>837.94234557759773</v>
          </cell>
          <cell r="R11">
            <v>990.62636689061037</v>
          </cell>
          <cell r="S11">
            <v>1246.2432477066977</v>
          </cell>
          <cell r="T11">
            <v>1218.8118861862386</v>
          </cell>
          <cell r="U11">
            <v>1428.4803138684874</v>
          </cell>
          <cell r="V11">
            <v>1711.4862965180509</v>
          </cell>
          <cell r="W11">
            <v>1953.5196355766893</v>
          </cell>
          <cell r="X11">
            <v>1829.4618746175693</v>
          </cell>
          <cell r="Y11">
            <v>1474.2011475398322</v>
          </cell>
          <cell r="Z11">
            <v>1073.3478538281342</v>
          </cell>
          <cell r="AA11">
            <v>1156.6117001501261</v>
          </cell>
          <cell r="AB11">
            <v>1111.3055613651668</v>
          </cell>
          <cell r="AC11">
            <v>1542.7617299461126</v>
          </cell>
          <cell r="AD11">
            <v>1664.2607764765562</v>
          </cell>
          <cell r="AE11">
            <v>1473.6374241920275</v>
          </cell>
          <cell r="AF11">
            <v>1436.7677149474766</v>
          </cell>
          <cell r="AG11">
            <v>1378.6753030086693</v>
          </cell>
          <cell r="AH11">
            <v>1411.8753478648869</v>
          </cell>
          <cell r="AI11">
            <v>1801.9608218737994</v>
          </cell>
          <cell r="AJ11">
            <v>1207.299197</v>
          </cell>
          <cell r="AK11">
            <v>1183.2647480354644</v>
          </cell>
          <cell r="AL11">
            <v>1555.3230005059158</v>
          </cell>
          <cell r="AM11">
            <v>1338.2153885702719</v>
          </cell>
          <cell r="AN11">
            <v>1542.0860224068458</v>
          </cell>
          <cell r="AO11">
            <v>1332.6838439883286</v>
          </cell>
          <cell r="AP11">
            <v>1157.8679017621907</v>
          </cell>
          <cell r="AQ11">
            <v>1154.7880605499377</v>
          </cell>
          <cell r="AR11">
            <v>987.09998861904023</v>
          </cell>
          <cell r="AS11">
            <v>900.37131102272542</v>
          </cell>
          <cell r="AT11">
            <v>985.9132516481186</v>
          </cell>
          <cell r="AU11">
            <v>980.43991774458846</v>
          </cell>
          <cell r="AV11">
            <v>1054.6453402757179</v>
          </cell>
          <cell r="AW11">
            <v>1126.4713307309582</v>
          </cell>
          <cell r="AX11">
            <v>1197.6718387057176</v>
          </cell>
          <cell r="AY11">
            <v>1348.1228845036239</v>
          </cell>
          <cell r="AZ11">
            <v>1456.8857747321454</v>
          </cell>
          <cell r="BA11">
            <v>1390.7647039563453</v>
          </cell>
          <cell r="BB11">
            <v>1459.6326170280954</v>
          </cell>
          <cell r="BC11">
            <v>1474.2289431983954</v>
          </cell>
          <cell r="BD11">
            <v>1488.9712326303707</v>
          </cell>
          <cell r="BE11">
            <v>1503.8609449566866</v>
          </cell>
          <cell r="BF11">
            <v>1518.8995544062345</v>
          </cell>
        </row>
        <row r="12">
          <cell r="C12" t="str">
            <v>Commercial_Clothes_Washers</v>
          </cell>
          <cell r="D12" t="str">
            <v>Replacement Shipments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655.77190638893444</v>
          </cell>
          <cell r="M12">
            <v>674.07773677222781</v>
          </cell>
          <cell r="N12">
            <v>692.67581811476066</v>
          </cell>
          <cell r="O12">
            <v>711.56223749653077</v>
          </cell>
          <cell r="P12">
            <v>730.73269204987571</v>
          </cell>
          <cell r="Q12">
            <v>750.18248365966167</v>
          </cell>
          <cell r="R12">
            <v>769.90651415686796</v>
          </cell>
          <cell r="S12">
            <v>758.76189399918337</v>
          </cell>
          <cell r="T12">
            <v>774.53582014369692</v>
          </cell>
          <cell r="U12">
            <v>800.7678189253329</v>
          </cell>
          <cell r="V12">
            <v>808.03171697026687</v>
          </cell>
          <cell r="W12">
            <v>831.0869553081759</v>
          </cell>
          <cell r="X12">
            <v>854.04129238626967</v>
          </cell>
          <cell r="Y12">
            <v>889.54217498610694</v>
          </cell>
          <cell r="Z12">
            <v>904.4754982275789</v>
          </cell>
          <cell r="AA12">
            <v>918.73902562435649</v>
          </cell>
          <cell r="AB12">
            <v>966.91657372052669</v>
          </cell>
          <cell r="AC12">
            <v>1003.6890259308524</v>
          </cell>
          <cell r="AD12">
            <v>1052.5298919781546</v>
          </cell>
          <cell r="AE12">
            <v>1064.8934380518685</v>
          </cell>
          <cell r="AF12">
            <v>1066.3967149790067</v>
          </cell>
          <cell r="AG12">
            <v>1042.295065454008</v>
          </cell>
          <cell r="AH12">
            <v>1066.1740523748081</v>
          </cell>
          <cell r="AI12">
            <v>1110.9823657279931</v>
          </cell>
          <cell r="AJ12">
            <v>1193.1523981900241</v>
          </cell>
          <cell r="AK12">
            <v>1256.1045589652288</v>
          </cell>
          <cell r="AL12">
            <v>1250.5324317841678</v>
          </cell>
          <cell r="AM12">
            <v>1249.8125990378865</v>
          </cell>
          <cell r="AN12">
            <v>1221.2486138288859</v>
          </cell>
          <cell r="AO12">
            <v>1250.1565527455618</v>
          </cell>
          <cell r="AP12">
            <v>1299.4734104656991</v>
          </cell>
          <cell r="AQ12">
            <v>1319.4398758039292</v>
          </cell>
          <cell r="AR12">
            <v>1379.8779539531272</v>
          </cell>
          <cell r="AS12">
            <v>1413.2243470085468</v>
          </cell>
          <cell r="AT12">
            <v>1389.7943420445897</v>
          </cell>
          <cell r="AU12">
            <v>1382.555897489261</v>
          </cell>
          <cell r="AV12">
            <v>1389.5596779462571</v>
          </cell>
          <cell r="AW12">
            <v>1420.5902115759827</v>
          </cell>
          <cell r="AX12">
            <v>1440.2345153662586</v>
          </cell>
          <cell r="AY12">
            <v>1483.1318681652585</v>
          </cell>
          <cell r="AZ12">
            <v>1507.4061555175995</v>
          </cell>
          <cell r="BA12">
            <v>1492.9241196557684</v>
          </cell>
          <cell r="BB12">
            <v>1485.1131463233705</v>
          </cell>
          <cell r="BC12">
            <v>1499.8790587026083</v>
          </cell>
          <cell r="BD12">
            <v>1538.4228278122</v>
          </cell>
          <cell r="BE12">
            <v>1565.5149395520725</v>
          </cell>
          <cell r="BF12">
            <v>1624.1499679209785</v>
          </cell>
        </row>
        <row r="13">
          <cell r="C13" t="str">
            <v>Commercial_Clothes_Washers</v>
          </cell>
          <cell r="D13" t="str">
            <v>Net New Shipments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102.98998761024896</v>
          </cell>
          <cell r="M13">
            <v>100.45808337146909</v>
          </cell>
          <cell r="N13">
            <v>108.09200081057224</v>
          </cell>
          <cell r="O13">
            <v>96.469479473736101</v>
          </cell>
          <cell r="P13">
            <v>100.35426325830031</v>
          </cell>
          <cell r="Q13">
            <v>103.858808726608</v>
          </cell>
          <cell r="R13">
            <v>119.63566082923899</v>
          </cell>
          <cell r="S13">
            <v>145.71360422839552</v>
          </cell>
          <cell r="T13">
            <v>144.20320548065956</v>
          </cell>
          <cell r="U13">
            <v>166.14875479519381</v>
          </cell>
          <cell r="V13">
            <v>195.65730896058551</v>
          </cell>
          <cell r="W13">
            <v>221.44293666997874</v>
          </cell>
          <cell r="X13">
            <v>210.85214566559898</v>
          </cell>
          <cell r="Y13">
            <v>176.85453999289984</v>
          </cell>
          <cell r="Z13">
            <v>137.81956722642911</v>
          </cell>
          <cell r="AA13">
            <v>147.43502675045147</v>
          </cell>
          <cell r="AB13">
            <v>144.06579200746637</v>
          </cell>
          <cell r="AC13">
            <v>189.46337225917159</v>
          </cell>
          <cell r="AD13">
            <v>203.57466698707412</v>
          </cell>
          <cell r="AE13">
            <v>185.63899373229924</v>
          </cell>
          <cell r="AF13">
            <v>183.41588405887978</v>
          </cell>
          <cell r="AG13">
            <v>178.95354837487776</v>
          </cell>
          <cell r="AH13">
            <v>183.98250037075368</v>
          </cell>
          <cell r="AI13">
            <v>188.49104473770603</v>
          </cell>
          <cell r="AJ13">
            <v>126.28747761390514</v>
          </cell>
          <cell r="AK13">
            <v>123.77339498789843</v>
          </cell>
          <cell r="AL13">
            <v>162.6919152243791</v>
          </cell>
          <cell r="AM13">
            <v>139.98174300670325</v>
          </cell>
          <cell r="AN13">
            <v>161.30728366037508</v>
          </cell>
          <cell r="AO13">
            <v>139.40312520069529</v>
          </cell>
          <cell r="AP13">
            <v>121.11680111028363</v>
          </cell>
          <cell r="AQ13">
            <v>120.79463956232939</v>
          </cell>
          <cell r="AR13">
            <v>103.25391421213136</v>
          </cell>
          <cell r="AS13">
            <v>94.181808509052644</v>
          </cell>
          <cell r="AT13">
            <v>103.12977761117872</v>
          </cell>
          <cell r="AU13">
            <v>102.55724883410949</v>
          </cell>
          <cell r="AV13">
            <v>110.31938075635117</v>
          </cell>
          <cell r="AW13">
            <v>117.83261623621729</v>
          </cell>
          <cell r="AX13">
            <v>125.2804241858139</v>
          </cell>
          <cell r="AY13">
            <v>141.0180997557199</v>
          </cell>
          <cell r="AZ13">
            <v>152.3950567677748</v>
          </cell>
          <cell r="BA13">
            <v>145.47857470089747</v>
          </cell>
          <cell r="BB13">
            <v>152.68238553087048</v>
          </cell>
          <cell r="BC13">
            <v>154.2092093861792</v>
          </cell>
          <cell r="BD13">
            <v>155.75130148004064</v>
          </cell>
          <cell r="BE13">
            <v>157.30881449484139</v>
          </cell>
          <cell r="BF13">
            <v>158.8819026397905</v>
          </cell>
        </row>
        <row r="14">
          <cell r="C14" t="str">
            <v>Commercial_Refrigeration_Equipment</v>
          </cell>
          <cell r="D14" t="str">
            <v>Replacement Shipments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4391.9497809195018</v>
          </cell>
          <cell r="M14">
            <v>4521.6772638569773</v>
          </cell>
          <cell r="N14">
            <v>4653.7691826365763</v>
          </cell>
          <cell r="O14">
            <v>4788.2096426516428</v>
          </cell>
          <cell r="P14">
            <v>4924.9799933262102</v>
          </cell>
          <cell r="Q14">
            <v>5064.0587709207075</v>
          </cell>
          <cell r="R14">
            <v>5205.4216442129991</v>
          </cell>
          <cell r="S14">
            <v>5349.0413632454456</v>
          </cell>
          <cell r="T14">
            <v>5494.8877113273575</v>
          </cell>
          <cell r="U14">
            <v>5642.9274604803586</v>
          </cell>
          <cell r="V14">
            <v>5793.1243305117196</v>
          </cell>
          <cell r="W14">
            <v>5945.4389518978405</v>
          </cell>
          <cell r="X14">
            <v>5668.2531300120972</v>
          </cell>
          <cell r="Y14">
            <v>5766.6039914495741</v>
          </cell>
          <cell r="Z14">
            <v>5993.2992267291766</v>
          </cell>
          <cell r="AA14">
            <v>5983.7075992442324</v>
          </cell>
          <cell r="AB14">
            <v>6168.620130239301</v>
          </cell>
          <cell r="AC14">
            <v>6351.1289850872899</v>
          </cell>
          <cell r="AD14">
            <v>6688.0064869756034</v>
          </cell>
          <cell r="AE14">
            <v>7154.7971012580401</v>
          </cell>
          <cell r="AF14">
            <v>7281.9258339199532</v>
          </cell>
          <cell r="AG14">
            <v>7701.925787532944</v>
          </cell>
          <cell r="AH14">
            <v>8217.807394324318</v>
          </cell>
          <cell r="AI14">
            <v>8689.6703889804339</v>
          </cell>
          <cell r="AJ14">
            <v>8281.2381970147035</v>
          </cell>
          <cell r="AK14">
            <v>7958.2737540421622</v>
          </cell>
          <cell r="AL14">
            <v>7701.2281167417741</v>
          </cell>
          <cell r="AM14">
            <v>7810.796064651825</v>
          </cell>
          <cell r="AN14">
            <v>7953.9553564618973</v>
          </cell>
          <cell r="AO14">
            <v>8699.0536926798723</v>
          </cell>
          <cell r="AP14">
            <v>9210.8054045682075</v>
          </cell>
          <cell r="AQ14">
            <v>9455.3282006436075</v>
          </cell>
          <cell r="AR14">
            <v>9554.9070482397747</v>
          </cell>
          <cell r="AS14">
            <v>9919.6075100242979</v>
          </cell>
          <cell r="AT14">
            <v>10497.810400890881</v>
          </cell>
          <cell r="AU14">
            <v>11025.545528446484</v>
          </cell>
          <cell r="AV14">
            <v>9846.2556746072878</v>
          </cell>
          <cell r="AW14">
            <v>9492.1354644585044</v>
          </cell>
          <cell r="AX14">
            <v>9717.3875618420498</v>
          </cell>
          <cell r="AY14">
            <v>9545.5197165021746</v>
          </cell>
          <cell r="AZ14">
            <v>9952.9557558781798</v>
          </cell>
          <cell r="BA14">
            <v>10426.60682377585</v>
          </cell>
          <cell r="BB14">
            <v>10711.745277222901</v>
          </cell>
          <cell r="BC14">
            <v>10952.275686541676</v>
          </cell>
          <cell r="BD14">
            <v>10834.481107560738</v>
          </cell>
          <cell r="BE14">
            <v>11086.755505794523</v>
          </cell>
          <cell r="BF14">
            <v>11775.846097471771</v>
          </cell>
        </row>
        <row r="15">
          <cell r="C15" t="str">
            <v>Commercial_Refrigeration_Equipment</v>
          </cell>
          <cell r="D15" t="str">
            <v>Net New Shipments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1276.3033490925955</v>
          </cell>
          <cell r="M15">
            <v>1244.9267275925959</v>
          </cell>
          <cell r="N15">
            <v>1339.5300440926003</v>
          </cell>
          <cell r="O15">
            <v>1195.4979565925896</v>
          </cell>
          <cell r="P15">
            <v>1243.6401369130908</v>
          </cell>
          <cell r="Q15">
            <v>1287.0702141665824</v>
          </cell>
          <cell r="R15">
            <v>1482.5848427626042</v>
          </cell>
          <cell r="S15">
            <v>1805.7557380125945</v>
          </cell>
          <cell r="T15">
            <v>1787.0381225925958</v>
          </cell>
          <cell r="U15">
            <v>2058.9983270525845</v>
          </cell>
          <cell r="V15">
            <v>2424.6830638125975</v>
          </cell>
          <cell r="W15">
            <v>2744.2314370825925</v>
          </cell>
          <cell r="X15">
            <v>2612.9850670026062</v>
          </cell>
          <cell r="Y15">
            <v>2191.6697625925881</v>
          </cell>
          <cell r="Z15">
            <v>1707.9288900125975</v>
          </cell>
          <cell r="AA15">
            <v>1827.0884654075928</v>
          </cell>
          <cell r="AB15">
            <v>1785.3352262225962</v>
          </cell>
          <cell r="AC15">
            <v>2347.9247075925814</v>
          </cell>
          <cell r="AD15">
            <v>2522.798917592605</v>
          </cell>
          <cell r="AE15">
            <v>2300.5310993855674</v>
          </cell>
          <cell r="AF15">
            <v>2272.9812143198214</v>
          </cell>
          <cell r="AG15">
            <v>2217.6817224913539</v>
          </cell>
          <cell r="AH15">
            <v>2280.0030065665633</v>
          </cell>
          <cell r="AI15">
            <v>2335.8751394660503</v>
          </cell>
          <cell r="AJ15">
            <v>1565.0174775925843</v>
          </cell>
          <cell r="AK15">
            <v>1533.8617104163422</v>
          </cell>
          <cell r="AL15">
            <v>2016.1594451002748</v>
          </cell>
          <cell r="AM15">
            <v>1734.7236518503487</v>
          </cell>
          <cell r="AN15">
            <v>1999.0003994162835</v>
          </cell>
          <cell r="AO15">
            <v>1727.5531310959777</v>
          </cell>
          <cell r="AP15">
            <v>1500.9398726546942</v>
          </cell>
          <cell r="AQ15">
            <v>1496.9474858980684</v>
          </cell>
          <cell r="AR15">
            <v>1279.574059320963</v>
          </cell>
          <cell r="AS15">
            <v>1167.147995770225</v>
          </cell>
          <cell r="AT15">
            <v>1278.0356965808896</v>
          </cell>
          <cell r="AU15">
            <v>1270.9406341133435</v>
          </cell>
          <cell r="AV15">
            <v>1367.1328485055565</v>
          </cell>
          <cell r="AW15">
            <v>1460.2406139105015</v>
          </cell>
          <cell r="AX15">
            <v>1552.5375686925968</v>
          </cell>
          <cell r="AY15">
            <v>1747.5667021343397</v>
          </cell>
          <cell r="AZ15">
            <v>1888.5556339120376</v>
          </cell>
          <cell r="BA15">
            <v>1802.8431347582082</v>
          </cell>
          <cell r="BB15">
            <v>1892.1163554068189</v>
          </cell>
          <cell r="BC15">
            <v>1911.0375189608894</v>
          </cell>
          <cell r="BD15">
            <v>1930.1478941504611</v>
          </cell>
          <cell r="BE15">
            <v>1949.4493730920076</v>
          </cell>
          <cell r="BF15">
            <v>1968.9438668228977</v>
          </cell>
        </row>
        <row r="16">
          <cell r="C16" t="str">
            <v>Heating_Ventilation_Air_Conditioning</v>
          </cell>
          <cell r="D16" t="str">
            <v>Replacement Shipments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-1.0913936421275139E-11</v>
          </cell>
          <cell r="M16">
            <v>-1.1246933017393185E-11</v>
          </cell>
          <cell r="N16">
            <v>-1.1586439806346317E-11</v>
          </cell>
          <cell r="O16">
            <v>-1.1932435064595249E-11</v>
          </cell>
          <cell r="P16">
            <v>-1.228489008877832E-11</v>
          </cell>
          <cell r="Q16">
            <v>-1.2643769020009033E-11</v>
          </cell>
          <cell r="R16">
            <v>-1.3009028674423442E-11</v>
          </cell>
          <cell r="S16">
            <v>-1.3380618380498021E-11</v>
          </cell>
          <cell r="T16">
            <v>-1.375847982365919E-11</v>
          </cell>
          <cell r="U16">
            <v>-1.4142546898704781E-11</v>
          </cell>
          <cell r="V16">
            <v>-1.4532745570555553E-11</v>
          </cell>
          <cell r="W16">
            <v>-1.4928993743851246E-11</v>
          </cell>
          <cell r="X16">
            <v>-1.533120114190062E-11</v>
          </cell>
          <cell r="Y16">
            <v>-1.5739269195488302E-11</v>
          </cell>
          <cell r="Z16">
            <v>-1.6153090942033362E-11</v>
          </cell>
          <cell r="AA16">
            <v>-1.0913936421275139E-11</v>
          </cell>
          <cell r="AB16">
            <v>-1.1246933017393185E-11</v>
          </cell>
          <cell r="AC16">
            <v>-1.1586439806346317E-11</v>
          </cell>
          <cell r="AD16">
            <v>-1.1932435064595249E-11</v>
          </cell>
          <cell r="AE16">
            <v>-1.228489008877832E-11</v>
          </cell>
          <cell r="AF16">
            <v>-1.2643769020009033E-11</v>
          </cell>
          <cell r="AG16">
            <v>-1.3009028674423442E-11</v>
          </cell>
          <cell r="AH16">
            <v>-1.3380618380498021E-11</v>
          </cell>
          <cell r="AI16">
            <v>-1.375847982365919E-11</v>
          </cell>
          <cell r="AJ16">
            <v>-1.4142546898704781E-11</v>
          </cell>
          <cell r="AK16">
            <v>-1.4532745570555553E-11</v>
          </cell>
          <cell r="AL16">
            <v>-1.4928993743851246E-11</v>
          </cell>
          <cell r="AM16">
            <v>-1.533120114190062E-11</v>
          </cell>
          <cell r="AN16">
            <v>-1.5739269195488302E-11</v>
          </cell>
          <cell r="AO16">
            <v>-1.6153090942033362E-11</v>
          </cell>
          <cell r="AP16">
            <v>-1.0913936421275139E-11</v>
          </cell>
          <cell r="AQ16">
            <v>-1.1246933017393185E-11</v>
          </cell>
          <cell r="AR16">
            <v>-1.1586439806346317E-11</v>
          </cell>
          <cell r="AS16">
            <v>-1.1932435064595249E-11</v>
          </cell>
          <cell r="AT16">
            <v>-1.228489008877832E-11</v>
          </cell>
          <cell r="AU16">
            <v>-1.2643769020009033E-11</v>
          </cell>
          <cell r="AV16">
            <v>-1.3009028674423442E-11</v>
          </cell>
          <cell r="AW16">
            <v>-1.3380618380498021E-11</v>
          </cell>
          <cell r="AX16">
            <v>-1.375847982365919E-11</v>
          </cell>
          <cell r="AY16">
            <v>-1.4142546898704781E-11</v>
          </cell>
          <cell r="AZ16">
            <v>-1.4532745570555553E-11</v>
          </cell>
          <cell r="BA16">
            <v>-1.4928993743851246E-11</v>
          </cell>
          <cell r="BB16">
            <v>-1.533120114190062E-11</v>
          </cell>
          <cell r="BC16">
            <v>-1.5739269195488302E-11</v>
          </cell>
          <cell r="BD16">
            <v>-1.6153090942033362E-11</v>
          </cell>
          <cell r="BE16">
            <v>-1.0913936421275139E-11</v>
          </cell>
          <cell r="BF16">
            <v>-1.1246933017393185E-11</v>
          </cell>
        </row>
        <row r="17">
          <cell r="C17" t="str">
            <v>Heating_Ventilation_Air_Conditioning</v>
          </cell>
          <cell r="D17" t="str">
            <v>Net New Shipments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C18" t="str">
            <v>Illuminated_Exit_Signs</v>
          </cell>
          <cell r="D18" t="str">
            <v>Replacement Shipments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75273.442191838069</v>
          </cell>
          <cell r="M18">
            <v>77521.264172165946</v>
          </cell>
          <cell r="N18">
            <v>79811.053212759376</v>
          </cell>
          <cell r="O18">
            <v>82142.576349751558</v>
          </cell>
          <cell r="P18">
            <v>84515.553031209318</v>
          </cell>
          <cell r="Q18">
            <v>86929.654060238638</v>
          </cell>
          <cell r="R18">
            <v>89384.500585461821</v>
          </cell>
          <cell r="S18">
            <v>91879.663142246311</v>
          </cell>
          <cell r="T18">
            <v>94414.660748051261</v>
          </cell>
          <cell r="U18">
            <v>96988.96005523426</v>
          </cell>
          <cell r="V18">
            <v>99601.974564627919</v>
          </cell>
          <cell r="W18">
            <v>102253.06390315307</v>
          </cell>
          <cell r="X18">
            <v>104941.53316868389</v>
          </cell>
          <cell r="Y18">
            <v>99356.345858754139</v>
          </cell>
          <cell r="Z18">
            <v>101012.11411336326</v>
          </cell>
          <cell r="AA18">
            <v>105086.99802145833</v>
          </cell>
          <cell r="AB18">
            <v>104700.74180711224</v>
          </cell>
          <cell r="AC18">
            <v>107982.12595439579</v>
          </cell>
          <cell r="AD18">
            <v>111215.72053680815</v>
          </cell>
          <cell r="AE18">
            <v>117359.78402545801</v>
          </cell>
          <cell r="AF18">
            <v>125952.94322527421</v>
          </cell>
          <cell r="AG18">
            <v>128134.75322144477</v>
          </cell>
          <cell r="AH18">
            <v>135840.74117451382</v>
          </cell>
          <cell r="AI18">
            <v>145353.9571870332</v>
          </cell>
          <cell r="AJ18">
            <v>154034.68884832773</v>
          </cell>
          <cell r="AK18">
            <v>154246.63582821531</v>
          </cell>
          <cell r="AL18">
            <v>140711.53919875133</v>
          </cell>
          <cell r="AM18">
            <v>133239.47366496181</v>
          </cell>
          <cell r="AN18">
            <v>139562.8109499666</v>
          </cell>
          <cell r="AO18">
            <v>138388.70188089833</v>
          </cell>
          <cell r="AP18">
            <v>152285.73495951662</v>
          </cell>
          <cell r="AQ18">
            <v>158819.07701673772</v>
          </cell>
          <cell r="AR18">
            <v>160769.11056889879</v>
          </cell>
          <cell r="AS18">
            <v>168842.42373952072</v>
          </cell>
          <cell r="AT18">
            <v>169980.77307605953</v>
          </cell>
          <cell r="AU18">
            <v>178862.71773397375</v>
          </cell>
          <cell r="AV18">
            <v>189430.19972114585</v>
          </cell>
          <cell r="AW18">
            <v>183565.41536150232</v>
          </cell>
          <cell r="AX18">
            <v>183189.47597400879</v>
          </cell>
          <cell r="AY18">
            <v>178754.98218431906</v>
          </cell>
          <cell r="AZ18">
            <v>165972.43062690605</v>
          </cell>
          <cell r="BA18">
            <v>177282.47538828041</v>
          </cell>
          <cell r="BB18">
            <v>170986.35640029097</v>
          </cell>
          <cell r="BC18">
            <v>180607.36428743129</v>
          </cell>
          <cell r="BD18">
            <v>187065.37294861482</v>
          </cell>
          <cell r="BE18">
            <v>184913.73012758052</v>
          </cell>
          <cell r="BF18">
            <v>190865.64632774971</v>
          </cell>
        </row>
        <row r="19">
          <cell r="C19" t="str">
            <v>Illuminated_Exit_Signs</v>
          </cell>
          <cell r="D19" t="str">
            <v>Net New Shipments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24082.903666916071</v>
          </cell>
          <cell r="M19">
            <v>23490.849941197317</v>
          </cell>
          <cell r="N19">
            <v>25275.944808698958</v>
          </cell>
          <cell r="O19">
            <v>22558.165457360679</v>
          </cell>
          <cell r="P19">
            <v>23466.572923186468</v>
          </cell>
          <cell r="Q19">
            <v>24286.066476569511</v>
          </cell>
          <cell r="R19">
            <v>27975.283439996187</v>
          </cell>
          <cell r="S19">
            <v>34073.280083027901</v>
          </cell>
          <cell r="T19">
            <v>33720.09247339351</v>
          </cell>
          <cell r="U19">
            <v>38851.781119279563</v>
          </cell>
          <cell r="V19">
            <v>45751.982622405281</v>
          </cell>
          <cell r="W19">
            <v>51781.62494517467</v>
          </cell>
          <cell r="X19">
            <v>49305.102659531403</v>
          </cell>
          <cell r="Y19">
            <v>41355.193339997204</v>
          </cell>
          <cell r="Z19">
            <v>32227.359551598551</v>
          </cell>
          <cell r="AA19">
            <v>34475.812928508269</v>
          </cell>
          <cell r="AB19">
            <v>33687.960073786089</v>
          </cell>
          <cell r="AC19">
            <v>44303.609005120816</v>
          </cell>
          <cell r="AD19">
            <v>47603.356479929564</v>
          </cell>
          <cell r="AE19">
            <v>43409.32654344078</v>
          </cell>
          <cell r="AF19">
            <v>42889.480514246505</v>
          </cell>
          <cell r="AG19">
            <v>41846.019854614744</v>
          </cell>
          <cell r="AH19">
            <v>43021.97655945993</v>
          </cell>
          <cell r="AI19">
            <v>44076.242534112651</v>
          </cell>
          <cell r="AJ19">
            <v>29530.726513174595</v>
          </cell>
          <cell r="AK19">
            <v>28942.840145793492</v>
          </cell>
          <cell r="AL19">
            <v>38043.44298556773</v>
          </cell>
          <cell r="AM19">
            <v>32732.956961944234</v>
          </cell>
          <cell r="AN19">
            <v>37719.664438313805</v>
          </cell>
          <cell r="AO19">
            <v>32597.654519392643</v>
          </cell>
          <cell r="AP19">
            <v>28321.629327914678</v>
          </cell>
          <cell r="AQ19">
            <v>28246.295931877103</v>
          </cell>
          <cell r="AR19">
            <v>24144.619558681734</v>
          </cell>
          <cell r="AS19">
            <v>22023.222588229004</v>
          </cell>
          <cell r="AT19">
            <v>24115.591787422542</v>
          </cell>
          <cell r="AU19">
            <v>23981.713187137153</v>
          </cell>
          <cell r="AV19">
            <v>25796.789386977907</v>
          </cell>
          <cell r="AW19">
            <v>27553.664307413623</v>
          </cell>
          <cell r="AX19">
            <v>29295.239828897174</v>
          </cell>
          <cell r="AY19">
            <v>32975.295856532175</v>
          </cell>
          <cell r="AZ19">
            <v>35635.653101945762</v>
          </cell>
          <cell r="BA19">
            <v>34018.321405966766</v>
          </cell>
          <cell r="BB19">
            <v>35702.841292593628</v>
          </cell>
          <cell r="BC19">
            <v>36059.869705519639</v>
          </cell>
          <cell r="BD19">
            <v>36420.468402574763</v>
          </cell>
          <cell r="BE19">
            <v>36784.673086600378</v>
          </cell>
          <cell r="BF19">
            <v>37152.519817466382</v>
          </cell>
        </row>
        <row r="20">
          <cell r="C20" t="str">
            <v>Prerinse_Spray_Valves</v>
          </cell>
          <cell r="D20" t="str">
            <v>Replacement Shipments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2030.8511043619837</v>
          </cell>
          <cell r="M20">
            <v>2086.2240575615087</v>
          </cell>
          <cell r="N20">
            <v>2142.4297713783171</v>
          </cell>
          <cell r="O20">
            <v>2199.4544714434205</v>
          </cell>
          <cell r="P20">
            <v>2257.2832104728009</v>
          </cell>
          <cell r="Q20">
            <v>2252.2524595571449</v>
          </cell>
          <cell r="R20">
            <v>2302.1824853158832</v>
          </cell>
          <cell r="S20">
            <v>2374.7991115493578</v>
          </cell>
          <cell r="T20">
            <v>2406.8384510520527</v>
          </cell>
          <cell r="U20">
            <v>2473.0184523206071</v>
          </cell>
          <cell r="V20">
            <v>2475.5215513842613</v>
          </cell>
          <cell r="W20">
            <v>2559.3676549801439</v>
          </cell>
          <cell r="X20">
            <v>2688.0449929706292</v>
          </cell>
          <cell r="Y20">
            <v>2716.8373728669276</v>
          </cell>
          <cell r="Z20">
            <v>2830.1945267061501</v>
          </cell>
          <cell r="AA20">
            <v>2896.1332473643215</v>
          </cell>
          <cell r="AB20">
            <v>3035.4116609535031</v>
          </cell>
          <cell r="AC20">
            <v>3141.3215869327169</v>
          </cell>
          <cell r="AD20">
            <v>3097.0280665004184</v>
          </cell>
          <cell r="AE20">
            <v>3126.4703071423601</v>
          </cell>
          <cell r="AF20">
            <v>3213.079733942368</v>
          </cell>
          <cell r="AG20">
            <v>3345.1151799831823</v>
          </cell>
          <cell r="AH20">
            <v>3548.6179499225864</v>
          </cell>
          <cell r="AI20">
            <v>3534.6599975276285</v>
          </cell>
          <cell r="AJ20">
            <v>3525.5452632918564</v>
          </cell>
          <cell r="AK20">
            <v>3607.3755896582861</v>
          </cell>
          <cell r="AL20">
            <v>3729.8181889506086</v>
          </cell>
          <cell r="AM20">
            <v>3944.1318815139884</v>
          </cell>
          <cell r="AN20">
            <v>3939.8661123687079</v>
          </cell>
          <cell r="AO20">
            <v>3797.0300875614626</v>
          </cell>
          <cell r="AP20">
            <v>3873.455798261979</v>
          </cell>
          <cell r="AQ20">
            <v>4079.5629684750747</v>
          </cell>
          <cell r="AR20">
            <v>4245.055770557944</v>
          </cell>
          <cell r="AS20">
            <v>4286.6342986161935</v>
          </cell>
          <cell r="AT20">
            <v>4096.7101006776456</v>
          </cell>
          <cell r="AU20">
            <v>4133.8250295332637</v>
          </cell>
          <cell r="AV20">
            <v>4339.2396372462172</v>
          </cell>
          <cell r="AW20">
            <v>4467.0244984529663</v>
          </cell>
          <cell r="AX20">
            <v>4489.1003880145827</v>
          </cell>
          <cell r="AY20">
            <v>4318.4119675668726</v>
          </cell>
          <cell r="AZ20">
            <v>4354.2961103036414</v>
          </cell>
          <cell r="BA20">
            <v>4576.3972578120083</v>
          </cell>
          <cell r="BB20">
            <v>4720.3335969996833</v>
          </cell>
          <cell r="BC20">
            <v>4758.4203125797931</v>
          </cell>
          <cell r="BD20">
            <v>4621.5637507393949</v>
          </cell>
          <cell r="BE20">
            <v>4681.9053553995309</v>
          </cell>
          <cell r="BF20">
            <v>4889.137887634497</v>
          </cell>
        </row>
        <row r="21">
          <cell r="C21" t="str">
            <v>Prerinse_Spray_Valves</v>
          </cell>
          <cell r="D21" t="str">
            <v>Net New Shipments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221.40135519516116</v>
          </cell>
          <cell r="M21">
            <v>215.9584277543745</v>
          </cell>
          <cell r="N21">
            <v>232.36934017104068</v>
          </cell>
          <cell r="O21">
            <v>207.38397960863222</v>
          </cell>
          <cell r="P21">
            <v>215.73524184780581</v>
          </cell>
          <cell r="Q21">
            <v>223.26909182711643</v>
          </cell>
          <cell r="R21">
            <v>257.18516966426068</v>
          </cell>
          <cell r="S21">
            <v>313.24588142127141</v>
          </cell>
          <cell r="T21">
            <v>309.9989218148749</v>
          </cell>
          <cell r="U21">
            <v>357.17607438554296</v>
          </cell>
          <cell r="V21">
            <v>420.61169598006018</v>
          </cell>
          <cell r="W21">
            <v>476.04400597335905</v>
          </cell>
          <cell r="X21">
            <v>453.27659396208765</v>
          </cell>
          <cell r="Y21">
            <v>380.19069363349081</v>
          </cell>
          <cell r="Z21">
            <v>296.27578043621003</v>
          </cell>
          <cell r="AA21">
            <v>316.94648657804646</v>
          </cell>
          <cell r="AB21">
            <v>309.70351902967923</v>
          </cell>
          <cell r="AC21">
            <v>407.29636298986952</v>
          </cell>
          <cell r="AD21">
            <v>437.63193102721038</v>
          </cell>
          <cell r="AE21">
            <v>399.07495614949619</v>
          </cell>
          <cell r="AF21">
            <v>394.29585571591815</v>
          </cell>
          <cell r="AG21">
            <v>384.70300896742629</v>
          </cell>
          <cell r="AH21">
            <v>395.51393159140207</v>
          </cell>
          <cell r="AI21">
            <v>405.2061148410794</v>
          </cell>
          <cell r="AJ21">
            <v>271.48482426960618</v>
          </cell>
          <cell r="AK21">
            <v>266.08020860369288</v>
          </cell>
          <cell r="AL21">
            <v>349.74477952446614</v>
          </cell>
          <cell r="AM21">
            <v>300.92388904395557</v>
          </cell>
          <cell r="AN21">
            <v>346.76818624748557</v>
          </cell>
          <cell r="AO21">
            <v>299.68001311618355</v>
          </cell>
          <cell r="AP21">
            <v>260.36923127128466</v>
          </cell>
          <cell r="AQ21">
            <v>259.67666877114243</v>
          </cell>
          <cell r="AR21">
            <v>221.96872789502231</v>
          </cell>
          <cell r="AS21">
            <v>202.46608939838916</v>
          </cell>
          <cell r="AT21">
            <v>221.70186688922695</v>
          </cell>
          <cell r="AU21">
            <v>220.47108077037774</v>
          </cell>
          <cell r="AV21">
            <v>237.15762056579115</v>
          </cell>
          <cell r="AW21">
            <v>253.309098546717</v>
          </cell>
          <cell r="AX21">
            <v>269.31992456521044</v>
          </cell>
          <cell r="AY21">
            <v>303.15178317252139</v>
          </cell>
          <cell r="AZ21">
            <v>327.60924509588949</v>
          </cell>
          <cell r="BA21">
            <v>312.7406298224887</v>
          </cell>
          <cell r="BB21">
            <v>328.22692628036384</v>
          </cell>
          <cell r="BC21">
            <v>331.50919554317079</v>
          </cell>
          <cell r="BD21">
            <v>334.82428749859537</v>
          </cell>
          <cell r="BE21">
            <v>338.17253037359114</v>
          </cell>
          <cell r="BF21">
            <v>341.554255677318</v>
          </cell>
        </row>
        <row r="22">
          <cell r="C22" t="str">
            <v>Walk_In_Coolers_Freezers_Components</v>
          </cell>
          <cell r="D22" t="str">
            <v>Replacement Shipments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7582.584010962164</v>
          </cell>
          <cell r="M22">
            <v>7806.5550459174237</v>
          </cell>
          <cell r="N22">
            <v>8034.6082162125094</v>
          </cell>
          <cell r="O22">
            <v>8266.7160802334911</v>
          </cell>
          <cell r="P22">
            <v>8502.8464382590191</v>
          </cell>
          <cell r="Q22">
            <v>8742.962233715909</v>
          </cell>
          <cell r="R22">
            <v>8987.0214593989022</v>
          </cell>
          <cell r="S22">
            <v>9234.9770689838351</v>
          </cell>
          <cell r="T22">
            <v>9486.776894161163</v>
          </cell>
          <cell r="U22">
            <v>9742.3635677135608</v>
          </cell>
          <cell r="V22">
            <v>10001.674452857134</v>
          </cell>
          <cell r="W22">
            <v>10264.641579160741</v>
          </cell>
          <cell r="X22">
            <v>10130.782981496101</v>
          </cell>
          <cell r="Y22">
            <v>10333.434724800956</v>
          </cell>
          <cell r="Z22">
            <v>10730.932947714333</v>
          </cell>
          <cell r="AA22">
            <v>10769.771852900703</v>
          </cell>
          <cell r="AB22">
            <v>11104.612343080576</v>
          </cell>
          <cell r="AC22">
            <v>11437.599762222133</v>
          </cell>
          <cell r="AD22">
            <v>12013.54177452683</v>
          </cell>
          <cell r="AE22">
            <v>12800.187705295162</v>
          </cell>
          <cell r="AF22">
            <v>13059.295914680353</v>
          </cell>
          <cell r="AG22">
            <v>13784.809404586777</v>
          </cell>
          <cell r="AH22">
            <v>14672.701054721278</v>
          </cell>
          <cell r="AI22">
            <v>15501.009237560878</v>
          </cell>
          <cell r="AJ22">
            <v>15210.126109692152</v>
          </cell>
          <cell r="AK22">
            <v>14777.634231856731</v>
          </cell>
          <cell r="AL22">
            <v>14424.392022465399</v>
          </cell>
          <cell r="AM22">
            <v>14695.366192843525</v>
          </cell>
          <cell r="AN22">
            <v>14998.063201186367</v>
          </cell>
          <cell r="AO22">
            <v>16310.09732412528</v>
          </cell>
          <cell r="AP22">
            <v>17228.83494090665</v>
          </cell>
          <cell r="AQ22">
            <v>17690.175373536276</v>
          </cell>
          <cell r="AR22">
            <v>17949.348791328088</v>
          </cell>
          <cell r="AS22">
            <v>18626.456944700782</v>
          </cell>
          <cell r="AT22">
            <v>19667.315359041699</v>
          </cell>
          <cell r="AU22">
            <v>19533.835286954156</v>
          </cell>
          <cell r="AV22">
            <v>17912.086991399992</v>
          </cell>
          <cell r="AW22">
            <v>17425.805513540894</v>
          </cell>
          <cell r="AX22">
            <v>17905.237463454701</v>
          </cell>
          <cell r="AY22">
            <v>17690.320252451314</v>
          </cell>
          <cell r="AZ22">
            <v>18449.284008029761</v>
          </cell>
          <cell r="BA22">
            <v>19292.671671137403</v>
          </cell>
          <cell r="BB22">
            <v>19820.167548863836</v>
          </cell>
          <cell r="BC22">
            <v>20274.615232373679</v>
          </cell>
          <cell r="BD22">
            <v>20158.499234076971</v>
          </cell>
          <cell r="BE22">
            <v>20641.506791035979</v>
          </cell>
          <cell r="BF22">
            <v>21873.809859601366</v>
          </cell>
        </row>
        <row r="23">
          <cell r="C23" t="str">
            <v>Walk_In_Coolers_Freezers_Components</v>
          </cell>
          <cell r="D23" t="str">
            <v>Net New Shipments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2548.1989705339365</v>
          </cell>
          <cell r="M23">
            <v>2526.8796788835316</v>
          </cell>
          <cell r="N23">
            <v>2696.3247315018234</v>
          </cell>
          <cell r="O23">
            <v>2503.0557726672123</v>
          </cell>
          <cell r="P23">
            <v>2601.7659048215573</v>
          </cell>
          <cell r="Q23">
            <v>2694.637528506224</v>
          </cell>
          <cell r="R23">
            <v>3026.5203151279275</v>
          </cell>
          <cell r="S23">
            <v>3565.2106363113271</v>
          </cell>
          <cell r="T23">
            <v>3572.5190205191902</v>
          </cell>
          <cell r="U23">
            <v>4042.4458368732157</v>
          </cell>
          <cell r="V23">
            <v>4671.0266018641414</v>
          </cell>
          <cell r="W23">
            <v>5236.3676584001369</v>
          </cell>
          <cell r="X23">
            <v>5079.3431281960511</v>
          </cell>
          <cell r="Y23">
            <v>4444.199507055775</v>
          </cell>
          <cell r="Z23">
            <v>3693.4590747510665</v>
          </cell>
          <cell r="AA23">
            <v>3925.5943399428215</v>
          </cell>
          <cell r="AB23">
            <v>3893.4508581057889</v>
          </cell>
          <cell r="AC23">
            <v>4872.4975619031466</v>
          </cell>
          <cell r="AD23">
            <v>5215.2931663798227</v>
          </cell>
          <cell r="AE23">
            <v>4889.9876682411123</v>
          </cell>
          <cell r="AF23">
            <v>4890.0528766477364</v>
          </cell>
          <cell r="AG23">
            <v>4841.6475401140051</v>
          </cell>
          <cell r="AH23">
            <v>4994.6143043204211</v>
          </cell>
          <cell r="AI23">
            <v>4032.8260493932758</v>
          </cell>
          <cell r="AJ23">
            <v>2701.9608817078406</v>
          </cell>
          <cell r="AK23">
            <v>2648.1712816841609</v>
          </cell>
          <cell r="AL23">
            <v>3480.8454409893034</v>
          </cell>
          <cell r="AM23">
            <v>2994.9540596077891</v>
          </cell>
          <cell r="AN23">
            <v>3451.2208068433974</v>
          </cell>
          <cell r="AO23">
            <v>2982.5743470121233</v>
          </cell>
          <cell r="AP23">
            <v>2591.3326079571852</v>
          </cell>
          <cell r="AQ23">
            <v>2584.4398588374024</v>
          </cell>
          <cell r="AR23">
            <v>2209.1504427488835</v>
          </cell>
          <cell r="AS23">
            <v>2015.0498463351967</v>
          </cell>
          <cell r="AT23">
            <v>2206.4945005596674</v>
          </cell>
          <cell r="AU23">
            <v>2194.245064681134</v>
          </cell>
          <cell r="AV23">
            <v>2360.3183540429745</v>
          </cell>
          <cell r="AW23">
            <v>2521.066424597695</v>
          </cell>
          <cell r="AX23">
            <v>2680.4146522645024</v>
          </cell>
          <cell r="AY23">
            <v>3017.1272429529895</v>
          </cell>
          <cell r="AZ23">
            <v>3260.5408685970178</v>
          </cell>
          <cell r="BA23">
            <v>3112.5605277364102</v>
          </cell>
          <cell r="BB23">
            <v>3266.6883591696969</v>
          </cell>
          <cell r="BC23">
            <v>3299.355242761405</v>
          </cell>
          <cell r="BD23">
            <v>3332.3487951889983</v>
          </cell>
          <cell r="BE23">
            <v>3365.6722831409134</v>
          </cell>
          <cell r="BF23">
            <v>3399.3290059722785</v>
          </cell>
        </row>
        <row r="24">
          <cell r="C24" t="str">
            <v>Walk_In_Coolers_Freezers_Systems</v>
          </cell>
          <cell r="D24" t="str">
            <v>Replacement Shipments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4229.6862175813148</v>
          </cell>
          <cell r="M24">
            <v>4351.8755523967684</v>
          </cell>
          <cell r="N24">
            <v>4476.182462455904</v>
          </cell>
          <cell r="O24">
            <v>4602.5874399404611</v>
          </cell>
          <cell r="P24">
            <v>4731.0683708540464</v>
          </cell>
          <cell r="Q24">
            <v>4861.6004884397062</v>
          </cell>
          <cell r="R24">
            <v>4994.1563295562473</v>
          </cell>
          <cell r="S24">
            <v>5128.7056941837154</v>
          </cell>
          <cell r="T24">
            <v>5265.2156082262463</v>
          </cell>
          <cell r="U24">
            <v>5403.6502897778564</v>
          </cell>
          <cell r="V24">
            <v>5305.5172284861474</v>
          </cell>
          <cell r="W24">
            <v>5411.2344097430814</v>
          </cell>
          <cell r="X24">
            <v>5610.5934378501652</v>
          </cell>
          <cell r="Y24">
            <v>5638.3534568938239</v>
          </cell>
          <cell r="Z24">
            <v>5808.0404688458666</v>
          </cell>
          <cell r="AA24">
            <v>5976.668371210415</v>
          </cell>
          <cell r="AB24">
            <v>6259.9137932813492</v>
          </cell>
          <cell r="AC24">
            <v>6641.1549447537845</v>
          </cell>
          <cell r="AD24">
            <v>6772.6728391127126</v>
          </cell>
          <cell r="AE24">
            <v>7122.7147830582408</v>
          </cell>
          <cell r="AF24">
            <v>7308.3189094572663</v>
          </cell>
          <cell r="AG24">
            <v>7665.8538260096884</v>
          </cell>
          <cell r="AH24">
            <v>7779.9324624416795</v>
          </cell>
          <cell r="AI24">
            <v>7502.2907078818071</v>
          </cell>
          <cell r="AJ24">
            <v>7316.137691639844</v>
          </cell>
          <cell r="AK24">
            <v>7583.8150022754726</v>
          </cell>
          <cell r="AL24">
            <v>7844.2297712691825</v>
          </cell>
          <cell r="AM24">
            <v>8664.8854654722691</v>
          </cell>
          <cell r="AN24">
            <v>8942.2769853906648</v>
          </cell>
          <cell r="AO24">
            <v>9133.5603357005311</v>
          </cell>
          <cell r="AP24">
            <v>9309.2358499760521</v>
          </cell>
          <cell r="AQ24">
            <v>9635.1248483209838</v>
          </cell>
          <cell r="AR24">
            <v>9808.6252592137189</v>
          </cell>
          <cell r="AS24">
            <v>9318.9738919257634</v>
          </cell>
          <cell r="AT24">
            <v>8533.3007523877168</v>
          </cell>
          <cell r="AU24">
            <v>8776.7472480457964</v>
          </cell>
          <cell r="AV24">
            <v>9412.2600560995215</v>
          </cell>
          <cell r="AW24">
            <v>10014.034327941121</v>
          </cell>
          <cell r="AX24">
            <v>10496.962143496698</v>
          </cell>
          <cell r="AY24">
            <v>10477.132459817556</v>
          </cell>
          <cell r="AZ24">
            <v>10476.563752415306</v>
          </cell>
          <cell r="BA24">
            <v>10799.347746660284</v>
          </cell>
          <cell r="BB24">
            <v>10803.790042224618</v>
          </cell>
          <cell r="BC24">
            <v>10226.701407571598</v>
          </cell>
          <cell r="BD24">
            <v>9527.2691025612439</v>
          </cell>
          <cell r="BE24">
            <v>9765.1975461382117</v>
          </cell>
          <cell r="BF24">
            <v>10475.522049119363</v>
          </cell>
        </row>
        <row r="25">
          <cell r="C25" t="str">
            <v>Walk_In_Coolers_Freezers_Systems</v>
          </cell>
          <cell r="D25" t="str">
            <v>Net New Shipments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1075.8310109048325</v>
          </cell>
          <cell r="M25">
            <v>1059.358857346313</v>
          </cell>
          <cell r="N25">
            <v>1134.4109753942612</v>
          </cell>
          <cell r="O25">
            <v>1035.7660169533629</v>
          </cell>
          <cell r="P25">
            <v>1076.9720979918202</v>
          </cell>
          <cell r="Q25">
            <v>1115.0678827707088</v>
          </cell>
          <cell r="R25">
            <v>1265.7574637251018</v>
          </cell>
          <cell r="S25">
            <v>1512.4492505700691</v>
          </cell>
          <cell r="T25">
            <v>1507.4572308864663</v>
          </cell>
          <cell r="U25">
            <v>1719.0644932803843</v>
          </cell>
          <cell r="V25">
            <v>2002.8016809711189</v>
          </cell>
          <cell r="W25">
            <v>2254.619416266607</v>
          </cell>
          <cell r="X25">
            <v>2169.3390245915143</v>
          </cell>
          <cell r="Y25">
            <v>1863.9372509879831</v>
          </cell>
          <cell r="Z25">
            <v>1508.0972227939783</v>
          </cell>
          <cell r="AA25">
            <v>1607.1466310650576</v>
          </cell>
          <cell r="AB25">
            <v>1584.3159779878333</v>
          </cell>
          <cell r="AC25">
            <v>2023.7305207184836</v>
          </cell>
          <cell r="AD25">
            <v>2169.604146277954</v>
          </cell>
          <cell r="AE25">
            <v>2010.8455526422913</v>
          </cell>
          <cell r="AF25">
            <v>2000.9169405187859</v>
          </cell>
          <cell r="AG25">
            <v>1969.2710223112954</v>
          </cell>
          <cell r="AH25">
            <v>2028.6927967720403</v>
          </cell>
          <cell r="AI25">
            <v>1816.6831840439554</v>
          </cell>
          <cell r="AJ25">
            <v>1217.1630607478728</v>
          </cell>
          <cell r="AK25">
            <v>1192.9322457703238</v>
          </cell>
          <cell r="AL25">
            <v>1568.03028483034</v>
          </cell>
          <cell r="AM25">
            <v>1349.1488624688509</v>
          </cell>
          <cell r="AN25">
            <v>1554.6851581060328</v>
          </cell>
          <cell r="AO25">
            <v>1343.5721241170249</v>
          </cell>
          <cell r="AP25">
            <v>1167.3279024392541</v>
          </cell>
          <cell r="AQ25">
            <v>1164.2228983392997</v>
          </cell>
          <cell r="AR25">
            <v>995.16478301089955</v>
          </cell>
          <cell r="AS25">
            <v>907.7275156458345</v>
          </cell>
          <cell r="AT25">
            <v>993.96835017352714</v>
          </cell>
          <cell r="AU25">
            <v>988.45029809241532</v>
          </cell>
          <cell r="AV25">
            <v>1063.2619930198416</v>
          </cell>
          <cell r="AW25">
            <v>1135.6748154593806</v>
          </cell>
          <cell r="AX25">
            <v>1207.4570451077598</v>
          </cell>
          <cell r="AY25">
            <v>1359.1373045257496</v>
          </cell>
          <cell r="AZ25">
            <v>1468.7888082253194</v>
          </cell>
          <cell r="BA25">
            <v>1402.1275157425844</v>
          </cell>
          <cell r="BB25">
            <v>1471.5580927445553</v>
          </cell>
          <cell r="BC25">
            <v>1486.2736736720099</v>
          </cell>
          <cell r="BD25">
            <v>1501.1364104087261</v>
          </cell>
          <cell r="BE25">
            <v>1516.1477745128213</v>
          </cell>
          <cell r="BF25">
            <v>1531.3092522579391</v>
          </cell>
        </row>
        <row r="26"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</row>
        <row r="28">
          <cell r="D28" t="str">
            <v>Large Off</v>
          </cell>
        </row>
        <row r="30">
          <cell r="D30"/>
        </row>
        <row r="32"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</row>
        <row r="33">
          <cell r="D33" t="str">
            <v>SHIPMENTS</v>
          </cell>
          <cell r="E33">
            <v>1981</v>
          </cell>
          <cell r="F33">
            <v>1982</v>
          </cell>
          <cell r="G33">
            <v>1983</v>
          </cell>
          <cell r="H33">
            <v>1984</v>
          </cell>
          <cell r="I33">
            <v>1985</v>
          </cell>
          <cell r="J33">
            <v>1986</v>
          </cell>
          <cell r="K33">
            <v>1987</v>
          </cell>
          <cell r="L33">
            <v>1988</v>
          </cell>
          <cell r="M33">
            <v>1989</v>
          </cell>
          <cell r="N33">
            <v>1990</v>
          </cell>
          <cell r="O33">
            <v>1991</v>
          </cell>
          <cell r="P33">
            <v>1992</v>
          </cell>
          <cell r="Q33">
            <v>1993</v>
          </cell>
          <cell r="R33">
            <v>1994</v>
          </cell>
          <cell r="S33">
            <v>1995</v>
          </cell>
          <cell r="T33">
            <v>1996</v>
          </cell>
          <cell r="U33">
            <v>1997</v>
          </cell>
          <cell r="V33">
            <v>1998</v>
          </cell>
          <cell r="W33">
            <v>1999</v>
          </cell>
          <cell r="X33">
            <v>2000</v>
          </cell>
          <cell r="Y33">
            <v>2001</v>
          </cell>
          <cell r="Z33">
            <v>2002</v>
          </cell>
          <cell r="AA33">
            <v>2003</v>
          </cell>
          <cell r="AB33">
            <v>2004</v>
          </cell>
          <cell r="AC33">
            <v>2005</v>
          </cell>
          <cell r="AD33">
            <v>2006</v>
          </cell>
          <cell r="AE33">
            <v>2007</v>
          </cell>
          <cell r="AF33">
            <v>2008</v>
          </cell>
          <cell r="AG33">
            <v>2009</v>
          </cell>
          <cell r="AH33">
            <v>2010</v>
          </cell>
          <cell r="AI33">
            <v>2011</v>
          </cell>
          <cell r="AJ33">
            <v>2012</v>
          </cell>
          <cell r="AK33">
            <v>2013</v>
          </cell>
          <cell r="AL33">
            <v>2014</v>
          </cell>
          <cell r="AM33">
            <v>2015</v>
          </cell>
          <cell r="AN33">
            <v>2016</v>
          </cell>
          <cell r="AO33">
            <v>2017</v>
          </cell>
          <cell r="AP33">
            <v>2018</v>
          </cell>
          <cell r="AQ33">
            <v>2019</v>
          </cell>
          <cell r="AR33">
            <v>2020</v>
          </cell>
          <cell r="AS33">
            <v>2021</v>
          </cell>
          <cell r="AT33">
            <v>2022</v>
          </cell>
          <cell r="AU33">
            <v>2023</v>
          </cell>
          <cell r="AV33">
            <v>2024</v>
          </cell>
          <cell r="AW33">
            <v>2025</v>
          </cell>
          <cell r="AX33">
            <v>2026</v>
          </cell>
          <cell r="AY33">
            <v>2027</v>
          </cell>
          <cell r="AZ33">
            <v>2028</v>
          </cell>
          <cell r="BA33">
            <v>2029</v>
          </cell>
          <cell r="BB33">
            <v>2030</v>
          </cell>
          <cell r="BC33">
            <v>2031</v>
          </cell>
          <cell r="BD33">
            <v>2032</v>
          </cell>
          <cell r="BE33">
            <v>2033</v>
          </cell>
          <cell r="BF33">
            <v>2034</v>
          </cell>
        </row>
        <row r="34">
          <cell r="D34" t="str">
            <v>Replacement Shipments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51.975305346764799</v>
          </cell>
          <cell r="M34">
            <v>53.119943048781963</v>
          </cell>
          <cell r="N34">
            <v>54.282161553938955</v>
          </cell>
          <cell r="O34">
            <v>55.462014284748115</v>
          </cell>
          <cell r="P34">
            <v>56.659548244192315</v>
          </cell>
          <cell r="Q34">
            <v>57.874803847353732</v>
          </cell>
          <cell r="R34">
            <v>59.107814754064208</v>
          </cell>
          <cell r="S34">
            <v>60.358607702743981</v>
          </cell>
          <cell r="T34">
            <v>61.627202345597844</v>
          </cell>
          <cell r="U34">
            <v>59.135697703550129</v>
          </cell>
          <cell r="V34">
            <v>62.864389046051699</v>
          </cell>
          <cell r="W34">
            <v>65.911924768762645</v>
          </cell>
          <cell r="X34">
            <v>63.475769749416067</v>
          </cell>
          <cell r="Y34">
            <v>63.036757623994227</v>
          </cell>
          <cell r="Z34">
            <v>63.562653354759718</v>
          </cell>
          <cell r="AA34">
            <v>68.028203532237427</v>
          </cell>
          <cell r="AB34">
            <v>71.516654334055076</v>
          </cell>
          <cell r="AC34">
            <v>74.486730629976449</v>
          </cell>
          <cell r="AD34">
            <v>73.180979172369447</v>
          </cell>
          <cell r="AE34">
            <v>82.905588060381135</v>
          </cell>
          <cell r="AF34">
            <v>89.895564635412001</v>
          </cell>
          <cell r="AG34">
            <v>88.928190325382303</v>
          </cell>
          <cell r="AH34">
            <v>80.098669115080895</v>
          </cell>
          <cell r="AI34">
            <v>75.359097260431327</v>
          </cell>
          <cell r="AJ34">
            <v>78.783545962061709</v>
          </cell>
          <cell r="AK34">
            <v>84.218349777695536</v>
          </cell>
          <cell r="AL34">
            <v>84.306428523112771</v>
          </cell>
          <cell r="AM34">
            <v>91.434103649873009</v>
          </cell>
          <cell r="AN34">
            <v>96.56286005577185</v>
          </cell>
          <cell r="AO34">
            <v>104.16243890873304</v>
          </cell>
          <cell r="AP34">
            <v>102.09651983780114</v>
          </cell>
          <cell r="AQ34">
            <v>90.310445258133711</v>
          </cell>
          <cell r="AR34">
            <v>89.116763430865035</v>
          </cell>
          <cell r="AS34">
            <v>92.645332307665882</v>
          </cell>
          <cell r="AT34">
            <v>97.636803577777812</v>
          </cell>
          <cell r="AU34">
            <v>96.222509386778796</v>
          </cell>
          <cell r="AV34">
            <v>103.17509769931758</v>
          </cell>
          <cell r="AW34">
            <v>107.45906858103882</v>
          </cell>
          <cell r="AX34">
            <v>115.03391505925467</v>
          </cell>
          <cell r="AY34">
            <v>113.8277394647927</v>
          </cell>
          <cell r="AZ34">
            <v>102.5292790530296</v>
          </cell>
          <cell r="BA34">
            <v>103.78423050056062</v>
          </cell>
          <cell r="BB34">
            <v>104.92768920666427</v>
          </cell>
          <cell r="BC34">
            <v>110.80863795731153</v>
          </cell>
          <cell r="BD34">
            <v>109.96140082241172</v>
          </cell>
          <cell r="BE34">
            <v>117.84055119795255</v>
          </cell>
          <cell r="BF34">
            <v>122.92452065511287</v>
          </cell>
        </row>
        <row r="35">
          <cell r="D35" t="str">
            <v>Net New Shipments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7.1603923567853309</v>
          </cell>
          <cell r="M35">
            <v>9.7444459972697359</v>
          </cell>
          <cell r="N35">
            <v>11.629763214823697</v>
          </cell>
          <cell r="O35">
            <v>8.0137554646679519</v>
          </cell>
          <cell r="P35">
            <v>6.3772093798019114</v>
          </cell>
          <cell r="Q35">
            <v>5.6878495074059856</v>
          </cell>
          <cell r="R35">
            <v>8.9203887781732192</v>
          </cell>
          <cell r="S35">
            <v>11.1580466313111</v>
          </cell>
          <cell r="T35">
            <v>12.859528284378598</v>
          </cell>
          <cell r="U35">
            <v>14.045281468819326</v>
          </cell>
          <cell r="V35">
            <v>20.041199014329436</v>
          </cell>
          <cell r="W35">
            <v>23.983639866649355</v>
          </cell>
          <cell r="X35">
            <v>25.45242057596624</v>
          </cell>
          <cell r="Y35">
            <v>17.061911491086668</v>
          </cell>
          <cell r="Z35">
            <v>11.796443905671595</v>
          </cell>
          <cell r="AA35">
            <v>10.755342429824282</v>
          </cell>
          <cell r="AB35">
            <v>12.70169544364046</v>
          </cell>
          <cell r="AC35">
            <v>9.8196978931363219</v>
          </cell>
          <cell r="AD35">
            <v>18.253124477503547</v>
          </cell>
          <cell r="AE35">
            <v>13.657271995390715</v>
          </cell>
          <cell r="AF35">
            <v>14.266874273321037</v>
          </cell>
          <cell r="AG35">
            <v>13.16832951241884</v>
          </cell>
          <cell r="AH35">
            <v>10.211776143052816</v>
          </cell>
          <cell r="AI35">
            <v>13.757666170433708</v>
          </cell>
          <cell r="AJ35">
            <v>13.861786345604173</v>
          </cell>
          <cell r="AK35">
            <v>13.418453800082261</v>
          </cell>
          <cell r="AL35">
            <v>11.916080863666025</v>
          </cell>
          <cell r="AM35">
            <v>11.740994049444566</v>
          </cell>
          <cell r="AN35">
            <v>10.896208525266957</v>
          </cell>
          <cell r="AO35">
            <v>10.87147615052163</v>
          </cell>
          <cell r="AP35">
            <v>11.73121962699156</v>
          </cell>
          <cell r="AQ35">
            <v>12.218833794895886</v>
          </cell>
          <cell r="AR35">
            <v>14.66746706969559</v>
          </cell>
          <cell r="AS35">
            <v>12.282356898998385</v>
          </cell>
          <cell r="AT35">
            <v>13.17183437953372</v>
          </cell>
          <cell r="AU35">
            <v>13.738891435632922</v>
          </cell>
          <cell r="AV35">
            <v>14.665453498634974</v>
          </cell>
          <cell r="AW35">
            <v>15.465452074074046</v>
          </cell>
          <cell r="AX35">
            <v>15.712840818151665</v>
          </cell>
          <cell r="AY35">
            <v>15.540154401000905</v>
          </cell>
          <cell r="AZ35">
            <v>15.656819785313701</v>
          </cell>
          <cell r="BA35">
            <v>16.385878659453738</v>
          </cell>
          <cell r="BB35">
            <v>17.963756640617248</v>
          </cell>
          <cell r="BC35">
            <v>18.143394207023459</v>
          </cell>
          <cell r="BD35">
            <v>18.324828149093719</v>
          </cell>
          <cell r="BE35">
            <v>18.50807643058463</v>
          </cell>
          <cell r="BF35">
            <v>18.693157194890318</v>
          </cell>
        </row>
        <row r="36">
          <cell r="D36" t="str">
            <v>Replacement Shipments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52.498691592652904</v>
          </cell>
          <cell r="M36">
            <v>53.692545846048112</v>
          </cell>
          <cell r="N36">
            <v>54.905839666445246</v>
          </cell>
          <cell r="O36">
            <v>56.138666700248656</v>
          </cell>
          <cell r="P36">
            <v>57.391114309404649</v>
          </cell>
          <cell r="Q36">
            <v>58.66326337831336</v>
          </cell>
          <cell r="R36">
            <v>59.955188121000035</v>
          </cell>
          <cell r="S36">
            <v>61.266955888717789</v>
          </cell>
          <cell r="T36">
            <v>62.598626978157348</v>
          </cell>
          <cell r="U36">
            <v>63.950254440442613</v>
          </cell>
          <cell r="V36">
            <v>65.32188389109416</v>
          </cell>
          <cell r="W36">
            <v>66.713553321145753</v>
          </cell>
          <cell r="X36">
            <v>68.12529290960218</v>
          </cell>
          <cell r="Y36">
            <v>69.557124837429143</v>
          </cell>
          <cell r="Z36">
            <v>64.432678853961875</v>
          </cell>
          <cell r="AA36">
            <v>69.933289174830847</v>
          </cell>
          <cell r="AB36">
            <v>74.288778357818074</v>
          </cell>
          <cell r="AC36">
            <v>69.494925808028796</v>
          </cell>
          <cell r="AD36">
            <v>68.019796609074433</v>
          </cell>
          <cell r="AE36">
            <v>68.14301255732326</v>
          </cell>
          <cell r="AF36">
            <v>74.822502751288809</v>
          </cell>
          <cell r="AG36">
            <v>79.863700274236294</v>
          </cell>
          <cell r="AH36">
            <v>84.031174118788428</v>
          </cell>
          <cell r="AI36">
            <v>87.35905688847474</v>
          </cell>
          <cell r="AJ36">
            <v>98.723882248309849</v>
          </cell>
          <cell r="AK36">
            <v>106.68628643222809</v>
          </cell>
          <cell r="AL36">
            <v>110.54599386954577</v>
          </cell>
          <cell r="AM36">
            <v>97.993643989240496</v>
          </cell>
          <cell r="AN36">
            <v>84.09341869674779</v>
          </cell>
          <cell r="AO36">
            <v>87.85885989120446</v>
          </cell>
          <cell r="AP36">
            <v>95.458270763885622</v>
          </cell>
          <cell r="AQ36">
            <v>85.861088963256037</v>
          </cell>
          <cell r="AR36">
            <v>98.441670738247126</v>
          </cell>
          <cell r="AS36">
            <v>90.905132549640854</v>
          </cell>
          <cell r="AT36">
            <v>98.600626540157506</v>
          </cell>
          <cell r="AU36">
            <v>101.81091612826742</v>
          </cell>
          <cell r="AV36">
            <v>101.05080102387642</v>
          </cell>
          <cell r="AW36">
            <v>110.28850050586429</v>
          </cell>
          <cell r="AX36">
            <v>121.82685949098374</v>
          </cell>
          <cell r="AY36">
            <v>129.05037609903155</v>
          </cell>
          <cell r="AZ36">
            <v>130.40612864232273</v>
          </cell>
          <cell r="BA36">
            <v>117.56196740498117</v>
          </cell>
          <cell r="BB36">
            <v>102.25376623885938</v>
          </cell>
          <cell r="BC36">
            <v>105.97798680874051</v>
          </cell>
          <cell r="BD36">
            <v>115.01030347553822</v>
          </cell>
          <cell r="BE36">
            <v>106.22581195474922</v>
          </cell>
          <cell r="BF36">
            <v>122.88744918773992</v>
          </cell>
        </row>
        <row r="37">
          <cell r="D37" t="str">
            <v>Net New Shipments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11.933987261308971</v>
          </cell>
          <cell r="M37">
            <v>16.240743328782742</v>
          </cell>
          <cell r="N37">
            <v>19.382938691372829</v>
          </cell>
          <cell r="O37">
            <v>13.356259107780147</v>
          </cell>
          <cell r="P37">
            <v>10.628682299669789</v>
          </cell>
          <cell r="Q37">
            <v>9.4797491790099002</v>
          </cell>
          <cell r="R37">
            <v>14.867314630288774</v>
          </cell>
          <cell r="S37">
            <v>18.596744385518498</v>
          </cell>
          <cell r="T37">
            <v>21.432547140631076</v>
          </cell>
          <cell r="U37">
            <v>23.408802448032134</v>
          </cell>
          <cell r="V37">
            <v>33.401998357215689</v>
          </cell>
          <cell r="W37">
            <v>39.972733111082334</v>
          </cell>
          <cell r="X37">
            <v>42.420700959943588</v>
          </cell>
          <cell r="Y37">
            <v>28.436519151811353</v>
          </cell>
          <cell r="Z37">
            <v>19.660739842785915</v>
          </cell>
          <cell r="AA37">
            <v>17.925570716373613</v>
          </cell>
          <cell r="AB37">
            <v>21.169492406067548</v>
          </cell>
          <cell r="AC37">
            <v>16.366163155227241</v>
          </cell>
          <cell r="AD37">
            <v>30.421874129172693</v>
          </cell>
          <cell r="AE37">
            <v>22.762119992317594</v>
          </cell>
          <cell r="AF37">
            <v>23.778123788868697</v>
          </cell>
          <cell r="AG37">
            <v>21.947215854031128</v>
          </cell>
          <cell r="AH37">
            <v>17.019626905087989</v>
          </cell>
          <cell r="AI37">
            <v>22.929443617389552</v>
          </cell>
          <cell r="AJ37">
            <v>23.102977242673887</v>
          </cell>
          <cell r="AK37">
            <v>22.364089666803466</v>
          </cell>
          <cell r="AL37">
            <v>19.860134772776973</v>
          </cell>
          <cell r="AM37">
            <v>19.568323415740679</v>
          </cell>
          <cell r="AN37">
            <v>18.160347542111595</v>
          </cell>
          <cell r="AO37">
            <v>18.11912691753605</v>
          </cell>
          <cell r="AP37">
            <v>19.5520327116526</v>
          </cell>
          <cell r="AQ37">
            <v>20.364722991493174</v>
          </cell>
          <cell r="AR37">
            <v>24.445778449492785</v>
          </cell>
          <cell r="AS37">
            <v>20.47059483166413</v>
          </cell>
          <cell r="AT37">
            <v>21.953057299222564</v>
          </cell>
          <cell r="AU37">
            <v>22.898152392721862</v>
          </cell>
          <cell r="AV37">
            <v>24.44242249772492</v>
          </cell>
          <cell r="AW37">
            <v>25.775753456789971</v>
          </cell>
          <cell r="AX37">
            <v>26.188068030252907</v>
          </cell>
          <cell r="AY37">
            <v>25.900257335001697</v>
          </cell>
          <cell r="AZ37">
            <v>26.094699642189198</v>
          </cell>
          <cell r="BA37">
            <v>27.30979776575623</v>
          </cell>
          <cell r="BB37">
            <v>29.939594401028899</v>
          </cell>
          <cell r="BC37">
            <v>30.238990345038928</v>
          </cell>
          <cell r="BD37">
            <v>30.541380248489531</v>
          </cell>
          <cell r="BE37">
            <v>30.846794050974268</v>
          </cell>
          <cell r="BF37">
            <v>31.155261991484167</v>
          </cell>
        </row>
        <row r="38">
          <cell r="D38" t="str">
            <v>Replacement Shipments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64.351566235611244</v>
          </cell>
          <cell r="M38">
            <v>65.750283032831774</v>
          </cell>
          <cell r="N38">
            <v>67.169960947352394</v>
          </cell>
          <cell r="O38">
            <v>68.610647891300459</v>
          </cell>
          <cell r="P38">
            <v>70.07238376844613</v>
          </cell>
          <cell r="Q38">
            <v>71.555200277217992</v>
          </cell>
          <cell r="R38">
            <v>73.059120715327893</v>
          </cell>
          <cell r="S38">
            <v>71.092572131582926</v>
          </cell>
          <cell r="T38">
            <v>74.923993724582502</v>
          </cell>
          <cell r="U38">
            <v>78.118565226780021</v>
          </cell>
          <cell r="V38">
            <v>76.155035146142836</v>
          </cell>
          <cell r="W38">
            <v>76.076077963828098</v>
          </cell>
          <cell r="X38">
            <v>76.909910627481082</v>
          </cell>
          <cell r="Y38">
            <v>81.457039481754535</v>
          </cell>
          <cell r="Z38">
            <v>81.597088418028818</v>
          </cell>
          <cell r="AA38">
            <v>87.030335341779633</v>
          </cell>
          <cell r="AB38">
            <v>91.341210086760526</v>
          </cell>
          <cell r="AC38">
            <v>95.022414751383934</v>
          </cell>
          <cell r="AD38">
            <v>98.654988405060777</v>
          </cell>
          <cell r="AE38">
            <v>100.8715748241016</v>
          </cell>
          <cell r="AF38">
            <v>97.519629382847214</v>
          </cell>
          <cell r="AG38">
            <v>92.702610847155995</v>
          </cell>
          <cell r="AH38">
            <v>97.155733940075052</v>
          </cell>
          <cell r="AI38">
            <v>103.29896318296895</v>
          </cell>
          <cell r="AJ38">
            <v>104.26696981149381</v>
          </cell>
          <cell r="AK38">
            <v>115.83902156857259</v>
          </cell>
          <cell r="AL38">
            <v>113.72893604908737</v>
          </cell>
          <cell r="AM38">
            <v>110.95088828619608</v>
          </cell>
          <cell r="AN38">
            <v>105.09966710611837</v>
          </cell>
          <cell r="AO38">
            <v>106.76940310213277</v>
          </cell>
          <cell r="AP38">
            <v>116.25083846419162</v>
          </cell>
          <cell r="AQ38">
            <v>117.31686691606647</v>
          </cell>
          <cell r="AR38">
            <v>128.47155225600903</v>
          </cell>
          <cell r="AS38">
            <v>124.94708826147681</v>
          </cell>
          <cell r="AT38">
            <v>122.00420857483546</v>
          </cell>
          <cell r="AU38">
            <v>115.35768122778262</v>
          </cell>
          <cell r="AV38">
            <v>117.00413343211747</v>
          </cell>
          <cell r="AW38">
            <v>127.29495682141399</v>
          </cell>
          <cell r="AX38">
            <v>128.82003972408143</v>
          </cell>
          <cell r="AY38">
            <v>142.27994110806588</v>
          </cell>
          <cell r="AZ38">
            <v>136.51006360515581</v>
          </cell>
          <cell r="BA38">
            <v>134.40456441972952</v>
          </cell>
          <cell r="BB38">
            <v>128.29188141640128</v>
          </cell>
          <cell r="BC38">
            <v>130.81062664861193</v>
          </cell>
          <cell r="BD38">
            <v>141.85459244199663</v>
          </cell>
          <cell r="BE38">
            <v>143.61257445121157</v>
          </cell>
          <cell r="BF38">
            <v>156.90990371649588</v>
          </cell>
        </row>
        <row r="39">
          <cell r="D39" t="str">
            <v>Net New Shipments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6.7410058959716821</v>
          </cell>
          <cell r="M39">
            <v>9.1737106917507276</v>
          </cell>
          <cell r="N39">
            <v>10.948604279427627</v>
          </cell>
          <cell r="O39">
            <v>7.5443872548423823</v>
          </cell>
          <cell r="P39">
            <v>6.0036941953819678</v>
          </cell>
          <cell r="Q39">
            <v>5.3547103502630762</v>
          </cell>
          <cell r="R39">
            <v>8.3979187664266419</v>
          </cell>
          <cell r="S39">
            <v>10.504516286445892</v>
          </cell>
          <cell r="T39">
            <v>12.106341617197131</v>
          </cell>
          <cell r="U39">
            <v>13.222644859980505</v>
          </cell>
          <cell r="V39">
            <v>18.867379605241105</v>
          </cell>
          <cell r="W39">
            <v>22.578910441232683</v>
          </cell>
          <cell r="X39">
            <v>23.961664196620518</v>
          </cell>
          <cell r="Y39">
            <v>16.062589901092675</v>
          </cell>
          <cell r="Z39">
            <v>11.105522429127177</v>
          </cell>
          <cell r="AA39">
            <v>10.125398598295419</v>
          </cell>
          <cell r="AB39">
            <v>11.957753096208421</v>
          </cell>
          <cell r="AC39">
            <v>9.2445550601098692</v>
          </cell>
          <cell r="AD39">
            <v>17.184033163511813</v>
          </cell>
          <cell r="AE39">
            <v>12.857361224985766</v>
          </cell>
          <cell r="AF39">
            <v>13.431258903348862</v>
          </cell>
          <cell r="AG39">
            <v>12.39705625896238</v>
          </cell>
          <cell r="AH39">
            <v>9.6136691620577039</v>
          </cell>
          <cell r="AI39">
            <v>12.951875281222669</v>
          </cell>
          <cell r="AJ39">
            <v>13.049897104572665</v>
          </cell>
          <cell r="AK39">
            <v>12.632530687436429</v>
          </cell>
          <cell r="AL39">
            <v>11.218152212389441</v>
          </cell>
          <cell r="AM39">
            <v>11.053320288639384</v>
          </cell>
          <cell r="AN39">
            <v>10.258014121664246</v>
          </cell>
          <cell r="AO39">
            <v>10.2347303299847</v>
          </cell>
          <cell r="AP39">
            <v>11.044118357222374</v>
          </cell>
          <cell r="AQ39">
            <v>11.503172808014938</v>
          </cell>
          <cell r="AR39">
            <v>13.808388852056851</v>
          </cell>
          <cell r="AS39">
            <v>11.562975343679</v>
          </cell>
          <cell r="AT39">
            <v>12.400355844894069</v>
          </cell>
          <cell r="AU39">
            <v>12.934200188618661</v>
          </cell>
          <cell r="AV39">
            <v>13.806493216494459</v>
          </cell>
          <cell r="AW39">
            <v>14.55963562058264</v>
          </cell>
          <cell r="AX39">
            <v>14.792534727130146</v>
          </cell>
          <cell r="AY39">
            <v>14.629962608429992</v>
          </cell>
          <cell r="AZ39">
            <v>14.739794864027203</v>
          </cell>
          <cell r="BA39">
            <v>15.426152527714748</v>
          </cell>
          <cell r="BB39">
            <v>16.911613692991182</v>
          </cell>
          <cell r="BC39">
            <v>17.080729829921211</v>
          </cell>
          <cell r="BD39">
            <v>17.251537128220207</v>
          </cell>
          <cell r="BE39">
            <v>17.424052499502523</v>
          </cell>
          <cell r="BF39">
            <v>17.598293024497707</v>
          </cell>
        </row>
        <row r="40">
          <cell r="D40" t="str">
            <v>Replacement Shipments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150.56729438632465</v>
          </cell>
          <cell r="M40">
            <v>153.94805373822174</v>
          </cell>
          <cell r="N40">
            <v>157.38261824022834</v>
          </cell>
          <cell r="O40">
            <v>160.87120970017691</v>
          </cell>
          <cell r="P40">
            <v>164.4140316338511</v>
          </cell>
          <cell r="Q40">
            <v>168.01126873737826</v>
          </cell>
          <cell r="R40">
            <v>171.66308636128647</v>
          </cell>
          <cell r="S40">
            <v>175.36962998671652</v>
          </cell>
          <cell r="T40">
            <v>179.13102470428817</v>
          </cell>
          <cell r="U40">
            <v>182.94737469612852</v>
          </cell>
          <cell r="V40">
            <v>186.81876272157839</v>
          </cell>
          <cell r="W40">
            <v>190.74524960710022</v>
          </cell>
          <cell r="X40">
            <v>179.20886381346597</v>
          </cell>
          <cell r="Y40">
            <v>192.92583772730069</v>
          </cell>
          <cell r="Z40">
            <v>203.90167109952313</v>
          </cell>
          <cell r="AA40">
            <v>192.92623155884871</v>
          </cell>
          <cell r="AB40">
            <v>189.92286915305874</v>
          </cell>
          <cell r="AC40">
            <v>190.7626667670022</v>
          </cell>
          <cell r="AD40">
            <v>207.34464147397935</v>
          </cell>
          <cell r="AE40">
            <v>220.00181651196093</v>
          </cell>
          <cell r="AF40">
            <v>230.56913784180256</v>
          </cell>
          <cell r="AG40">
            <v>239.12850057140582</v>
          </cell>
          <cell r="AH40">
            <v>266.98355877889617</v>
          </cell>
          <cell r="AI40">
            <v>286.67980907369764</v>
          </cell>
          <cell r="AJ40">
            <v>281.01854611733091</v>
          </cell>
          <cell r="AK40">
            <v>261.17348369164733</v>
          </cell>
          <cell r="AL40">
            <v>251.08744672220951</v>
          </cell>
          <cell r="AM40">
            <v>235.94760127814584</v>
          </cell>
          <cell r="AN40">
            <v>240.72965092762058</v>
          </cell>
          <cell r="AO40">
            <v>230.04145833954749</v>
          </cell>
          <cell r="AP40">
            <v>280.35713938399351</v>
          </cell>
          <cell r="AQ40">
            <v>274.63090449352381</v>
          </cell>
          <cell r="AR40">
            <v>287.6366349350867</v>
          </cell>
          <cell r="AS40">
            <v>291.80181862108117</v>
          </cell>
          <cell r="AT40">
            <v>307.83066335110743</v>
          </cell>
          <cell r="AU40">
            <v>341.71047375543247</v>
          </cell>
          <cell r="AV40">
            <v>336.46569149974761</v>
          </cell>
          <cell r="AW40">
            <v>314.84729889197638</v>
          </cell>
          <cell r="AX40">
            <v>298.75177017687361</v>
          </cell>
          <cell r="AY40">
            <v>282.9115774759241</v>
          </cell>
          <cell r="AZ40">
            <v>284.31448502868841</v>
          </cell>
          <cell r="BA40">
            <v>273.52736294163401</v>
          </cell>
          <cell r="BB40">
            <v>327.28201789195975</v>
          </cell>
          <cell r="BC40">
            <v>323.50623967310736</v>
          </cell>
          <cell r="BD40">
            <v>346.30650321386906</v>
          </cell>
          <cell r="BE40">
            <v>340.93124621707472</v>
          </cell>
          <cell r="BF40">
            <v>360.51800086924231</v>
          </cell>
        </row>
        <row r="41">
          <cell r="D41" t="str">
            <v>Net New Shipments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28.641569427141324</v>
          </cell>
          <cell r="M41">
            <v>38.977783989078944</v>
          </cell>
          <cell r="N41">
            <v>46.519052859294789</v>
          </cell>
          <cell r="O41">
            <v>32.055021858671807</v>
          </cell>
          <cell r="P41">
            <v>25.508837519207646</v>
          </cell>
          <cell r="Q41">
            <v>22.751398029623942</v>
          </cell>
          <cell r="R41">
            <v>35.681555112692877</v>
          </cell>
          <cell r="S41">
            <v>44.6321865252444</v>
          </cell>
          <cell r="T41">
            <v>51.438113137514392</v>
          </cell>
          <cell r="U41">
            <v>56.181125875277303</v>
          </cell>
          <cell r="V41">
            <v>80.164796057317744</v>
          </cell>
          <cell r="W41">
            <v>95.93455946659742</v>
          </cell>
          <cell r="X41">
            <v>101.80968230386496</v>
          </cell>
          <cell r="Y41">
            <v>68.247645964346674</v>
          </cell>
          <cell r="Z41">
            <v>47.185775622686378</v>
          </cell>
          <cell r="AA41">
            <v>43.021369719297127</v>
          </cell>
          <cell r="AB41">
            <v>50.806781774561841</v>
          </cell>
          <cell r="AC41">
            <v>39.278791572545288</v>
          </cell>
          <cell r="AD41">
            <v>73.01249791001419</v>
          </cell>
          <cell r="AE41">
            <v>54.629087981562861</v>
          </cell>
          <cell r="AF41">
            <v>57.067497093284146</v>
          </cell>
          <cell r="AG41">
            <v>52.673318049675359</v>
          </cell>
          <cell r="AH41">
            <v>40.847104572211265</v>
          </cell>
          <cell r="AI41">
            <v>55.030664681734834</v>
          </cell>
          <cell r="AJ41">
            <v>55.447145382416693</v>
          </cell>
          <cell r="AK41">
            <v>53.673815200329045</v>
          </cell>
          <cell r="AL41">
            <v>47.6643234546641</v>
          </cell>
          <cell r="AM41">
            <v>46.963976197778265</v>
          </cell>
          <cell r="AN41">
            <v>43.584834101067827</v>
          </cell>
          <cell r="AO41">
            <v>43.485904602086521</v>
          </cell>
          <cell r="AP41">
            <v>46.924878507966241</v>
          </cell>
          <cell r="AQ41">
            <v>48.875335179583544</v>
          </cell>
          <cell r="AR41">
            <v>58.66986827878236</v>
          </cell>
          <cell r="AS41">
            <v>49.12942759599354</v>
          </cell>
          <cell r="AT41">
            <v>52.687337518134882</v>
          </cell>
          <cell r="AU41">
            <v>54.955565742531689</v>
          </cell>
          <cell r="AV41">
            <v>58.661813994539898</v>
          </cell>
          <cell r="AW41">
            <v>61.861808296296182</v>
          </cell>
          <cell r="AX41">
            <v>62.851363272606662</v>
          </cell>
          <cell r="AY41">
            <v>62.160617604003619</v>
          </cell>
          <cell r="AZ41">
            <v>62.627279141254803</v>
          </cell>
          <cell r="BA41">
            <v>65.543514637814951</v>
          </cell>
          <cell r="BB41">
            <v>71.855026562468993</v>
          </cell>
          <cell r="BC41">
            <v>72.573576828093834</v>
          </cell>
          <cell r="BD41">
            <v>73.299312596374875</v>
          </cell>
          <cell r="BE41">
            <v>74.032305722338521</v>
          </cell>
          <cell r="BF41">
            <v>74.772628779561273</v>
          </cell>
        </row>
        <row r="42">
          <cell r="D42" t="str">
            <v>Replacement Shipments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1.0913936421275139E-11</v>
          </cell>
          <cell r="M42">
            <v>1.116369348426979E-11</v>
          </cell>
          <cell r="N42">
            <v>1.1417563105501665E-11</v>
          </cell>
          <cell r="O42">
            <v>1.1675566493897879E-11</v>
          </cell>
          <cell r="P42">
            <v>1.1937723563092893E-11</v>
          </cell>
          <cell r="Q42">
            <v>1.2204052890349514E-11</v>
          </cell>
          <cell r="R42">
            <v>1.2474571675499268E-11</v>
          </cell>
          <cell r="S42">
            <v>1.2749295699937937E-11</v>
          </cell>
          <cell r="T42">
            <v>1.3028239285712848E-11</v>
          </cell>
          <cell r="U42">
            <v>1.3311415254739234E-11</v>
          </cell>
          <cell r="V42">
            <v>1.3598834888183696E-11</v>
          </cell>
          <cell r="W42">
            <v>1.3890507886053497E-11</v>
          </cell>
          <cell r="X42">
            <v>1.4186442327031044E-11</v>
          </cell>
          <cell r="Y42">
            <v>1.448664462859359E-11</v>
          </cell>
          <cell r="Z42">
            <v>1.4791119507458731E-11</v>
          </cell>
          <cell r="AA42">
            <v>1.0913936421275139E-11</v>
          </cell>
          <cell r="AB42">
            <v>1.116369348426979E-11</v>
          </cell>
          <cell r="AC42">
            <v>1.1417563105501665E-11</v>
          </cell>
          <cell r="AD42">
            <v>1.1675566493897879E-11</v>
          </cell>
          <cell r="AE42">
            <v>1.1937723563092893E-11</v>
          </cell>
          <cell r="AF42">
            <v>1.2204052890349514E-11</v>
          </cell>
          <cell r="AG42">
            <v>1.2474571675499268E-11</v>
          </cell>
          <cell r="AH42">
            <v>1.2749295699937937E-11</v>
          </cell>
          <cell r="AI42">
            <v>1.3028239285712848E-11</v>
          </cell>
          <cell r="AJ42">
            <v>1.3311415254739234E-11</v>
          </cell>
          <cell r="AK42">
            <v>1.3598834888183696E-11</v>
          </cell>
          <cell r="AL42">
            <v>1.3890507886053497E-11</v>
          </cell>
          <cell r="AM42">
            <v>1.4186442327031044E-11</v>
          </cell>
          <cell r="AN42">
            <v>1.448664462859359E-11</v>
          </cell>
          <cell r="AO42">
            <v>1.4791119507458731E-11</v>
          </cell>
          <cell r="AP42">
            <v>1.0913936421275139E-11</v>
          </cell>
          <cell r="AQ42">
            <v>1.116369348426979E-11</v>
          </cell>
          <cell r="AR42">
            <v>1.1417563105501665E-11</v>
          </cell>
          <cell r="AS42">
            <v>1.1675566493897879E-11</v>
          </cell>
          <cell r="AT42">
            <v>1.1937723563092893E-11</v>
          </cell>
          <cell r="AU42">
            <v>1.2204052890349514E-11</v>
          </cell>
          <cell r="AV42">
            <v>1.2474571675499268E-11</v>
          </cell>
          <cell r="AW42">
            <v>1.2749295699937937E-11</v>
          </cell>
          <cell r="AX42">
            <v>1.3028239285712848E-11</v>
          </cell>
          <cell r="AY42">
            <v>1.3311415254739234E-11</v>
          </cell>
          <cell r="AZ42">
            <v>1.3598834888183696E-11</v>
          </cell>
          <cell r="BA42">
            <v>1.3890507886053497E-11</v>
          </cell>
          <cell r="BB42">
            <v>1.4186442327031044E-11</v>
          </cell>
          <cell r="BC42">
            <v>1.448664462859359E-11</v>
          </cell>
          <cell r="BD42">
            <v>1.4791119507458731E-11</v>
          </cell>
          <cell r="BE42">
            <v>1.0913936421275139E-11</v>
          </cell>
          <cell r="BF42">
            <v>1.116369348426979E-11</v>
          </cell>
        </row>
        <row r="43">
          <cell r="D43" t="str">
            <v>Net New Shipments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</row>
        <row r="44">
          <cell r="D44" t="str">
            <v>Replacement Shipments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7558.3730193913871</v>
          </cell>
          <cell r="M44">
            <v>7729.1700477717977</v>
          </cell>
          <cell r="N44">
            <v>7902.7167932845523</v>
          </cell>
          <cell r="O44">
            <v>8079.0255539901627</v>
          </cell>
          <cell r="P44">
            <v>8258.1077160961195</v>
          </cell>
          <cell r="Q44">
            <v>8439.9737268121262</v>
          </cell>
          <cell r="R44">
            <v>8624.6330672660843</v>
          </cell>
          <cell r="S44">
            <v>8812.094225505507</v>
          </cell>
          <cell r="T44">
            <v>9002.3646696095711</v>
          </cell>
          <cell r="U44">
            <v>9195.4508209374144</v>
          </cell>
          <cell r="V44">
            <v>9391.3580275387558</v>
          </cell>
          <cell r="W44">
            <v>9590.0905377533199</v>
          </cell>
          <cell r="X44">
            <v>9791.6514740259481</v>
          </cell>
          <cell r="Y44">
            <v>9134.6718361769817</v>
          </cell>
          <cell r="Z44">
            <v>9874.3260574381875</v>
          </cell>
          <cell r="AA44">
            <v>10462.909179620958</v>
          </cell>
          <cell r="AB44">
            <v>9843.1849222955716</v>
          </cell>
          <cell r="AC44">
            <v>9661.9955338146301</v>
          </cell>
          <cell r="AD44">
            <v>9692.1048953063309</v>
          </cell>
          <cell r="AE44">
            <v>10588.379964875305</v>
          </cell>
          <cell r="AF44">
            <v>11268.442261504822</v>
          </cell>
          <cell r="AG44">
            <v>11833.279263260036</v>
          </cell>
          <cell r="AH44">
            <v>12287.398783780616</v>
          </cell>
          <cell r="AI44">
            <v>13803.255688889103</v>
          </cell>
          <cell r="AJ44">
            <v>14869.882658109142</v>
          </cell>
          <cell r="AK44">
            <v>15394.783039882899</v>
          </cell>
          <cell r="AL44">
            <v>12890.704963330216</v>
          </cell>
          <cell r="AM44">
            <v>12471.211764848764</v>
          </cell>
          <cell r="AN44">
            <v>12830.605347860972</v>
          </cell>
          <cell r="AO44">
            <v>12639.353973005294</v>
          </cell>
          <cell r="AP44">
            <v>11823.717601387476</v>
          </cell>
          <cell r="AQ44">
            <v>13710.373320117376</v>
          </cell>
          <cell r="AR44">
            <v>13594.910978005195</v>
          </cell>
          <cell r="AS44">
            <v>14409.171975143223</v>
          </cell>
          <cell r="AT44">
            <v>14732.17379238435</v>
          </cell>
          <cell r="AU44">
            <v>14535.433507229767</v>
          </cell>
          <cell r="AV44">
            <v>16831.887616528609</v>
          </cell>
          <cell r="AW44">
            <v>17921.4357471525</v>
          </cell>
          <cell r="AX44">
            <v>18348.740280524598</v>
          </cell>
          <cell r="AY44">
            <v>15513.927718479776</v>
          </cell>
          <cell r="AZ44">
            <v>15055.890663134023</v>
          </cell>
          <cell r="BA44">
            <v>15229.311975934415</v>
          </cell>
          <cell r="BB44">
            <v>15032.615981412011</v>
          </cell>
          <cell r="BC44">
            <v>14406.244744604051</v>
          </cell>
          <cell r="BD44">
            <v>16400.244530197451</v>
          </cell>
          <cell r="BE44">
            <v>16823.827751719902</v>
          </cell>
          <cell r="BF44">
            <v>17113.02725045968</v>
          </cell>
        </row>
        <row r="45">
          <cell r="D45" t="str">
            <v>Net New Shipments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1576.2988167855947</v>
          </cell>
          <cell r="M45">
            <v>2145.1560096663889</v>
          </cell>
          <cell r="N45">
            <v>2560.1923863364063</v>
          </cell>
          <cell r="O45">
            <v>1764.1593683054089</v>
          </cell>
          <cell r="P45">
            <v>1403.8878177185106</v>
          </cell>
          <cell r="Q45">
            <v>1252.1311684942048</v>
          </cell>
          <cell r="R45">
            <v>1963.7468976092205</v>
          </cell>
          <cell r="S45">
            <v>2456.348035999315</v>
          </cell>
          <cell r="T45">
            <v>2830.9145936504647</v>
          </cell>
          <cell r="U45">
            <v>3091.9479628432018</v>
          </cell>
          <cell r="V45">
            <v>4411.8976613503473</v>
          </cell>
          <cell r="W45">
            <v>5279.7921203558217</v>
          </cell>
          <cell r="X45">
            <v>5603.1315658569511</v>
          </cell>
          <cell r="Y45">
            <v>3756.0331271532341</v>
          </cell>
          <cell r="Z45">
            <v>2596.8857074105763</v>
          </cell>
          <cell r="AA45">
            <v>2367.6961682400142</v>
          </cell>
          <cell r="AB45">
            <v>2796.1690507097228</v>
          </cell>
          <cell r="AC45">
            <v>2161.7220675728458</v>
          </cell>
          <cell r="AD45">
            <v>4018.2684248110454</v>
          </cell>
          <cell r="AE45">
            <v>3006.5310131298902</v>
          </cell>
          <cell r="AF45">
            <v>3140.7297136384004</v>
          </cell>
          <cell r="AG45">
            <v>2898.8945291243144</v>
          </cell>
          <cell r="AH45">
            <v>2248.034723449151</v>
          </cell>
          <cell r="AI45">
            <v>3028.6319276395079</v>
          </cell>
          <cell r="AJ45">
            <v>3051.5530890433583</v>
          </cell>
          <cell r="AK45">
            <v>2953.9572406416992</v>
          </cell>
          <cell r="AL45">
            <v>2623.2227551495598</v>
          </cell>
          <cell r="AM45">
            <v>2584.6788982852595</v>
          </cell>
          <cell r="AN45">
            <v>2398.7066280734434</v>
          </cell>
          <cell r="AO45">
            <v>2393.2620084067166</v>
          </cell>
          <cell r="AP45">
            <v>2582.5271432165755</v>
          </cell>
          <cell r="AQ45">
            <v>2689.8712100800767</v>
          </cell>
          <cell r="AR45">
            <v>3228.9167737147072</v>
          </cell>
          <cell r="AS45">
            <v>2703.8552753164549</v>
          </cell>
          <cell r="AT45">
            <v>2899.6660954869876</v>
          </cell>
          <cell r="AU45">
            <v>3024.4988311865295</v>
          </cell>
          <cell r="AV45">
            <v>3228.4735033571196</v>
          </cell>
          <cell r="AW45">
            <v>3404.5863118542475</v>
          </cell>
          <cell r="AX45">
            <v>3459.046816969756</v>
          </cell>
          <cell r="AY45">
            <v>3421.0313868835219</v>
          </cell>
          <cell r="AZ45">
            <v>3446.7142682241392</v>
          </cell>
          <cell r="BA45">
            <v>3607.2103113753255</v>
          </cell>
          <cell r="BB45">
            <v>3954.5665833236708</v>
          </cell>
          <cell r="BC45">
            <v>3994.1122491568676</v>
          </cell>
          <cell r="BD45">
            <v>4034.0533716484497</v>
          </cell>
          <cell r="BE45">
            <v>4074.3939053649374</v>
          </cell>
          <cell r="BF45">
            <v>4115.137844418583</v>
          </cell>
        </row>
        <row r="46">
          <cell r="D46" t="str">
            <v>Replacement Shipments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198.00162052141968</v>
          </cell>
          <cell r="M46">
            <v>202.24843480480678</v>
          </cell>
          <cell r="N46">
            <v>206.5572965097584</v>
          </cell>
          <cell r="O46">
            <v>210.92829907596305</v>
          </cell>
          <cell r="P46">
            <v>215.36151117972534</v>
          </cell>
          <cell r="Q46">
            <v>212.49300823179328</v>
          </cell>
          <cell r="R46">
            <v>221.96949727360021</v>
          </cell>
          <cell r="S46">
            <v>230.09391284701073</v>
          </cell>
          <cell r="T46">
            <v>227.14674517055218</v>
          </cell>
          <cell r="U46">
            <v>228.26787287446771</v>
          </cell>
          <cell r="V46">
            <v>224.0042255426672</v>
          </cell>
          <cell r="W46">
            <v>240.02281137576352</v>
          </cell>
          <cell r="X46">
            <v>252.67585693161536</v>
          </cell>
          <cell r="Y46">
            <v>253.17219194161575</v>
          </cell>
          <cell r="Z46">
            <v>256.6930776850827</v>
          </cell>
          <cell r="AA46">
            <v>264.56412374743445</v>
          </cell>
          <cell r="AB46">
            <v>288.56152359929666</v>
          </cell>
          <cell r="AC46">
            <v>304.18712563804263</v>
          </cell>
          <cell r="AD46">
            <v>287.70253080818867</v>
          </cell>
          <cell r="AE46">
            <v>280.56702672626443</v>
          </cell>
          <cell r="AF46">
            <v>286.33106462752744</v>
          </cell>
          <cell r="AG46">
            <v>314.26754417489502</v>
          </cell>
          <cell r="AH46">
            <v>324.06048484486462</v>
          </cell>
          <cell r="AI46">
            <v>324.64367740311747</v>
          </cell>
          <cell r="AJ46">
            <v>308.20696790402508</v>
          </cell>
          <cell r="AK46">
            <v>315.20473470147726</v>
          </cell>
          <cell r="AL46">
            <v>340.91795087803945</v>
          </cell>
          <cell r="AM46">
            <v>344.72734217989466</v>
          </cell>
          <cell r="AN46">
            <v>352.48679891540752</v>
          </cell>
          <cell r="AO46">
            <v>336.26081052651193</v>
          </cell>
          <cell r="AP46">
            <v>342.36134942335912</v>
          </cell>
          <cell r="AQ46">
            <v>365.03402429682529</v>
          </cell>
          <cell r="AR46">
            <v>368.48907036430899</v>
          </cell>
          <cell r="AS46">
            <v>374.53882825191323</v>
          </cell>
          <cell r="AT46">
            <v>358.26278584173315</v>
          </cell>
          <cell r="AU46">
            <v>366.10329587817614</v>
          </cell>
          <cell r="AV46">
            <v>389.76281694778396</v>
          </cell>
          <cell r="AW46">
            <v>398.17347052635853</v>
          </cell>
          <cell r="AX46">
            <v>399.39618060801746</v>
          </cell>
          <cell r="AY46">
            <v>384.92028578582062</v>
          </cell>
          <cell r="AZ46">
            <v>393.90842059537454</v>
          </cell>
          <cell r="BA46">
            <v>419.44314199251181</v>
          </cell>
          <cell r="BB46">
            <v>429.47285343087663</v>
          </cell>
          <cell r="BC46">
            <v>431.19623526723541</v>
          </cell>
          <cell r="BD46">
            <v>416.37085319649782</v>
          </cell>
          <cell r="BE46">
            <v>425.59509843578962</v>
          </cell>
          <cell r="BF46">
            <v>452.60530808586378</v>
          </cell>
        </row>
        <row r="47">
          <cell r="D47" t="str">
            <v>Net New Shipments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14.491387710373601</v>
          </cell>
          <cell r="M47">
            <v>19.721062468793434</v>
          </cell>
          <cell r="N47">
            <v>23.536616337252326</v>
          </cell>
          <cell r="O47">
            <v>16.218446094589126</v>
          </cell>
          <cell r="P47">
            <v>12.906361694742372</v>
          </cell>
          <cell r="Q47">
            <v>11.511217310873917</v>
          </cell>
          <cell r="R47">
            <v>18.053314102163313</v>
          </cell>
          <cell r="S47">
            <v>22.581944084604629</v>
          </cell>
          <cell r="T47">
            <v>26.025446771063571</v>
          </cell>
          <cell r="U47">
            <v>28.425204810615014</v>
          </cell>
          <cell r="V47">
            <v>40.559898204767237</v>
          </cell>
          <cell r="W47">
            <v>48.538712223533139</v>
          </cell>
          <cell r="X47">
            <v>51.511268706427245</v>
          </cell>
          <cell r="Y47">
            <v>34.530338866572947</v>
          </cell>
          <cell r="Z47">
            <v>23.873949041181731</v>
          </cell>
          <cell r="AA47">
            <v>21.766940880092989</v>
          </cell>
          <cell r="AB47">
            <v>25.706020575598359</v>
          </cell>
          <cell r="AC47">
            <v>19.873359206821988</v>
          </cell>
          <cell r="AD47">
            <v>36.941146594928796</v>
          </cell>
          <cell r="AE47">
            <v>27.639941177760647</v>
          </cell>
          <cell r="AF47">
            <v>28.873670073949828</v>
          </cell>
          <cell r="AG47">
            <v>26.650406703144427</v>
          </cell>
          <cell r="AH47">
            <v>20.666857335030045</v>
          </cell>
          <cell r="AI47">
            <v>27.843121512290054</v>
          </cell>
          <cell r="AJ47">
            <v>28.053842622486854</v>
          </cell>
          <cell r="AK47">
            <v>27.156614721881851</v>
          </cell>
          <cell r="AL47">
            <v>24.116073418785845</v>
          </cell>
          <cell r="AM47">
            <v>23.761728184414324</v>
          </cell>
          <cell r="AN47">
            <v>22.052029336505711</v>
          </cell>
          <cell r="AO47">
            <v>22.001975315221216</v>
          </cell>
          <cell r="AP47">
            <v>23.741946454817025</v>
          </cell>
          <cell r="AQ47">
            <v>24.728792650958667</v>
          </cell>
          <cell r="AR47">
            <v>29.684400162049542</v>
          </cell>
          <cell r="AS47">
            <v>24.857352356104229</v>
          </cell>
          <cell r="AT47">
            <v>26.657499944087476</v>
          </cell>
          <cell r="AU47">
            <v>27.805124717198396</v>
          </cell>
          <cell r="AV47">
            <v>29.680325044727851</v>
          </cell>
          <cell r="AW47">
            <v>31.299382904518101</v>
          </cell>
          <cell r="AX47">
            <v>31.80005465921796</v>
          </cell>
          <cell r="AY47">
            <v>31.450567410677195</v>
          </cell>
          <cell r="AZ47">
            <v>31.686677840415086</v>
          </cell>
          <cell r="BA47">
            <v>33.162166093351971</v>
          </cell>
          <cell r="BB47">
            <v>36.355516463745062</v>
          </cell>
          <cell r="BC47">
            <v>36.719071628382572</v>
          </cell>
          <cell r="BD47">
            <v>37.086262344666466</v>
          </cell>
          <cell r="BE47">
            <v>37.457124968113064</v>
          </cell>
          <cell r="BF47">
            <v>37.831696217793706</v>
          </cell>
        </row>
        <row r="48">
          <cell r="D48" t="str">
            <v>Replacement Shipments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758.18870429268645</v>
          </cell>
          <cell r="M48">
            <v>775.21267728089379</v>
          </cell>
          <cell r="N48">
            <v>792.50758863730425</v>
          </cell>
          <cell r="O48">
            <v>810.0745552857079</v>
          </cell>
          <cell r="P48">
            <v>827.9146020394212</v>
          </cell>
          <cell r="Q48">
            <v>846.02865894449474</v>
          </cell>
          <cell r="R48">
            <v>864.41755863130243</v>
          </cell>
          <cell r="S48">
            <v>883.08203367698252</v>
          </cell>
          <cell r="T48">
            <v>902.02271398124401</v>
          </cell>
          <cell r="U48">
            <v>921.24012415809614</v>
          </cell>
          <cell r="V48">
            <v>940.73468094609848</v>
          </cell>
          <cell r="W48">
            <v>960.50669063976818</v>
          </cell>
          <cell r="X48">
            <v>944.53509960977499</v>
          </cell>
          <cell r="Y48">
            <v>1008.8405298328657</v>
          </cell>
          <cell r="Z48">
            <v>1061.9357484310558</v>
          </cell>
          <cell r="AA48">
            <v>1017.6435354809382</v>
          </cell>
          <cell r="AB48">
            <v>1007.9482746783171</v>
          </cell>
          <cell r="AC48">
            <v>1015.0978362446856</v>
          </cell>
          <cell r="AD48">
            <v>1093.7823060071471</v>
          </cell>
          <cell r="AE48">
            <v>1155.6415626269222</v>
          </cell>
          <cell r="AF48">
            <v>1208.6742390775353</v>
          </cell>
          <cell r="AG48">
            <v>1253.0050450906697</v>
          </cell>
          <cell r="AH48">
            <v>1388.0361088798386</v>
          </cell>
          <cell r="AI48">
            <v>1486.8255321191359</v>
          </cell>
          <cell r="AJ48">
            <v>1504.4100381708504</v>
          </cell>
          <cell r="AK48">
            <v>1414.7994016475427</v>
          </cell>
          <cell r="AL48">
            <v>1370.9361176099874</v>
          </cell>
          <cell r="AM48">
            <v>1309.3591952823881</v>
          </cell>
          <cell r="AN48">
            <v>1340.0411819746853</v>
          </cell>
          <cell r="AO48">
            <v>1293.8924145249603</v>
          </cell>
          <cell r="AP48">
            <v>1540.7625083956602</v>
          </cell>
          <cell r="AQ48">
            <v>1516.053402343879</v>
          </cell>
          <cell r="AR48">
            <v>1584.4790730863451</v>
          </cell>
          <cell r="AS48">
            <v>1610.2191610379364</v>
          </cell>
          <cell r="AT48">
            <v>1688.8418396127986</v>
          </cell>
          <cell r="AU48">
            <v>1763.9350366862695</v>
          </cell>
          <cell r="AV48">
            <v>1783.6167509271856</v>
          </cell>
          <cell r="AW48">
            <v>1685.076426728207</v>
          </cell>
          <cell r="AX48">
            <v>1610.952063890817</v>
          </cell>
          <cell r="AY48">
            <v>1545.8485099569443</v>
          </cell>
          <cell r="AZ48">
            <v>1559.5146674257242</v>
          </cell>
          <cell r="BA48">
            <v>1512.8677358231853</v>
          </cell>
          <cell r="BB48">
            <v>1777.0549448112299</v>
          </cell>
          <cell r="BC48">
            <v>1762.1674552177915</v>
          </cell>
          <cell r="BD48">
            <v>1879.913958813765</v>
          </cell>
          <cell r="BE48">
            <v>1857.6127082452863</v>
          </cell>
          <cell r="BF48">
            <v>1954.1514098506</v>
          </cell>
        </row>
        <row r="49">
          <cell r="D49" t="str">
            <v>Net New Shipments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186.34639531708854</v>
          </cell>
          <cell r="M49">
            <v>233.62785255197196</v>
          </cell>
          <cell r="N49">
            <v>269.42815979375155</v>
          </cell>
          <cell r="O49">
            <v>207.56898019523032</v>
          </cell>
          <cell r="P49">
            <v>180.03367263889595</v>
          </cell>
          <cell r="Q49">
            <v>169.06917730019086</v>
          </cell>
          <cell r="R49">
            <v>229.36474737584467</v>
          </cell>
          <cell r="S49">
            <v>272.5595289499397</v>
          </cell>
          <cell r="T49">
            <v>306.65152509629115</v>
          </cell>
          <cell r="U49">
            <v>331.76492093257366</v>
          </cell>
          <cell r="V49">
            <v>447.30142793374034</v>
          </cell>
          <cell r="W49">
            <v>526.31884147936762</v>
          </cell>
          <cell r="X49">
            <v>559.8749385610754</v>
          </cell>
          <cell r="Y49">
            <v>405.95887181467697</v>
          </cell>
          <cell r="Z49">
            <v>309.00036917893158</v>
          </cell>
          <cell r="AA49">
            <v>291.71565980144987</v>
          </cell>
          <cell r="AB49">
            <v>332.09290729636814</v>
          </cell>
          <cell r="AC49">
            <v>278.79457828027444</v>
          </cell>
          <cell r="AD49">
            <v>446.98020238851313</v>
          </cell>
          <cell r="AE49">
            <v>360.41183971695682</v>
          </cell>
          <cell r="AF49">
            <v>375.80483400880985</v>
          </cell>
          <cell r="AG49">
            <v>357.21411594726669</v>
          </cell>
          <cell r="AH49">
            <v>300.80573073296</v>
          </cell>
          <cell r="AI49">
            <v>277.10950456713363</v>
          </cell>
          <cell r="AJ49">
            <v>279.20671275633532</v>
          </cell>
          <cell r="AK49">
            <v>270.27702508066432</v>
          </cell>
          <cell r="AL49">
            <v>240.01594628082967</v>
          </cell>
          <cell r="AM49">
            <v>236.48931467455623</v>
          </cell>
          <cell r="AN49">
            <v>219.47348545103887</v>
          </cell>
          <cell r="AO49">
            <v>218.97532129822503</v>
          </cell>
          <cell r="AP49">
            <v>236.29243641556968</v>
          </cell>
          <cell r="AQ49">
            <v>246.11405287391244</v>
          </cell>
          <cell r="AR49">
            <v>295.4348857274199</v>
          </cell>
          <cell r="AS49">
            <v>247.39354720734991</v>
          </cell>
          <cell r="AT49">
            <v>265.30957023780138</v>
          </cell>
          <cell r="AU49">
            <v>276.7313403207736</v>
          </cell>
          <cell r="AV49">
            <v>295.39432799966761</v>
          </cell>
          <cell r="AW49">
            <v>311.50805006183145</v>
          </cell>
          <cell r="AX49">
            <v>316.4910007641916</v>
          </cell>
          <cell r="AY49">
            <v>313.01271840806658</v>
          </cell>
          <cell r="AZ49">
            <v>315.3626145638882</v>
          </cell>
          <cell r="BA49">
            <v>330.04745579425798</v>
          </cell>
          <cell r="BB49">
            <v>361.82937143393792</v>
          </cell>
          <cell r="BC49">
            <v>365.44766514827643</v>
          </cell>
          <cell r="BD49">
            <v>369.10214179976174</v>
          </cell>
          <cell r="BE49">
            <v>372.79316321775696</v>
          </cell>
          <cell r="BF49">
            <v>376.52109484993707</v>
          </cell>
        </row>
        <row r="50">
          <cell r="D50" t="str">
            <v>Replacement Shipments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419.57804749363277</v>
          </cell>
          <cell r="M50">
            <v>428.87854337834312</v>
          </cell>
          <cell r="N50">
            <v>438.32361632330878</v>
          </cell>
          <cell r="O50">
            <v>447.91375872369611</v>
          </cell>
          <cell r="P50">
            <v>457.64941139979703</v>
          </cell>
          <cell r="Q50">
            <v>467.53096220062361</v>
          </cell>
          <cell r="R50">
            <v>477.55874461457876</v>
          </cell>
          <cell r="S50">
            <v>487.73303638855703</v>
          </cell>
          <cell r="T50">
            <v>498.054058156851</v>
          </cell>
          <cell r="U50">
            <v>508.52197208125858</v>
          </cell>
          <cell r="V50">
            <v>494.71602717139194</v>
          </cell>
          <cell r="W50">
            <v>526.31224562799514</v>
          </cell>
          <cell r="X50">
            <v>552.33897137189626</v>
          </cell>
          <cell r="Y50">
            <v>531.76856542133612</v>
          </cell>
          <cell r="Z50">
            <v>527.96536788572951</v>
          </cell>
          <cell r="AA50">
            <v>532.29705643221598</v>
          </cell>
          <cell r="AB50">
            <v>570.49307568420375</v>
          </cell>
          <cell r="AC50">
            <v>600.51782630052764</v>
          </cell>
          <cell r="AD50">
            <v>626.23394783275296</v>
          </cell>
          <cell r="AE50">
            <v>647.75768994202758</v>
          </cell>
          <cell r="AF50">
            <v>687.09230251371082</v>
          </cell>
          <cell r="AG50">
            <v>754.36576018473613</v>
          </cell>
          <cell r="AH50">
            <v>794.67827387087618</v>
          </cell>
          <cell r="AI50">
            <v>701.61837766506198</v>
          </cell>
          <cell r="AJ50">
            <v>652.23543492191595</v>
          </cell>
          <cell r="AK50">
            <v>648.01030582852866</v>
          </cell>
          <cell r="AL50">
            <v>704.14989061655126</v>
          </cell>
          <cell r="AM50">
            <v>709.17174218556409</v>
          </cell>
          <cell r="AN50">
            <v>811.00277948237533</v>
          </cell>
          <cell r="AO50">
            <v>792.27483967110606</v>
          </cell>
          <cell r="AP50">
            <v>837.89248731636781</v>
          </cell>
          <cell r="AQ50">
            <v>896.05195104218353</v>
          </cell>
          <cell r="AR50">
            <v>910.29682571327066</v>
          </cell>
          <cell r="AS50">
            <v>826.44899791003957</v>
          </cell>
          <cell r="AT50">
            <v>778.01079287789355</v>
          </cell>
          <cell r="AU50">
            <v>769.7630718748951</v>
          </cell>
          <cell r="AV50">
            <v>812.27082818497968</v>
          </cell>
          <cell r="AW50">
            <v>815.70402399325337</v>
          </cell>
          <cell r="AX50">
            <v>909.86987304878392</v>
          </cell>
          <cell r="AY50">
            <v>890.91752325101447</v>
          </cell>
          <cell r="AZ50">
            <v>944.33608059198832</v>
          </cell>
          <cell r="BA50">
            <v>1006.9199269322453</v>
          </cell>
          <cell r="BB50">
            <v>1043.3825532669543</v>
          </cell>
          <cell r="BC50">
            <v>937.89335269945479</v>
          </cell>
          <cell r="BD50">
            <v>897.52584979175583</v>
          </cell>
          <cell r="BE50">
            <v>894.42333896832315</v>
          </cell>
          <cell r="BF50">
            <v>945.33828553779551</v>
          </cell>
        </row>
        <row r="51">
          <cell r="D51" t="str">
            <v>Net New Shipments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75.137979677759176</v>
          </cell>
          <cell r="M51">
            <v>97.433702249652015</v>
          </cell>
          <cell r="N51">
            <v>114.01535504858748</v>
          </cell>
          <cell r="O51">
            <v>83.854806697640015</v>
          </cell>
          <cell r="P51">
            <v>70.315956485932475</v>
          </cell>
          <cell r="Q51">
            <v>64.766094231592433</v>
          </cell>
          <cell r="R51">
            <v>92.934331069624932</v>
          </cell>
          <cell r="S51">
            <v>112.78478991197062</v>
          </cell>
          <cell r="T51">
            <v>128.1798896759019</v>
          </cell>
          <cell r="U51">
            <v>139.235717860769</v>
          </cell>
          <cell r="V51">
            <v>192.37627534231888</v>
          </cell>
          <cell r="W51">
            <v>228.05351455674099</v>
          </cell>
          <cell r="X51">
            <v>242.33930249898003</v>
          </cell>
          <cell r="Y51">
            <v>169.84981224372586</v>
          </cell>
          <cell r="Z51">
            <v>124.27006703618645</v>
          </cell>
          <cell r="AA51">
            <v>115.71324939631268</v>
          </cell>
          <cell r="AB51">
            <v>133.65681493234752</v>
          </cell>
          <cell r="AC51">
            <v>108.65391588503644</v>
          </cell>
          <cell r="AD51">
            <v>184.76883164962237</v>
          </cell>
          <cell r="AE51">
            <v>144.51714972907848</v>
          </cell>
          <cell r="AF51">
            <v>150.80018480265699</v>
          </cell>
          <cell r="AG51">
            <v>141.6861908574474</v>
          </cell>
          <cell r="AH51">
            <v>115.61855184239448</v>
          </cell>
          <cell r="AI51">
            <v>124.83062024497758</v>
          </cell>
          <cell r="AJ51">
            <v>125.7753579559776</v>
          </cell>
          <cell r="AK51">
            <v>121.75276604636656</v>
          </cell>
          <cell r="AL51">
            <v>108.12093756842842</v>
          </cell>
          <cell r="AM51">
            <v>106.53228180768929</v>
          </cell>
          <cell r="AN51">
            <v>98.867093566408585</v>
          </cell>
          <cell r="AO51">
            <v>98.642683579908407</v>
          </cell>
          <cell r="AP51">
            <v>106.44359327562051</v>
          </cell>
          <cell r="AQ51">
            <v>110.86797589006164</v>
          </cell>
          <cell r="AR51">
            <v>133.08572755368368</v>
          </cell>
          <cell r="AS51">
            <v>111.44435478941523</v>
          </cell>
          <cell r="AT51">
            <v>119.51505691386228</v>
          </cell>
          <cell r="AU51">
            <v>124.66026709342805</v>
          </cell>
          <cell r="AV51">
            <v>133.06745735281586</v>
          </cell>
          <cell r="AW51">
            <v>140.32626979455199</v>
          </cell>
          <cell r="AX51">
            <v>142.57095940849098</v>
          </cell>
          <cell r="AY51">
            <v>141.0040837266879</v>
          </cell>
          <cell r="AZ51">
            <v>142.06265079064178</v>
          </cell>
          <cell r="BA51">
            <v>148.67778960318174</v>
          </cell>
          <cell r="BB51">
            <v>162.99471549885692</v>
          </cell>
          <cell r="BC51">
            <v>164.62466265384501</v>
          </cell>
          <cell r="BD51">
            <v>166.27090928038342</v>
          </cell>
          <cell r="BE51">
            <v>167.93361837318844</v>
          </cell>
          <cell r="BF51">
            <v>169.61295455691834</v>
          </cell>
        </row>
        <row r="52"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</row>
        <row r="54">
          <cell r="D54" t="str">
            <v>Medium Off</v>
          </cell>
        </row>
        <row r="56">
          <cell r="D56"/>
        </row>
        <row r="58"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</row>
        <row r="59">
          <cell r="D59" t="str">
            <v>SHIPMENTS</v>
          </cell>
          <cell r="E59">
            <v>1981</v>
          </cell>
          <cell r="F59">
            <v>1982</v>
          </cell>
          <cell r="G59">
            <v>1983</v>
          </cell>
          <cell r="H59">
            <v>1984</v>
          </cell>
          <cell r="I59">
            <v>1985</v>
          </cell>
          <cell r="J59">
            <v>1986</v>
          </cell>
          <cell r="K59">
            <v>1987</v>
          </cell>
          <cell r="L59">
            <v>1988</v>
          </cell>
          <cell r="M59">
            <v>1989</v>
          </cell>
          <cell r="N59">
            <v>1990</v>
          </cell>
          <cell r="O59">
            <v>1991</v>
          </cell>
          <cell r="P59">
            <v>1992</v>
          </cell>
          <cell r="Q59">
            <v>1993</v>
          </cell>
          <cell r="R59">
            <v>1994</v>
          </cell>
          <cell r="S59">
            <v>1995</v>
          </cell>
          <cell r="T59">
            <v>1996</v>
          </cell>
          <cell r="U59">
            <v>1997</v>
          </cell>
          <cell r="V59">
            <v>1998</v>
          </cell>
          <cell r="W59">
            <v>1999</v>
          </cell>
          <cell r="X59">
            <v>2000</v>
          </cell>
          <cell r="Y59">
            <v>2001</v>
          </cell>
          <cell r="Z59">
            <v>2002</v>
          </cell>
          <cell r="AA59">
            <v>2003</v>
          </cell>
          <cell r="AB59">
            <v>2004</v>
          </cell>
          <cell r="AC59">
            <v>2005</v>
          </cell>
          <cell r="AD59">
            <v>2006</v>
          </cell>
          <cell r="AE59">
            <v>2007</v>
          </cell>
          <cell r="AF59">
            <v>2008</v>
          </cell>
          <cell r="AG59">
            <v>2009</v>
          </cell>
          <cell r="AH59">
            <v>2010</v>
          </cell>
          <cell r="AI59">
            <v>2011</v>
          </cell>
          <cell r="AJ59">
            <v>2012</v>
          </cell>
          <cell r="AK59">
            <v>2013</v>
          </cell>
          <cell r="AL59">
            <v>2014</v>
          </cell>
          <cell r="AM59">
            <v>2015</v>
          </cell>
          <cell r="AN59">
            <v>2016</v>
          </cell>
          <cell r="AO59">
            <v>2017</v>
          </cell>
          <cell r="AP59">
            <v>2018</v>
          </cell>
          <cell r="AQ59">
            <v>2019</v>
          </cell>
          <cell r="AR59">
            <v>2020</v>
          </cell>
          <cell r="AS59">
            <v>2021</v>
          </cell>
          <cell r="AT59">
            <v>2022</v>
          </cell>
          <cell r="AU59">
            <v>2023</v>
          </cell>
          <cell r="AV59">
            <v>2024</v>
          </cell>
          <cell r="AW59">
            <v>2025</v>
          </cell>
          <cell r="AX59">
            <v>2026</v>
          </cell>
          <cell r="AY59">
            <v>2027</v>
          </cell>
          <cell r="AZ59">
            <v>2028</v>
          </cell>
          <cell r="BA59">
            <v>2029</v>
          </cell>
          <cell r="BB59">
            <v>2030</v>
          </cell>
          <cell r="BC59">
            <v>2031</v>
          </cell>
          <cell r="BD59">
            <v>2032</v>
          </cell>
          <cell r="BE59">
            <v>2033</v>
          </cell>
          <cell r="BF59">
            <v>2034</v>
          </cell>
        </row>
        <row r="60">
          <cell r="D60" t="str">
            <v>Replacement Shipments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23.417004938059108</v>
          </cell>
          <cell r="M60">
            <v>23.932711128558534</v>
          </cell>
          <cell r="N60">
            <v>24.456338191310536</v>
          </cell>
          <cell r="O60">
            <v>24.98791019534611</v>
          </cell>
          <cell r="P60">
            <v>25.527448317435159</v>
          </cell>
          <cell r="Q60">
            <v>26.074970766228358</v>
          </cell>
          <cell r="R60">
            <v>26.630492706859279</v>
          </cell>
          <cell r="S60">
            <v>27.194026186081963</v>
          </cell>
          <cell r="T60">
            <v>27.765580058019982</v>
          </cell>
          <cell r="U60">
            <v>26.643055118208338</v>
          </cell>
          <cell r="V60">
            <v>28.322983364849701</v>
          </cell>
          <cell r="W60">
            <v>29.696023091918207</v>
          </cell>
          <cell r="X60">
            <v>28.598435425289047</v>
          </cell>
          <cell r="Y60">
            <v>28.400642472649796</v>
          </cell>
          <cell r="Z60">
            <v>28.637580049871939</v>
          </cell>
          <cell r="AA60">
            <v>30.649493397171561</v>
          </cell>
          <cell r="AB60">
            <v>32.221183435494957</v>
          </cell>
          <cell r="AC60">
            <v>33.559324516609784</v>
          </cell>
          <cell r="AD60">
            <v>32.971029976987388</v>
          </cell>
          <cell r="AE60">
            <v>37.35236478265935</v>
          </cell>
          <cell r="AF60">
            <v>40.501635669714844</v>
          </cell>
          <cell r="AG60">
            <v>40.06579390132562</v>
          </cell>
          <cell r="AH60">
            <v>36.087732773972562</v>
          </cell>
          <cell r="AI60">
            <v>33.952361432061089</v>
          </cell>
          <cell r="AJ60">
            <v>35.495215901528631</v>
          </cell>
          <cell r="AK60">
            <v>37.943817731550972</v>
          </cell>
          <cell r="AL60">
            <v>37.983500815712162</v>
          </cell>
          <cell r="AM60">
            <v>41.194810543025149</v>
          </cell>
          <cell r="AN60">
            <v>43.505525473543258</v>
          </cell>
          <cell r="AO60">
            <v>46.929447167502282</v>
          </cell>
          <cell r="AP60">
            <v>45.9986659674138</v>
          </cell>
          <cell r="AQ60">
            <v>40.688556391510929</v>
          </cell>
          <cell r="AR60">
            <v>40.150753812822543</v>
          </cell>
          <cell r="AS60">
            <v>41.740518687911553</v>
          </cell>
          <cell r="AT60">
            <v>43.989381038994367</v>
          </cell>
          <cell r="AU60">
            <v>43.352183550042312</v>
          </cell>
          <cell r="AV60">
            <v>46.484609492722207</v>
          </cell>
          <cell r="AW60">
            <v>48.414713926403721</v>
          </cell>
          <cell r="AX60">
            <v>51.827492672039945</v>
          </cell>
          <cell r="AY60">
            <v>51.28406113925287</v>
          </cell>
          <cell r="AZ60">
            <v>46.193641727775173</v>
          </cell>
          <cell r="BA60">
            <v>46.75904878114018</v>
          </cell>
          <cell r="BB60">
            <v>47.274223785666827</v>
          </cell>
          <cell r="BC60">
            <v>49.923832191342598</v>
          </cell>
          <cell r="BD60">
            <v>49.542117143412227</v>
          </cell>
          <cell r="BE60">
            <v>53.091997264763464</v>
          </cell>
          <cell r="BF60">
            <v>55.3825338395649</v>
          </cell>
        </row>
        <row r="61">
          <cell r="D61" t="str">
            <v>Net New Shipments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3.2260501801492296</v>
          </cell>
          <cell r="M61">
            <v>4.3902722362911675</v>
          </cell>
          <cell r="N61">
            <v>5.2396849006076707</v>
          </cell>
          <cell r="O61">
            <v>3.6105252299429367</v>
          </cell>
          <cell r="P61">
            <v>2.8731941552146369</v>
          </cell>
          <cell r="Q61">
            <v>2.5626092836435816</v>
          </cell>
          <cell r="R61">
            <v>4.019000690312283</v>
          </cell>
          <cell r="S61">
            <v>5.0271572494129941</v>
          </cell>
          <cell r="T61">
            <v>5.7937444585898037</v>
          </cell>
          <cell r="U61">
            <v>6.3279748587790481</v>
          </cell>
          <cell r="V61">
            <v>9.0293814178096454</v>
          </cell>
          <cell r="W61">
            <v>10.805612577796637</v>
          </cell>
          <cell r="X61">
            <v>11.467358476036573</v>
          </cell>
          <cell r="Y61">
            <v>7.6870903013227689</v>
          </cell>
          <cell r="Z61">
            <v>5.3147813821891532</v>
          </cell>
          <cell r="AA61">
            <v>4.8457225043570702</v>
          </cell>
          <cell r="AB61">
            <v>5.7226342960560146</v>
          </cell>
          <cell r="AC61">
            <v>4.4241762991023847</v>
          </cell>
          <cell r="AD61">
            <v>8.2237805660377603</v>
          </cell>
          <cell r="AE61">
            <v>6.153160690883908</v>
          </cell>
          <cell r="AF61">
            <v>6.4278114977874399</v>
          </cell>
          <cell r="AG61">
            <v>5.93287206608818</v>
          </cell>
          <cell r="AH61">
            <v>4.6008236175383672</v>
          </cell>
          <cell r="AI61">
            <v>6.1983923807614527</v>
          </cell>
          <cell r="AJ61">
            <v>6.245302786382922</v>
          </cell>
          <cell r="AK61">
            <v>6.0455633074433877</v>
          </cell>
          <cell r="AL61">
            <v>5.3686827343301484</v>
          </cell>
          <cell r="AM61">
            <v>5.2897989496970581</v>
          </cell>
          <cell r="AN61">
            <v>4.9091884528604623</v>
          </cell>
          <cell r="AO61">
            <v>4.898045504537663</v>
          </cell>
          <cell r="AP61">
            <v>5.2853951718390704</v>
          </cell>
          <cell r="AQ61">
            <v>5.5050853362642442</v>
          </cell>
          <cell r="AR61">
            <v>6.6082949683176366</v>
          </cell>
          <cell r="AS61">
            <v>5.5337050977552735</v>
          </cell>
          <cell r="AT61">
            <v>5.9344511523482311</v>
          </cell>
          <cell r="AU61">
            <v>6.1899335933699149</v>
          </cell>
          <cell r="AV61">
            <v>6.6073877720412542</v>
          </cell>
          <cell r="AW61">
            <v>6.9678199131611791</v>
          </cell>
          <cell r="AX61">
            <v>7.0792786800319618</v>
          </cell>
          <cell r="AY61">
            <v>7.0014763726443334</v>
          </cell>
          <cell r="AZ61">
            <v>7.0540389090705844</v>
          </cell>
          <cell r="BA61">
            <v>7.3825098077400071</v>
          </cell>
          <cell r="BB61">
            <v>8.0934084976088911</v>
          </cell>
          <cell r="BC61">
            <v>8.1743425825850409</v>
          </cell>
          <cell r="BD61">
            <v>8.2560860084108754</v>
          </cell>
          <cell r="BE61">
            <v>8.3386468684948341</v>
          </cell>
          <cell r="BF61">
            <v>8.4220333371799825</v>
          </cell>
        </row>
        <row r="62">
          <cell r="D62" t="str">
            <v>Replacement Shipments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23.652811889522127</v>
          </cell>
          <cell r="M62">
            <v>24.190692153246914</v>
          </cell>
          <cell r="N62">
            <v>24.737330738513851</v>
          </cell>
          <cell r="O62">
            <v>25.292769836865599</v>
          </cell>
          <cell r="P62">
            <v>25.857048808438947</v>
          </cell>
          <cell r="Q62">
            <v>26.430204094970687</v>
          </cell>
          <cell r="R62">
            <v>27.012269132920387</v>
          </cell>
          <cell r="S62">
            <v>27.603274266787544</v>
          </cell>
          <cell r="T62">
            <v>28.203246662702206</v>
          </cell>
          <cell r="U62">
            <v>28.812210222369657</v>
          </cell>
          <cell r="V62">
            <v>29.430185497451177</v>
          </cell>
          <cell r="W62">
            <v>30.057189604464295</v>
          </cell>
          <cell r="X62">
            <v>30.693236140287375</v>
          </cell>
          <cell r="Y62">
            <v>31.338335098354413</v>
          </cell>
          <cell r="Z62">
            <v>29.029562189770836</v>
          </cell>
          <cell r="AA62">
            <v>31.507812547065555</v>
          </cell>
          <cell r="AB62">
            <v>33.47013890619327</v>
          </cell>
          <cell r="AC62">
            <v>31.310311886770531</v>
          </cell>
          <cell r="AD62">
            <v>30.64570573379666</v>
          </cell>
          <cell r="AE62">
            <v>30.701219567709924</v>
          </cell>
          <cell r="AF62">
            <v>33.710603616774229</v>
          </cell>
          <cell r="AG62">
            <v>35.98186968247586</v>
          </cell>
          <cell r="AH62">
            <v>37.859487427018507</v>
          </cell>
          <cell r="AI62">
            <v>39.358834987001359</v>
          </cell>
          <cell r="AJ62">
            <v>44.479154527134071</v>
          </cell>
          <cell r="AK62">
            <v>48.066543900791906</v>
          </cell>
          <cell r="AL62">
            <v>49.805500267014999</v>
          </cell>
          <cell r="AM62">
            <v>44.150152267225771</v>
          </cell>
          <cell r="AN62">
            <v>37.887531160085985</v>
          </cell>
          <cell r="AO62">
            <v>39.5840167209941</v>
          </cell>
          <cell r="AP62">
            <v>43.007862732953313</v>
          </cell>
          <cell r="AQ62">
            <v>38.683939051941195</v>
          </cell>
          <cell r="AR62">
            <v>44.352006677192946</v>
          </cell>
          <cell r="AS62">
            <v>40.956487385849641</v>
          </cell>
          <cell r="AT62">
            <v>44.423622779753323</v>
          </cell>
          <cell r="AU62">
            <v>45.869989792622903</v>
          </cell>
          <cell r="AV62">
            <v>45.527526789582339</v>
          </cell>
          <cell r="AW62">
            <v>49.689488954937111</v>
          </cell>
          <cell r="AX62">
            <v>54.887992504439055</v>
          </cell>
          <cell r="AY62">
            <v>58.14248274653086</v>
          </cell>
          <cell r="AZ62">
            <v>58.75330482423184</v>
          </cell>
          <cell r="BA62">
            <v>52.966483850054189</v>
          </cell>
          <cell r="BB62">
            <v>46.069511914853422</v>
          </cell>
          <cell r="BC62">
            <v>47.747425895223614</v>
          </cell>
          <cell r="BD62">
            <v>51.816854686018374</v>
          </cell>
          <cell r="BE62">
            <v>47.859081279048326</v>
          </cell>
          <cell r="BF62">
            <v>55.365831624388932</v>
          </cell>
        </row>
        <row r="63">
          <cell r="D63" t="str">
            <v>Net New Shipments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5.3767503002487107</v>
          </cell>
          <cell r="M63">
            <v>7.3171203938186427</v>
          </cell>
          <cell r="N63">
            <v>8.7328081676794227</v>
          </cell>
          <cell r="O63">
            <v>6.0175420499049324</v>
          </cell>
          <cell r="P63">
            <v>4.7886569253577136</v>
          </cell>
          <cell r="Q63">
            <v>4.2710154727392364</v>
          </cell>
          <cell r="R63">
            <v>6.6983344838538414</v>
          </cell>
          <cell r="S63">
            <v>8.3785954156883236</v>
          </cell>
          <cell r="T63">
            <v>9.6562407643162942</v>
          </cell>
          <cell r="U63">
            <v>10.546624764631702</v>
          </cell>
          <cell r="V63">
            <v>15.048969029682894</v>
          </cell>
          <cell r="W63">
            <v>18.009354296327615</v>
          </cell>
          <cell r="X63">
            <v>19.112264126727624</v>
          </cell>
          <cell r="Y63">
            <v>12.811817168871357</v>
          </cell>
          <cell r="Z63">
            <v>8.8579689703151416</v>
          </cell>
          <cell r="AA63">
            <v>8.0762041739285451</v>
          </cell>
          <cell r="AB63">
            <v>9.5377238267600433</v>
          </cell>
          <cell r="AC63">
            <v>7.3736271651706602</v>
          </cell>
          <cell r="AD63">
            <v>13.706300943396286</v>
          </cell>
          <cell r="AE63">
            <v>10.255267818139714</v>
          </cell>
          <cell r="AF63">
            <v>10.713019162979094</v>
          </cell>
          <cell r="AG63">
            <v>9.8881201101470424</v>
          </cell>
          <cell r="AH63">
            <v>7.6680393625638317</v>
          </cell>
          <cell r="AI63">
            <v>10.330653967935755</v>
          </cell>
          <cell r="AJ63">
            <v>10.408837977304984</v>
          </cell>
          <cell r="AK63">
            <v>10.07593884573896</v>
          </cell>
          <cell r="AL63">
            <v>8.9478045572168412</v>
          </cell>
          <cell r="AM63">
            <v>8.8163315828284112</v>
          </cell>
          <cell r="AN63">
            <v>8.1819807547674372</v>
          </cell>
          <cell r="AO63">
            <v>8.1634091742295141</v>
          </cell>
          <cell r="AP63">
            <v>8.8089919530650604</v>
          </cell>
          <cell r="AQ63">
            <v>9.1751422271071306</v>
          </cell>
          <cell r="AR63">
            <v>11.013824947195985</v>
          </cell>
          <cell r="AS63">
            <v>9.2228418295921983</v>
          </cell>
          <cell r="AT63">
            <v>9.8907519205804419</v>
          </cell>
          <cell r="AU63">
            <v>10.316555988949858</v>
          </cell>
          <cell r="AV63">
            <v>11.012312953402091</v>
          </cell>
          <cell r="AW63">
            <v>11.613033188601889</v>
          </cell>
          <cell r="AX63">
            <v>11.798797800053194</v>
          </cell>
          <cell r="AY63">
            <v>11.669127287740707</v>
          </cell>
          <cell r="AZ63">
            <v>11.756731515117508</v>
          </cell>
          <cell r="BA63">
            <v>12.304183012900012</v>
          </cell>
          <cell r="BB63">
            <v>13.489014162681542</v>
          </cell>
          <cell r="BC63">
            <v>13.623904304308322</v>
          </cell>
          <cell r="BD63">
            <v>13.760143347351459</v>
          </cell>
          <cell r="BE63">
            <v>13.897744780824951</v>
          </cell>
          <cell r="BF63">
            <v>14.036722228633153</v>
          </cell>
        </row>
        <row r="64">
          <cell r="D64" t="str">
            <v>Replacement Shipments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29.112341846805066</v>
          </cell>
          <cell r="M64">
            <v>29.745114659178643</v>
          </cell>
          <cell r="N64">
            <v>30.387370181112029</v>
          </cell>
          <cell r="O64">
            <v>31.039130087823281</v>
          </cell>
          <cell r="P64">
            <v>31.700412431587818</v>
          </cell>
          <cell r="Q64">
            <v>32.371231552623662</v>
          </cell>
          <cell r="R64">
            <v>33.051597990704593</v>
          </cell>
          <cell r="S64">
            <v>32.149441240454706</v>
          </cell>
          <cell r="T64">
            <v>33.878247252354861</v>
          </cell>
          <cell r="U64">
            <v>35.320165068330617</v>
          </cell>
          <cell r="V64">
            <v>34.438185705150744</v>
          </cell>
          <cell r="W64">
            <v>34.40532269006259</v>
          </cell>
          <cell r="X64">
            <v>34.783747994371872</v>
          </cell>
          <cell r="Y64">
            <v>36.835204530594311</v>
          </cell>
          <cell r="Z64">
            <v>36.882156288695938</v>
          </cell>
          <cell r="AA64">
            <v>39.332650252784951</v>
          </cell>
          <cell r="AB64">
            <v>41.277508424266607</v>
          </cell>
          <cell r="AC64">
            <v>42.938713377597736</v>
          </cell>
          <cell r="AD64">
            <v>44.57804709775327</v>
          </cell>
          <cell r="AE64">
            <v>45.57945963228655</v>
          </cell>
          <cell r="AF64">
            <v>44.07205950474652</v>
          </cell>
          <cell r="AG64">
            <v>41.885649232652639</v>
          </cell>
          <cell r="AH64">
            <v>43.894557246772415</v>
          </cell>
          <cell r="AI64">
            <v>46.664966207030076</v>
          </cell>
          <cell r="AJ64">
            <v>47.103764261828388</v>
          </cell>
          <cell r="AK64">
            <v>52.320158216888352</v>
          </cell>
          <cell r="AL64">
            <v>51.372227741816623</v>
          </cell>
          <cell r="AM64">
            <v>50.123392035947703</v>
          </cell>
          <cell r="AN64">
            <v>47.471031092299967</v>
          </cell>
          <cell r="AO64">
            <v>48.225909159738698</v>
          </cell>
          <cell r="AP64">
            <v>52.500316771955951</v>
          </cell>
          <cell r="AQ64">
            <v>52.983277674978325</v>
          </cell>
          <cell r="AR64">
            <v>58.0116309559942</v>
          </cell>
          <cell r="AS64">
            <v>56.426465018552726</v>
          </cell>
          <cell r="AT64">
            <v>55.103365776439901</v>
          </cell>
          <cell r="AU64">
            <v>52.092686813974041</v>
          </cell>
          <cell r="AV64">
            <v>52.837074579122138</v>
          </cell>
          <cell r="AW64">
            <v>57.476144665261856</v>
          </cell>
          <cell r="AX64">
            <v>58.165928409811073</v>
          </cell>
          <cell r="AY64">
            <v>64.232875983375351</v>
          </cell>
          <cell r="AZ64">
            <v>61.636059246331051</v>
          </cell>
          <cell r="BA64">
            <v>60.690234234762059</v>
          </cell>
          <cell r="BB64">
            <v>57.920074025379932</v>
          </cell>
          <cell r="BC64">
            <v>59.057465545001769</v>
          </cell>
          <cell r="BD64">
            <v>64.035857146963778</v>
          </cell>
          <cell r="BE64">
            <v>64.830571482910244</v>
          </cell>
          <cell r="BF64">
            <v>70.824273655009478</v>
          </cell>
        </row>
        <row r="65">
          <cell r="D65" t="str">
            <v>Net New Shipments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3.0370993936496413</v>
          </cell>
          <cell r="M65">
            <v>4.1331325931762137</v>
          </cell>
          <cell r="N65">
            <v>4.9327948872185914</v>
          </cell>
          <cell r="O65">
            <v>3.3990556173274604</v>
          </cell>
          <cell r="P65">
            <v>2.7049102584747686</v>
          </cell>
          <cell r="Q65">
            <v>2.4125164417482097</v>
          </cell>
          <cell r="R65">
            <v>3.7836065398897176</v>
          </cell>
          <cell r="S65">
            <v>4.7327150482412321</v>
          </cell>
          <cell r="T65">
            <v>5.4544030004300907</v>
          </cell>
          <cell r="U65">
            <v>5.9573433559359898</v>
          </cell>
          <cell r="V65">
            <v>8.5005276724469923</v>
          </cell>
          <cell r="W65">
            <v>10.172724407690682</v>
          </cell>
          <cell r="X65">
            <v>10.79571163791468</v>
          </cell>
          <cell r="Y65">
            <v>7.2368549741522088</v>
          </cell>
          <cell r="Z65">
            <v>5.0034929439567009</v>
          </cell>
          <cell r="AA65">
            <v>4.5619069939874635</v>
          </cell>
          <cell r="AB65">
            <v>5.3874577827634713</v>
          </cell>
          <cell r="AC65">
            <v>4.1650508842306522</v>
          </cell>
          <cell r="AD65">
            <v>7.7421111191350809</v>
          </cell>
          <cell r="AE65">
            <v>5.7927681095300727</v>
          </cell>
          <cell r="AF65">
            <v>6.051332531201183</v>
          </cell>
          <cell r="AG65">
            <v>5.5853818596473275</v>
          </cell>
          <cell r="AH65">
            <v>4.3313519129662836</v>
          </cell>
          <cell r="AI65">
            <v>5.835350564925875</v>
          </cell>
          <cell r="AJ65">
            <v>5.8795134131499367</v>
          </cell>
          <cell r="AK65">
            <v>5.6914727391058477</v>
          </cell>
          <cell r="AL65">
            <v>5.054237276736103</v>
          </cell>
          <cell r="AM65">
            <v>4.9799737404921984</v>
          </cell>
          <cell r="AN65">
            <v>4.6216557216740739</v>
          </cell>
          <cell r="AO65">
            <v>4.6111654193834397</v>
          </cell>
          <cell r="AP65">
            <v>4.9758278933059046</v>
          </cell>
          <cell r="AQ65">
            <v>5.1826507348327482</v>
          </cell>
          <cell r="AR65">
            <v>6.2212450273811442</v>
          </cell>
          <cell r="AS65">
            <v>5.2095942277783251</v>
          </cell>
          <cell r="AT65">
            <v>5.5868684583221579</v>
          </cell>
          <cell r="AU65">
            <v>5.8273872114058918</v>
          </cell>
          <cell r="AV65">
            <v>6.2203909658796306</v>
          </cell>
          <cell r="AW65">
            <v>6.5597124817019221</v>
          </cell>
          <cell r="AX65">
            <v>6.664643073099171</v>
          </cell>
          <cell r="AY65">
            <v>6.5913976716341267</v>
          </cell>
          <cell r="AZ65">
            <v>6.6408816035614677</v>
          </cell>
          <cell r="BA65">
            <v>6.9501138570828394</v>
          </cell>
          <cell r="BB65">
            <v>7.6193749842756233</v>
          </cell>
          <cell r="BC65">
            <v>7.6955687341183534</v>
          </cell>
          <cell r="BD65">
            <v>7.7725244214595932</v>
          </cell>
          <cell r="BE65">
            <v>7.8502496656741414</v>
          </cell>
          <cell r="BF65">
            <v>7.928752162330909</v>
          </cell>
        </row>
        <row r="66">
          <cell r="D66" t="str">
            <v>Replacement Shipments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67.836736169818323</v>
          </cell>
          <cell r="M66">
            <v>69.35990679689921</v>
          </cell>
          <cell r="N66">
            <v>70.907318848968387</v>
          </cell>
          <cell r="O66">
            <v>72.47907225954377</v>
          </cell>
          <cell r="P66">
            <v>74.075258720825701</v>
          </cell>
          <cell r="Q66">
            <v>75.695961445988161</v>
          </cell>
          <cell r="R66">
            <v>77.341254932219883</v>
          </cell>
          <cell r="S66">
            <v>79.011204724736416</v>
          </cell>
          <cell r="T66">
            <v>80.70586718198804</v>
          </cell>
          <cell r="U66">
            <v>82.425289242292223</v>
          </cell>
          <cell r="V66">
            <v>84.169508192123402</v>
          </cell>
          <cell r="W66">
            <v>85.938551436295484</v>
          </cell>
          <cell r="X66">
            <v>80.740936890415242</v>
          </cell>
          <cell r="Y66">
            <v>86.92099574206388</v>
          </cell>
          <cell r="Z66">
            <v>91.86605845139907</v>
          </cell>
          <cell r="AA66">
            <v>86.921173179315531</v>
          </cell>
          <cell r="AB66">
            <v>85.568035341684251</v>
          </cell>
          <cell r="AC66">
            <v>85.946398580562487</v>
          </cell>
          <cell r="AD66">
            <v>93.417257693469011</v>
          </cell>
          <cell r="AE66">
            <v>99.119833722388393</v>
          </cell>
          <cell r="AF66">
            <v>103.88084501634725</v>
          </cell>
          <cell r="AG66">
            <v>107.73718867740841</v>
          </cell>
          <cell r="AH66">
            <v>120.28703386336198</v>
          </cell>
          <cell r="AI66">
            <v>129.16100174748203</v>
          </cell>
          <cell r="AJ66">
            <v>126.61037079456153</v>
          </cell>
          <cell r="AK66">
            <v>117.66935694735494</v>
          </cell>
          <cell r="AL66">
            <v>113.12518398015568</v>
          </cell>
          <cell r="AM66">
            <v>106.30406319674381</v>
          </cell>
          <cell r="AN66">
            <v>108.45857252590831</v>
          </cell>
          <cell r="AO66">
            <v>103.64310377697203</v>
          </cell>
          <cell r="AP66">
            <v>126.31237995762007</v>
          </cell>
          <cell r="AQ66">
            <v>123.73247648592402</v>
          </cell>
          <cell r="AR66">
            <v>129.592091007497</v>
          </cell>
          <cell r="AS66">
            <v>131.46867694176115</v>
          </cell>
          <cell r="AT66">
            <v>138.69032833351545</v>
          </cell>
          <cell r="AU66">
            <v>153.95457127052785</v>
          </cell>
          <cell r="AV66">
            <v>151.59158194009322</v>
          </cell>
          <cell r="AW66">
            <v>141.85161017712852</v>
          </cell>
          <cell r="AX66">
            <v>134.59991491747627</v>
          </cell>
          <cell r="AY66">
            <v>127.46325899553204</v>
          </cell>
          <cell r="AZ66">
            <v>128.09532633735017</v>
          </cell>
          <cell r="BA66">
            <v>123.23528579512268</v>
          </cell>
          <cell r="BB66">
            <v>147.45396064497635</v>
          </cell>
          <cell r="BC66">
            <v>145.752817830981</v>
          </cell>
          <cell r="BD66">
            <v>156.02527088076755</v>
          </cell>
          <cell r="BE66">
            <v>153.60349733278224</v>
          </cell>
          <cell r="BF66">
            <v>162.42813294290838</v>
          </cell>
        </row>
        <row r="67">
          <cell r="D67" t="str">
            <v>Net New Shipments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12.904200720596918</v>
          </cell>
          <cell r="M67">
            <v>17.56108894516467</v>
          </cell>
          <cell r="N67">
            <v>20.958739602430683</v>
          </cell>
          <cell r="O67">
            <v>14.442100919771747</v>
          </cell>
          <cell r="P67">
            <v>11.492776620858548</v>
          </cell>
          <cell r="Q67">
            <v>10.250437134574327</v>
          </cell>
          <cell r="R67">
            <v>16.076002761249132</v>
          </cell>
          <cell r="S67">
            <v>20.108628997651977</v>
          </cell>
          <cell r="T67">
            <v>23.174977834359215</v>
          </cell>
          <cell r="U67">
            <v>25.311899435116192</v>
          </cell>
          <cell r="V67">
            <v>36.117525671238582</v>
          </cell>
          <cell r="W67">
            <v>43.222450311186549</v>
          </cell>
          <cell r="X67">
            <v>45.869433904146291</v>
          </cell>
          <cell r="Y67">
            <v>30.748361205291076</v>
          </cell>
          <cell r="Z67">
            <v>21.259125528756613</v>
          </cell>
          <cell r="AA67">
            <v>19.382890017428281</v>
          </cell>
          <cell r="AB67">
            <v>22.890537184224058</v>
          </cell>
          <cell r="AC67">
            <v>17.696705196409539</v>
          </cell>
          <cell r="AD67">
            <v>32.895122264151041</v>
          </cell>
          <cell r="AE67">
            <v>24.612642763535632</v>
          </cell>
          <cell r="AF67">
            <v>25.71124599114976</v>
          </cell>
          <cell r="AG67">
            <v>23.73148826435272</v>
          </cell>
          <cell r="AH67">
            <v>18.403294470153469</v>
          </cell>
          <cell r="AI67">
            <v>24.793569523045811</v>
          </cell>
          <cell r="AJ67">
            <v>24.981211145531688</v>
          </cell>
          <cell r="AK67">
            <v>24.182253229773551</v>
          </cell>
          <cell r="AL67">
            <v>21.474730937320594</v>
          </cell>
          <cell r="AM67">
            <v>21.159195798788232</v>
          </cell>
          <cell r="AN67">
            <v>19.636753811441849</v>
          </cell>
          <cell r="AO67">
            <v>19.592182018150652</v>
          </cell>
          <cell r="AP67">
            <v>21.141580687356281</v>
          </cell>
          <cell r="AQ67">
            <v>22.020341345056977</v>
          </cell>
          <cell r="AR67">
            <v>26.433179873270547</v>
          </cell>
          <cell r="AS67">
            <v>22.134820391021094</v>
          </cell>
          <cell r="AT67">
            <v>23.737804609392924</v>
          </cell>
          <cell r="AU67">
            <v>24.75973437347966</v>
          </cell>
          <cell r="AV67">
            <v>26.429551088165017</v>
          </cell>
          <cell r="AW67">
            <v>27.871279652644716</v>
          </cell>
          <cell r="AX67">
            <v>28.317114720127847</v>
          </cell>
          <cell r="AY67">
            <v>28.005905490577334</v>
          </cell>
          <cell r="AZ67">
            <v>28.216155636282338</v>
          </cell>
          <cell r="BA67">
            <v>29.530039230960028</v>
          </cell>
          <cell r="BB67">
            <v>32.373633990435565</v>
          </cell>
          <cell r="BC67">
            <v>32.697370330340163</v>
          </cell>
          <cell r="BD67">
            <v>33.024344033643501</v>
          </cell>
          <cell r="BE67">
            <v>33.354587473979336</v>
          </cell>
          <cell r="BF67">
            <v>33.68813334871993</v>
          </cell>
        </row>
        <row r="68">
          <cell r="D68" t="str">
            <v>Replacement Shipments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7.2759576141834259E-12</v>
          </cell>
          <cell r="M68">
            <v>7.4424623228465269E-12</v>
          </cell>
          <cell r="N68">
            <v>7.6117087370011081E-12</v>
          </cell>
          <cell r="O68">
            <v>7.7837109959319172E-12</v>
          </cell>
          <cell r="P68">
            <v>7.9584823753952594E-12</v>
          </cell>
          <cell r="Q68">
            <v>8.1360352602330072E-12</v>
          </cell>
          <cell r="R68">
            <v>8.3163811169995099E-12</v>
          </cell>
          <cell r="S68">
            <v>8.49953046662529E-12</v>
          </cell>
          <cell r="T68">
            <v>8.6854928571418972E-12</v>
          </cell>
          <cell r="U68">
            <v>8.8742768364928218E-12</v>
          </cell>
          <cell r="V68">
            <v>9.0658899254557965E-12</v>
          </cell>
          <cell r="W68">
            <v>9.2603385907023305E-12</v>
          </cell>
          <cell r="X68">
            <v>9.4576282180206932E-12</v>
          </cell>
          <cell r="Y68">
            <v>9.6577630857290568E-12</v>
          </cell>
          <cell r="Z68">
            <v>9.860746338305818E-12</v>
          </cell>
          <cell r="AA68">
            <v>7.2759576141834259E-12</v>
          </cell>
          <cell r="AB68">
            <v>7.4424623228465269E-12</v>
          </cell>
          <cell r="AC68">
            <v>7.6117087370011081E-12</v>
          </cell>
          <cell r="AD68">
            <v>7.7837109959319172E-12</v>
          </cell>
          <cell r="AE68">
            <v>7.9584823753952594E-12</v>
          </cell>
          <cell r="AF68">
            <v>8.1360352602330072E-12</v>
          </cell>
          <cell r="AG68">
            <v>8.3163811169995099E-12</v>
          </cell>
          <cell r="AH68">
            <v>8.49953046662529E-12</v>
          </cell>
          <cell r="AI68">
            <v>8.6854928571418972E-12</v>
          </cell>
          <cell r="AJ68">
            <v>8.8742768364928218E-12</v>
          </cell>
          <cell r="AK68">
            <v>9.0658899254557965E-12</v>
          </cell>
          <cell r="AL68">
            <v>9.2603385907023305E-12</v>
          </cell>
          <cell r="AM68">
            <v>9.4576282180206932E-12</v>
          </cell>
          <cell r="AN68">
            <v>9.6577630857290568E-12</v>
          </cell>
          <cell r="AO68">
            <v>9.860746338305818E-12</v>
          </cell>
          <cell r="AP68">
            <v>7.2759576141834259E-12</v>
          </cell>
          <cell r="AQ68">
            <v>7.4424623228465269E-12</v>
          </cell>
          <cell r="AR68">
            <v>7.6117087370011081E-12</v>
          </cell>
          <cell r="AS68">
            <v>7.7837109959319172E-12</v>
          </cell>
          <cell r="AT68">
            <v>7.9584823753952594E-12</v>
          </cell>
          <cell r="AU68">
            <v>8.1360352602330072E-12</v>
          </cell>
          <cell r="AV68">
            <v>8.3163811169995099E-12</v>
          </cell>
          <cell r="AW68">
            <v>8.49953046662529E-12</v>
          </cell>
          <cell r="AX68">
            <v>8.6854928571418972E-12</v>
          </cell>
          <cell r="AY68">
            <v>8.8742768364928218E-12</v>
          </cell>
          <cell r="AZ68">
            <v>9.0658899254557965E-12</v>
          </cell>
          <cell r="BA68">
            <v>9.2603385907023305E-12</v>
          </cell>
          <cell r="BB68">
            <v>9.4576282180206932E-12</v>
          </cell>
          <cell r="BC68">
            <v>9.6577630857290568E-12</v>
          </cell>
          <cell r="BD68">
            <v>9.860746338305818E-12</v>
          </cell>
          <cell r="BE68">
            <v>7.2759576141834259E-12</v>
          </cell>
          <cell r="BF68">
            <v>7.4424623228465269E-12</v>
          </cell>
        </row>
        <row r="69">
          <cell r="D69" t="str">
            <v>Net New Shipments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</row>
        <row r="70">
          <cell r="D70" t="str">
            <v>Replacement Shipments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3405.3567773749455</v>
          </cell>
          <cell r="M70">
            <v>3482.307837696862</v>
          </cell>
          <cell r="N70">
            <v>3560.4977582666743</v>
          </cell>
          <cell r="O70">
            <v>3639.9320798646008</v>
          </cell>
          <cell r="P70">
            <v>3720.6159324437081</v>
          </cell>
          <cell r="Q70">
            <v>3802.5540229000812</v>
          </cell>
          <cell r="R70">
            <v>3885.7506228703623</v>
          </cell>
          <cell r="S70">
            <v>3970.2095565677864</v>
          </cell>
          <cell r="T70">
            <v>4055.934188668054</v>
          </cell>
          <cell r="U70">
            <v>4142.9274122565957</v>
          </cell>
          <cell r="V70">
            <v>4231.1916368489647</v>
          </cell>
          <cell r="W70">
            <v>4320.7287764963012</v>
          </cell>
          <cell r="X70">
            <v>4411.5402379879579</v>
          </cell>
          <cell r="Y70">
            <v>4115.5439889795307</v>
          </cell>
          <cell r="Z70">
            <v>4448.788525710348</v>
          </cell>
          <cell r="AA70">
            <v>4713.9693416123173</v>
          </cell>
          <cell r="AB70">
            <v>4434.7581682060409</v>
          </cell>
          <cell r="AC70">
            <v>4353.1249237936399</v>
          </cell>
          <cell r="AD70">
            <v>4366.6904249874979</v>
          </cell>
          <cell r="AE70">
            <v>4770.4990719964026</v>
          </cell>
          <cell r="AF70">
            <v>5076.8950046823138</v>
          </cell>
          <cell r="AG70">
            <v>5331.3772202470273</v>
          </cell>
          <cell r="AH70">
            <v>5535.9766734594496</v>
          </cell>
          <cell r="AI70">
            <v>6218.9323270238192</v>
          </cell>
          <cell r="AJ70">
            <v>6699.4914856212545</v>
          </cell>
          <cell r="AK70">
            <v>6935.9806173344168</v>
          </cell>
          <cell r="AL70">
            <v>5807.7908300366034</v>
          </cell>
          <cell r="AM70">
            <v>5618.7919538437127</v>
          </cell>
          <cell r="AN70">
            <v>5780.7134904648829</v>
          </cell>
          <cell r="AO70">
            <v>5694.5469088637619</v>
          </cell>
          <cell r="AP70">
            <v>5327.0692997491542</v>
          </cell>
          <cell r="AQ70">
            <v>6177.0850136954305</v>
          </cell>
          <cell r="AR70">
            <v>6125.064497079662</v>
          </cell>
          <cell r="AS70">
            <v>6491.9224436300847</v>
          </cell>
          <cell r="AT70">
            <v>6637.4479984848995</v>
          </cell>
          <cell r="AU70">
            <v>6548.8084378658286</v>
          </cell>
          <cell r="AV70">
            <v>7583.4551197599458</v>
          </cell>
          <cell r="AW70">
            <v>8074.3412008487176</v>
          </cell>
          <cell r="AX70">
            <v>8266.8594035080368</v>
          </cell>
          <cell r="AY70">
            <v>6989.6601774338269</v>
          </cell>
          <cell r="AZ70">
            <v>6783.2957142472296</v>
          </cell>
          <cell r="BA70">
            <v>6861.4291222400616</v>
          </cell>
          <cell r="BB70">
            <v>6772.8095163657554</v>
          </cell>
          <cell r="BC70">
            <v>6490.6036063181646</v>
          </cell>
          <cell r="BD70">
            <v>7388.9822212044428</v>
          </cell>
          <cell r="BE70">
            <v>7579.8238203810242</v>
          </cell>
          <cell r="BF70">
            <v>7710.120045576592</v>
          </cell>
        </row>
        <row r="71">
          <cell r="D71" t="str">
            <v>Net New Shipments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710.18721160458517</v>
          </cell>
          <cell r="M71">
            <v>966.48068801348563</v>
          </cell>
          <cell r="N71">
            <v>1153.471583345643</v>
          </cell>
          <cell r="O71">
            <v>794.82608834144048</v>
          </cell>
          <cell r="P71">
            <v>632.50899134993233</v>
          </cell>
          <cell r="Q71">
            <v>564.13640208741708</v>
          </cell>
          <cell r="R71">
            <v>884.74844912604021</v>
          </cell>
          <cell r="S71">
            <v>1106.6854481145274</v>
          </cell>
          <cell r="T71">
            <v>1275.4430315789732</v>
          </cell>
          <cell r="U71">
            <v>1393.0492612028538</v>
          </cell>
          <cell r="V71">
            <v>1987.7406901748545</v>
          </cell>
          <cell r="W71">
            <v>2378.7627091249528</v>
          </cell>
          <cell r="X71">
            <v>2524.4403793464589</v>
          </cell>
          <cell r="Y71">
            <v>1692.2468410570727</v>
          </cell>
          <cell r="Z71">
            <v>1170.0034281333647</v>
          </cell>
          <cell r="AA71">
            <v>1066.7441488525651</v>
          </cell>
          <cell r="AB71">
            <v>1259.7887406577211</v>
          </cell>
          <cell r="AC71">
            <v>973.94437595551426</v>
          </cell>
          <cell r="AD71">
            <v>1810.3945887079317</v>
          </cell>
          <cell r="AE71">
            <v>1354.5654250832595</v>
          </cell>
          <cell r="AF71">
            <v>1415.0274389477709</v>
          </cell>
          <cell r="AG71">
            <v>1306.0707782378724</v>
          </cell>
          <cell r="AH71">
            <v>1012.8317644063791</v>
          </cell>
          <cell r="AI71">
            <v>1364.5227927361266</v>
          </cell>
          <cell r="AJ71">
            <v>1374.8497152274633</v>
          </cell>
          <cell r="AK71">
            <v>1330.87878617362</v>
          </cell>
          <cell r="AL71">
            <v>1181.8693473972235</v>
          </cell>
          <cell r="AM71">
            <v>1164.5037604035169</v>
          </cell>
          <cell r="AN71">
            <v>1080.7156317751785</v>
          </cell>
          <cell r="AO71">
            <v>1078.2626075019937</v>
          </cell>
          <cell r="AP71">
            <v>1163.5343065690104</v>
          </cell>
          <cell r="AQ71">
            <v>1211.8972075090126</v>
          </cell>
          <cell r="AR71">
            <v>1454.7593233013624</v>
          </cell>
          <cell r="AS71">
            <v>1218.1976019465073</v>
          </cell>
          <cell r="AT71">
            <v>1306.4184005020361</v>
          </cell>
          <cell r="AU71">
            <v>1362.6606634152122</v>
          </cell>
          <cell r="AV71">
            <v>1454.5596118406247</v>
          </cell>
          <cell r="AW71">
            <v>1533.9056489387722</v>
          </cell>
          <cell r="AX71">
            <v>1558.4423382128298</v>
          </cell>
          <cell r="AY71">
            <v>1541.3148291368852</v>
          </cell>
          <cell r="AZ71">
            <v>1552.8860196314054</v>
          </cell>
          <cell r="BA71">
            <v>1625.1960639867905</v>
          </cell>
          <cell r="BB71">
            <v>1781.6942987005314</v>
          </cell>
          <cell r="BC71">
            <v>1799.5112416875636</v>
          </cell>
          <cell r="BD71">
            <v>1817.5063541044219</v>
          </cell>
          <cell r="BE71">
            <v>1835.6814176454645</v>
          </cell>
          <cell r="BF71">
            <v>1854.0382318219345</v>
          </cell>
        </row>
        <row r="72">
          <cell r="D72" t="str">
            <v>Replacement Shipments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89.363106964108738</v>
          </cell>
          <cell r="M72">
            <v>91.279800969256897</v>
          </cell>
          <cell r="N72">
            <v>93.224498534959309</v>
          </cell>
          <cell r="O72">
            <v>95.197241832895514</v>
          </cell>
          <cell r="P72">
            <v>97.198061858407542</v>
          </cell>
          <cell r="Q72">
            <v>95.892070965552307</v>
          </cell>
          <cell r="R72">
            <v>100.16494775452988</v>
          </cell>
          <cell r="S72">
            <v>103.82870869432901</v>
          </cell>
          <cell r="T72">
            <v>102.50431640899862</v>
          </cell>
          <cell r="U72">
            <v>103.01290668753747</v>
          </cell>
          <cell r="V72">
            <v>101.07834607857609</v>
          </cell>
          <cell r="W72">
            <v>108.2987055585117</v>
          </cell>
          <cell r="X72">
            <v>114.00279988267363</v>
          </cell>
          <cell r="Y72">
            <v>114.22984666778277</v>
          </cell>
          <cell r="Z72">
            <v>115.81962628205316</v>
          </cell>
          <cell r="AA72">
            <v>119.35224231085856</v>
          </cell>
          <cell r="AB72">
            <v>130.16738446750384</v>
          </cell>
          <cell r="AC72">
            <v>137.21073729864659</v>
          </cell>
          <cell r="AD72">
            <v>129.78717933483412</v>
          </cell>
          <cell r="AE72">
            <v>126.5758186479916</v>
          </cell>
          <cell r="AF72">
            <v>129.15914115781598</v>
          </cell>
          <cell r="AG72">
            <v>141.74900013556766</v>
          </cell>
          <cell r="AH72">
            <v>146.16450000532055</v>
          </cell>
          <cell r="AI72">
            <v>146.43067967522515</v>
          </cell>
          <cell r="AJ72">
            <v>139.02874479684033</v>
          </cell>
          <cell r="AK72">
            <v>142.16791273097786</v>
          </cell>
          <cell r="AL72">
            <v>153.75610045378659</v>
          </cell>
          <cell r="AM72">
            <v>155.47576613525715</v>
          </cell>
          <cell r="AN72">
            <v>158.97514689084093</v>
          </cell>
          <cell r="AO72">
            <v>151.66815050767264</v>
          </cell>
          <cell r="AP72">
            <v>154.40308050537377</v>
          </cell>
          <cell r="AQ72">
            <v>164.62137977377284</v>
          </cell>
          <cell r="AR72">
            <v>166.18139840655934</v>
          </cell>
          <cell r="AS72">
            <v>168.91048976996055</v>
          </cell>
          <cell r="AT72">
            <v>161.58094199905611</v>
          </cell>
          <cell r="AU72">
            <v>165.09980029686338</v>
          </cell>
          <cell r="AV72">
            <v>175.76271421627729</v>
          </cell>
          <cell r="AW72">
            <v>179.55543710705788</v>
          </cell>
          <cell r="AX72">
            <v>180.10974562783994</v>
          </cell>
          <cell r="AY72">
            <v>173.59123811299162</v>
          </cell>
          <cell r="AZ72">
            <v>177.62714839923197</v>
          </cell>
          <cell r="BA72">
            <v>189.13491690942959</v>
          </cell>
          <cell r="BB72">
            <v>193.65709171289737</v>
          </cell>
          <cell r="BC72">
            <v>194.43697337603871</v>
          </cell>
          <cell r="BD72">
            <v>187.76100753419712</v>
          </cell>
          <cell r="BE72">
            <v>191.90329524452787</v>
          </cell>
          <cell r="BF72">
            <v>204.07583167623255</v>
          </cell>
        </row>
        <row r="73">
          <cell r="D73" t="str">
            <v>Net New Shipments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6.528964001443569</v>
          </cell>
          <cell r="M73">
            <v>8.8851467852729797</v>
          </cell>
          <cell r="N73">
            <v>10.6042101593697</v>
          </cell>
          <cell r="O73">
            <v>7.3070745761031048</v>
          </cell>
          <cell r="P73">
            <v>5.8148448291299246</v>
          </cell>
          <cell r="Q73">
            <v>5.1862751130237825</v>
          </cell>
          <cell r="R73">
            <v>8.1337578039818279</v>
          </cell>
          <cell r="S73">
            <v>10.174091188344619</v>
          </cell>
          <cell r="T73">
            <v>11.725530258784147</v>
          </cell>
          <cell r="U73">
            <v>12.806719594515698</v>
          </cell>
          <cell r="V73">
            <v>18.273896232282464</v>
          </cell>
          <cell r="W73">
            <v>21.868678908992138</v>
          </cell>
          <cell r="X73">
            <v>23.207937415972975</v>
          </cell>
          <cell r="Y73">
            <v>15.557332667051346</v>
          </cell>
          <cell r="Z73">
            <v>10.756192365938432</v>
          </cell>
          <cell r="AA73">
            <v>9.8068988469574379</v>
          </cell>
          <cell r="AB73">
            <v>11.581615668063819</v>
          </cell>
          <cell r="AC73">
            <v>8.953762706673956</v>
          </cell>
          <cell r="AD73">
            <v>16.643500340391029</v>
          </cell>
          <cell r="AE73">
            <v>12.452926148848746</v>
          </cell>
          <cell r="AF73">
            <v>13.00877157316188</v>
          </cell>
          <cell r="AG73">
            <v>12.007100318218933</v>
          </cell>
          <cell r="AH73">
            <v>9.3112661299365982</v>
          </cell>
          <cell r="AI73">
            <v>12.544467215615782</v>
          </cell>
          <cell r="AJ73">
            <v>12.639405710832307</v>
          </cell>
          <cell r="AK73">
            <v>12.235167774395904</v>
          </cell>
          <cell r="AL73">
            <v>10.865279319986257</v>
          </cell>
          <cell r="AM73">
            <v>10.705632271302193</v>
          </cell>
          <cell r="AN73">
            <v>9.9353428791196166</v>
          </cell>
          <cell r="AO73">
            <v>9.9127914913834729</v>
          </cell>
          <cell r="AP73">
            <v>10.69671979148961</v>
          </cell>
          <cell r="AQ73">
            <v>11.141334442504444</v>
          </cell>
          <cell r="AR73">
            <v>13.374038700498545</v>
          </cell>
          <cell r="AS73">
            <v>11.199255857879393</v>
          </cell>
          <cell r="AT73">
            <v>12.01029611393551</v>
          </cell>
          <cell r="AU73">
            <v>12.527348102368592</v>
          </cell>
          <cell r="AV73">
            <v>13.372202693152303</v>
          </cell>
          <cell r="AW73">
            <v>14.101654605839485</v>
          </cell>
          <cell r="AX73">
            <v>14.327227748198766</v>
          </cell>
          <cell r="AY73">
            <v>14.169769421205501</v>
          </cell>
          <cell r="AZ73">
            <v>14.276146845295898</v>
          </cell>
          <cell r="BA73">
            <v>14.940914766802962</v>
          </cell>
          <cell r="BB73">
            <v>16.379649967943578</v>
          </cell>
          <cell r="BC73">
            <v>16.543446467623198</v>
          </cell>
          <cell r="BD73">
            <v>16.708880932299394</v>
          </cell>
          <cell r="BE73">
            <v>16.875969741622384</v>
          </cell>
          <cell r="BF73">
            <v>17.04472943903852</v>
          </cell>
        </row>
        <row r="74">
          <cell r="D74" t="str">
            <v>Replacement Shipments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341.59508085512061</v>
          </cell>
          <cell r="M74">
            <v>349.26507830622637</v>
          </cell>
          <cell r="N74">
            <v>357.05714459490395</v>
          </cell>
          <cell r="O74">
            <v>364.97178294109085</v>
          </cell>
          <cell r="P74">
            <v>373.00945506518161</v>
          </cell>
          <cell r="Q74">
            <v>381.17057999103412</v>
          </cell>
          <cell r="R74">
            <v>389.4555328527519</v>
          </cell>
          <cell r="S74">
            <v>397.86464370635576</v>
          </cell>
          <cell r="T74">
            <v>406.3981963474771</v>
          </cell>
          <cell r="U74">
            <v>415.0564271362249</v>
          </cell>
          <cell r="V74">
            <v>423.83952383039787</v>
          </cell>
          <cell r="W74">
            <v>432.74762442822748</v>
          </cell>
          <cell r="X74">
            <v>425.55176817452093</v>
          </cell>
          <cell r="Y74">
            <v>454.52399964158445</v>
          </cell>
          <cell r="Z74">
            <v>478.44557139196917</v>
          </cell>
          <cell r="AA74">
            <v>458.49011442158076</v>
          </cell>
          <cell r="AB74">
            <v>454.12200213102147</v>
          </cell>
          <cell r="AC74">
            <v>457.34317259625726</v>
          </cell>
          <cell r="AD74">
            <v>492.79375060984756</v>
          </cell>
          <cell r="AE74">
            <v>520.66388062765554</v>
          </cell>
          <cell r="AF74">
            <v>544.5572745776617</v>
          </cell>
          <cell r="AG74">
            <v>564.5301193044337</v>
          </cell>
          <cell r="AH74">
            <v>625.36714693602471</v>
          </cell>
          <cell r="AI74">
            <v>669.87583036535807</v>
          </cell>
          <cell r="AJ74">
            <v>677.79837093147898</v>
          </cell>
          <cell r="AK74">
            <v>637.42510705225186</v>
          </cell>
          <cell r="AL74">
            <v>617.66290013391097</v>
          </cell>
          <cell r="AM74">
            <v>589.91997328441516</v>
          </cell>
          <cell r="AN74">
            <v>603.74346559656863</v>
          </cell>
          <cell r="AO74">
            <v>582.95155474495459</v>
          </cell>
          <cell r="AP74">
            <v>694.17664844395188</v>
          </cell>
          <cell r="AQ74">
            <v>683.044183621108</v>
          </cell>
          <cell r="AR74">
            <v>713.87275228416092</v>
          </cell>
          <cell r="AS74">
            <v>725.46971670114579</v>
          </cell>
          <cell r="AT74">
            <v>760.89245525260003</v>
          </cell>
          <cell r="AU74">
            <v>794.72501775419232</v>
          </cell>
          <cell r="AV74">
            <v>803.59243655036835</v>
          </cell>
          <cell r="AW74">
            <v>759.19598244645067</v>
          </cell>
          <cell r="AX74">
            <v>725.79991946975986</v>
          </cell>
          <cell r="AY74">
            <v>696.46810056493609</v>
          </cell>
          <cell r="AZ74">
            <v>702.62526452569341</v>
          </cell>
          <cell r="BA74">
            <v>681.60891030913081</v>
          </cell>
          <cell r="BB74">
            <v>800.63607400098829</v>
          </cell>
          <cell r="BC74">
            <v>793.92864986949053</v>
          </cell>
          <cell r="BD74">
            <v>846.97827483560923</v>
          </cell>
          <cell r="BE74">
            <v>836.93064757872912</v>
          </cell>
          <cell r="BF74">
            <v>880.42528868035288</v>
          </cell>
        </row>
        <row r="75">
          <cell r="D75" t="str">
            <v>Net New Shipments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83.956687319400316</v>
          </cell>
          <cell r="M75">
            <v>105.25892133535808</v>
          </cell>
          <cell r="N75">
            <v>121.38842679706522</v>
          </cell>
          <cell r="O75">
            <v>93.518331480489906</v>
          </cell>
          <cell r="P75">
            <v>81.112547065839863</v>
          </cell>
          <cell r="Q75">
            <v>76.172592605223144</v>
          </cell>
          <cell r="R75">
            <v>103.33821775709566</v>
          </cell>
          <cell r="S75">
            <v>122.79923692129978</v>
          </cell>
          <cell r="T75">
            <v>138.1590782301846</v>
          </cell>
          <cell r="U75">
            <v>149.4736921682088</v>
          </cell>
          <cell r="V75">
            <v>201.52762310562684</v>
          </cell>
          <cell r="W75">
            <v>237.12820593713059</v>
          </cell>
          <cell r="X75">
            <v>252.24660275695805</v>
          </cell>
          <cell r="Y75">
            <v>182.90110741066746</v>
          </cell>
          <cell r="Z75">
            <v>139.21732874194186</v>
          </cell>
          <cell r="AA75">
            <v>131.42985886283441</v>
          </cell>
          <cell r="AB75">
            <v>149.62146346554709</v>
          </cell>
          <cell r="AC75">
            <v>125.60838214869727</v>
          </cell>
          <cell r="AD75">
            <v>201.38289783410437</v>
          </cell>
          <cell r="AE75">
            <v>162.38030299345246</v>
          </cell>
          <cell r="AF75">
            <v>169.31547770649922</v>
          </cell>
          <cell r="AG75">
            <v>160.93959739671209</v>
          </cell>
          <cell r="AH75">
            <v>135.52530831657532</v>
          </cell>
          <cell r="AI75">
            <v>124.84918738883425</v>
          </cell>
          <cell r="AJ75">
            <v>125.79406561888936</v>
          </cell>
          <cell r="AK75">
            <v>121.77087539419881</v>
          </cell>
          <cell r="AL75">
            <v>108.13701933584889</v>
          </cell>
          <cell r="AM75">
            <v>106.54812728052093</v>
          </cell>
          <cell r="AN75">
            <v>98.881798929124727</v>
          </cell>
          <cell r="AO75">
            <v>98.657355564176214</v>
          </cell>
          <cell r="AP75">
            <v>106.45942555703641</v>
          </cell>
          <cell r="AQ75">
            <v>110.88446624838252</v>
          </cell>
          <cell r="AR75">
            <v>133.1055225514483</v>
          </cell>
          <cell r="AS75">
            <v>111.46093087758335</v>
          </cell>
          <cell r="AT75">
            <v>119.53283342775285</v>
          </cell>
          <cell r="AU75">
            <v>124.67880889917797</v>
          </cell>
          <cell r="AV75">
            <v>133.08724963309396</v>
          </cell>
          <cell r="AW75">
            <v>140.34714174113651</v>
          </cell>
          <cell r="AX75">
            <v>142.59216522728457</v>
          </cell>
          <cell r="AY75">
            <v>141.02505649043633</v>
          </cell>
          <cell r="AZ75">
            <v>142.08378100427399</v>
          </cell>
          <cell r="BA75">
            <v>148.69990374394547</v>
          </cell>
          <cell r="BB75">
            <v>163.01895912052896</v>
          </cell>
          <cell r="BC75">
            <v>164.64914871173642</v>
          </cell>
          <cell r="BD75">
            <v>166.29564019885223</v>
          </cell>
          <cell r="BE75">
            <v>167.95859660083988</v>
          </cell>
          <cell r="BF75">
            <v>169.63818256685045</v>
          </cell>
        </row>
        <row r="76">
          <cell r="D76" t="str">
            <v>Replacement Shipments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189.03710414985835</v>
          </cell>
          <cell r="M76">
            <v>193.2273586679525</v>
          </cell>
          <cell r="N76">
            <v>197.48275107626856</v>
          </cell>
          <cell r="O76">
            <v>201.80350321900667</v>
          </cell>
          <cell r="P76">
            <v>206.18981370377259</v>
          </cell>
          <cell r="Q76">
            <v>210.64185727243978</v>
          </cell>
          <cell r="R76">
            <v>215.15978417519969</v>
          </cell>
          <cell r="S76">
            <v>219.74371954840996</v>
          </cell>
          <cell r="T76">
            <v>224.39376279686076</v>
          </cell>
          <cell r="U76">
            <v>229.10998698108722</v>
          </cell>
          <cell r="V76">
            <v>222.88984304981273</v>
          </cell>
          <cell r="W76">
            <v>237.1252342357954</v>
          </cell>
          <cell r="X76">
            <v>248.85134072425322</v>
          </cell>
          <cell r="Y76">
            <v>239.583529895471</v>
          </cell>
          <cell r="Z76">
            <v>237.87003355566975</v>
          </cell>
          <cell r="AA76">
            <v>239.82163675273534</v>
          </cell>
          <cell r="AB76">
            <v>257.03050864815498</v>
          </cell>
          <cell r="AC76">
            <v>270.55788917541588</v>
          </cell>
          <cell r="AD76">
            <v>282.14405573836393</v>
          </cell>
          <cell r="AE76">
            <v>291.84138357310292</v>
          </cell>
          <cell r="AF76">
            <v>309.56323841709559</v>
          </cell>
          <cell r="AG76">
            <v>339.87268787529655</v>
          </cell>
          <cell r="AH76">
            <v>358.03512724444647</v>
          </cell>
          <cell r="AI76">
            <v>316.1078305321451</v>
          </cell>
          <cell r="AJ76">
            <v>293.85879117861504</v>
          </cell>
          <cell r="AK76">
            <v>291.95519738183714</v>
          </cell>
          <cell r="AL76">
            <v>317.24838085484691</v>
          </cell>
          <cell r="AM76">
            <v>319.51093077552844</v>
          </cell>
          <cell r="AN76">
            <v>365.38998597909676</v>
          </cell>
          <cell r="AO76">
            <v>356.95228164789194</v>
          </cell>
          <cell r="AP76">
            <v>377.50490126300633</v>
          </cell>
          <cell r="AQ76">
            <v>403.70812296946195</v>
          </cell>
          <cell r="AR76">
            <v>410.12602274492758</v>
          </cell>
          <cell r="AS76">
            <v>372.34914034638115</v>
          </cell>
          <cell r="AT76">
            <v>350.5257440457591</v>
          </cell>
          <cell r="AU76">
            <v>346.80980775320097</v>
          </cell>
          <cell r="AV76">
            <v>365.96129388258089</v>
          </cell>
          <cell r="AW76">
            <v>367.50808928203526</v>
          </cell>
          <cell r="AX76">
            <v>409.93366307362066</v>
          </cell>
          <cell r="AY76">
            <v>401.39485284747241</v>
          </cell>
          <cell r="AZ76">
            <v>425.46210195147773</v>
          </cell>
          <cell r="BA76">
            <v>453.65868933109158</v>
          </cell>
          <cell r="BB76">
            <v>470.08659668512576</v>
          </cell>
          <cell r="BC76">
            <v>422.55938902141571</v>
          </cell>
          <cell r="BD76">
            <v>404.37217475456566</v>
          </cell>
          <cell r="BE76">
            <v>402.97436649181702</v>
          </cell>
          <cell r="BF76">
            <v>425.9136363485988</v>
          </cell>
        </row>
        <row r="77">
          <cell r="D77" t="str">
            <v>Net New Shipments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33.852738899954375</v>
          </cell>
          <cell r="M77">
            <v>43.897875567842902</v>
          </cell>
          <cell r="N77">
            <v>51.368589647984663</v>
          </cell>
          <cell r="O77">
            <v>37.780026676464331</v>
          </cell>
          <cell r="P77">
            <v>31.680219851897164</v>
          </cell>
          <cell r="Q77">
            <v>29.179779480295565</v>
          </cell>
          <cell r="R77">
            <v>41.870724472955317</v>
          </cell>
          <cell r="S77">
            <v>50.814169627005867</v>
          </cell>
          <cell r="T77">
            <v>57.750292941503176</v>
          </cell>
          <cell r="U77">
            <v>62.731396592015699</v>
          </cell>
          <cell r="V77">
            <v>86.673395367282865</v>
          </cell>
          <cell r="W77">
            <v>102.74745363950115</v>
          </cell>
          <cell r="X77">
            <v>109.18378652019328</v>
          </cell>
          <cell r="Y77">
            <v>76.52430063667407</v>
          </cell>
          <cell r="Z77">
            <v>55.988757622945286</v>
          </cell>
          <cell r="AA77">
            <v>52.133560629101794</v>
          </cell>
          <cell r="AB77">
            <v>60.217872206691936</v>
          </cell>
          <cell r="AC77">
            <v>48.953041600112556</v>
          </cell>
          <cell r="AD77">
            <v>83.245930240732832</v>
          </cell>
          <cell r="AE77">
            <v>65.11089807478902</v>
          </cell>
          <cell r="AF77">
            <v>67.941662845910741</v>
          </cell>
          <cell r="AG77">
            <v>63.835435094165405</v>
          </cell>
          <cell r="AH77">
            <v>52.090895500481111</v>
          </cell>
          <cell r="AI77">
            <v>56.241309814236047</v>
          </cell>
          <cell r="AJ77">
            <v>56.666952867144118</v>
          </cell>
          <cell r="AK77">
            <v>54.854610371363833</v>
          </cell>
          <cell r="AL77">
            <v>48.712913027733947</v>
          </cell>
          <cell r="AM77">
            <v>47.997158506506821</v>
          </cell>
          <cell r="AN77">
            <v>44.5436770945239</v>
          </cell>
          <cell r="AO77">
            <v>44.442571199580478</v>
          </cell>
          <cell r="AP77">
            <v>47.957200688471403</v>
          </cell>
          <cell r="AQ77">
            <v>49.950566361629626</v>
          </cell>
          <cell r="AR77">
            <v>59.960573940198174</v>
          </cell>
          <cell r="AS77">
            <v>50.210248675034563</v>
          </cell>
          <cell r="AT77">
            <v>53.846430708806565</v>
          </cell>
          <cell r="AU77">
            <v>56.164558738616051</v>
          </cell>
          <cell r="AV77">
            <v>59.952342466017889</v>
          </cell>
          <cell r="AW77">
            <v>63.222734927561731</v>
          </cell>
          <cell r="AX77">
            <v>64.234059583056023</v>
          </cell>
          <cell r="AY77">
            <v>63.528117879909587</v>
          </cell>
          <cell r="AZ77">
            <v>64.005045720899034</v>
          </cell>
          <cell r="BA77">
            <v>66.985436835597284</v>
          </cell>
          <cell r="BB77">
            <v>73.435798640303801</v>
          </cell>
          <cell r="BC77">
            <v>74.170156626707467</v>
          </cell>
          <cell r="BD77">
            <v>74.91185819297425</v>
          </cell>
          <cell r="BE77">
            <v>75.660976774903247</v>
          </cell>
          <cell r="BF77">
            <v>76.417586542653225</v>
          </cell>
        </row>
        <row r="78"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</row>
        <row r="80">
          <cell r="D80" t="str">
            <v>Small Off</v>
          </cell>
        </row>
        <row r="82">
          <cell r="D82"/>
        </row>
        <row r="84"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</row>
        <row r="85">
          <cell r="D85" t="str">
            <v>SHIPMENTS</v>
          </cell>
          <cell r="E85">
            <v>1981</v>
          </cell>
          <cell r="F85">
            <v>1982</v>
          </cell>
          <cell r="G85">
            <v>1983</v>
          </cell>
          <cell r="H85">
            <v>1984</v>
          </cell>
          <cell r="I85">
            <v>1985</v>
          </cell>
          <cell r="J85">
            <v>1986</v>
          </cell>
          <cell r="K85">
            <v>1987</v>
          </cell>
          <cell r="L85">
            <v>1988</v>
          </cell>
          <cell r="M85">
            <v>1989</v>
          </cell>
          <cell r="N85">
            <v>1990</v>
          </cell>
          <cell r="O85">
            <v>1991</v>
          </cell>
          <cell r="P85">
            <v>1992</v>
          </cell>
          <cell r="Q85">
            <v>1993</v>
          </cell>
          <cell r="R85">
            <v>1994</v>
          </cell>
          <cell r="S85">
            <v>1995</v>
          </cell>
          <cell r="T85">
            <v>1996</v>
          </cell>
          <cell r="U85">
            <v>1997</v>
          </cell>
          <cell r="V85">
            <v>1998</v>
          </cell>
          <cell r="W85">
            <v>1999</v>
          </cell>
          <cell r="X85">
            <v>2000</v>
          </cell>
          <cell r="Y85">
            <v>2001</v>
          </cell>
          <cell r="Z85">
            <v>2002</v>
          </cell>
          <cell r="AA85">
            <v>2003</v>
          </cell>
          <cell r="AB85">
            <v>2004</v>
          </cell>
          <cell r="AC85">
            <v>2005</v>
          </cell>
          <cell r="AD85">
            <v>2006</v>
          </cell>
          <cell r="AE85">
            <v>2007</v>
          </cell>
          <cell r="AF85">
            <v>2008</v>
          </cell>
          <cell r="AG85">
            <v>2009</v>
          </cell>
          <cell r="AH85">
            <v>2010</v>
          </cell>
          <cell r="AI85">
            <v>2011</v>
          </cell>
          <cell r="AJ85">
            <v>2012</v>
          </cell>
          <cell r="AK85">
            <v>2013</v>
          </cell>
          <cell r="AL85">
            <v>2014</v>
          </cell>
          <cell r="AM85">
            <v>2015</v>
          </cell>
          <cell r="AN85">
            <v>2016</v>
          </cell>
          <cell r="AO85">
            <v>2017</v>
          </cell>
          <cell r="AP85">
            <v>2018</v>
          </cell>
          <cell r="AQ85">
            <v>2019</v>
          </cell>
          <cell r="AR85">
            <v>2020</v>
          </cell>
          <cell r="AS85">
            <v>2021</v>
          </cell>
          <cell r="AT85">
            <v>2022</v>
          </cell>
          <cell r="AU85">
            <v>2023</v>
          </cell>
          <cell r="AV85">
            <v>2024</v>
          </cell>
          <cell r="AW85">
            <v>2025</v>
          </cell>
          <cell r="AX85">
            <v>2026</v>
          </cell>
          <cell r="AY85">
            <v>2027</v>
          </cell>
          <cell r="AZ85">
            <v>2028</v>
          </cell>
          <cell r="BA85">
            <v>2029</v>
          </cell>
          <cell r="BB85">
            <v>2030</v>
          </cell>
          <cell r="BC85">
            <v>2031</v>
          </cell>
          <cell r="BD85">
            <v>2032</v>
          </cell>
          <cell r="BE85">
            <v>2033</v>
          </cell>
          <cell r="BF85">
            <v>2034</v>
          </cell>
        </row>
        <row r="86">
          <cell r="D86" t="str">
            <v>Replacement Shipments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27.476832593092695</v>
          </cell>
          <cell r="M86">
            <v>28.081947239524023</v>
          </cell>
          <cell r="N86">
            <v>28.696356007105816</v>
          </cell>
          <cell r="O86">
            <v>29.320087137739076</v>
          </cell>
          <cell r="P86">
            <v>29.953165479629757</v>
          </cell>
          <cell r="Q86">
            <v>30.59561239827903</v>
          </cell>
          <cell r="R86">
            <v>31.247445688013613</v>
          </cell>
          <cell r="S86">
            <v>31.90867948414434</v>
          </cell>
          <cell r="T86">
            <v>32.579324175842331</v>
          </cell>
          <cell r="U86">
            <v>31.262186056158157</v>
          </cell>
          <cell r="V86">
            <v>33.233365005963151</v>
          </cell>
          <cell r="W86">
            <v>34.844449891674472</v>
          </cell>
          <cell r="X86">
            <v>33.556572443128026</v>
          </cell>
          <cell r="Y86">
            <v>33.32448794461326</v>
          </cell>
          <cell r="Z86">
            <v>33.602503607229522</v>
          </cell>
          <cell r="AA86">
            <v>35.963224219528051</v>
          </cell>
          <cell r="AB86">
            <v>37.807399603420279</v>
          </cell>
          <cell r="AC86">
            <v>39.37753543287387</v>
          </cell>
          <cell r="AD86">
            <v>38.687247728559782</v>
          </cell>
          <cell r="AE86">
            <v>43.828178573823948</v>
          </cell>
          <cell r="AF86">
            <v>47.52344144722862</v>
          </cell>
          <cell r="AG86">
            <v>47.012037391125226</v>
          </cell>
          <cell r="AH86">
            <v>42.344296152203789</v>
          </cell>
          <cell r="AI86">
            <v>39.838713519368838</v>
          </cell>
          <cell r="AJ86">
            <v>41.649054085346727</v>
          </cell>
          <cell r="AK86">
            <v>44.522172263723647</v>
          </cell>
          <cell r="AL86">
            <v>44.568735240635206</v>
          </cell>
          <cell r="AM86">
            <v>48.336792685018452</v>
          </cell>
          <cell r="AN86">
            <v>51.048118385472492</v>
          </cell>
          <cell r="AO86">
            <v>55.065648528445209</v>
          </cell>
          <cell r="AP86">
            <v>53.973496936758316</v>
          </cell>
          <cell r="AQ86">
            <v>47.742768786252022</v>
          </cell>
          <cell r="AR86">
            <v>47.111726880515192</v>
          </cell>
          <cell r="AS86">
            <v>48.977110752225251</v>
          </cell>
          <cell r="AT86">
            <v>51.6158604347345</v>
          </cell>
          <cell r="AU86">
            <v>50.868191431845631</v>
          </cell>
          <cell r="AV86">
            <v>54.543688937397633</v>
          </cell>
          <cell r="AW86">
            <v>56.808417349581134</v>
          </cell>
          <cell r="AX86">
            <v>60.812872681045363</v>
          </cell>
          <cell r="AY86">
            <v>60.175225924267423</v>
          </cell>
          <cell r="AZ86">
            <v>54.202275823781903</v>
          </cell>
          <cell r="BA86">
            <v>54.865708017325034</v>
          </cell>
          <cell r="BB86">
            <v>55.470199385583719</v>
          </cell>
          <cell r="BC86">
            <v>58.579172834262991</v>
          </cell>
          <cell r="BD86">
            <v>58.131279497860774</v>
          </cell>
          <cell r="BE86">
            <v>62.29660559647948</v>
          </cell>
          <cell r="BF86">
            <v>64.984254601151918</v>
          </cell>
        </row>
        <row r="87">
          <cell r="D87" t="str">
            <v>Net New Shipments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3.7853534630654622</v>
          </cell>
          <cell r="M87">
            <v>5.1514177664391241</v>
          </cell>
          <cell r="N87">
            <v>6.1480938845686524</v>
          </cell>
          <cell r="O87">
            <v>4.2364853053889533</v>
          </cell>
          <cell r="P87">
            <v>3.371322464983507</v>
          </cell>
          <cell r="Q87">
            <v>3.0068912089504942</v>
          </cell>
          <cell r="R87">
            <v>4.7157785315144398</v>
          </cell>
          <cell r="S87">
            <v>5.8987201192759358</v>
          </cell>
          <cell r="T87">
            <v>6.7982112570315394</v>
          </cell>
          <cell r="U87">
            <v>7.4250616724016254</v>
          </cell>
          <cell r="V87">
            <v>10.594813567860793</v>
          </cell>
          <cell r="W87">
            <v>12.678991555554148</v>
          </cell>
          <cell r="X87">
            <v>13.4554649479972</v>
          </cell>
          <cell r="Y87">
            <v>9.019808207590529</v>
          </cell>
          <cell r="Z87">
            <v>6.2362099121393157</v>
          </cell>
          <cell r="AA87">
            <v>5.6858298658186754</v>
          </cell>
          <cell r="AB87">
            <v>6.7147726603033675</v>
          </cell>
          <cell r="AC87">
            <v>5.1911998077613362</v>
          </cell>
          <cell r="AD87">
            <v>9.6495449564586693</v>
          </cell>
          <cell r="AE87">
            <v>7.219939811648544</v>
          </cell>
          <cell r="AF87">
            <v>7.5422070812165884</v>
          </cell>
          <cell r="AG87">
            <v>6.9614595456330903</v>
          </cell>
          <cell r="AH87">
            <v>5.3984726340482325</v>
          </cell>
          <cell r="AI87">
            <v>7.2730133611463543</v>
          </cell>
          <cell r="AJ87">
            <v>7.3280566668785241</v>
          </cell>
          <cell r="AK87">
            <v>7.0936881710108537</v>
          </cell>
          <cell r="AL87">
            <v>6.2994561912104245</v>
          </cell>
          <cell r="AM87">
            <v>6.2068962523791811</v>
          </cell>
          <cell r="AN87">
            <v>5.7602989641086424</v>
          </cell>
          <cell r="AO87">
            <v>5.747224152600154</v>
          </cell>
          <cell r="AP87">
            <v>6.2017289875091137</v>
          </cell>
          <cell r="AQ87">
            <v>6.4595070375298747</v>
          </cell>
          <cell r="AR87">
            <v>7.7539811368098412</v>
          </cell>
          <cell r="AS87">
            <v>6.4930886333584681</v>
          </cell>
          <cell r="AT87">
            <v>6.9633123995284905</v>
          </cell>
          <cell r="AU87">
            <v>7.2630880660151433</v>
          </cell>
          <cell r="AV87">
            <v>7.7529166590818477</v>
          </cell>
          <cell r="AW87">
            <v>8.1758372515707833</v>
          </cell>
          <cell r="AX87">
            <v>8.3066197272308955</v>
          </cell>
          <cell r="AY87">
            <v>8.215328762348804</v>
          </cell>
          <cell r="AZ87">
            <v>8.2770041139947352</v>
          </cell>
          <cell r="BA87">
            <v>8.6624223140727281</v>
          </cell>
          <cell r="BB87">
            <v>9.4965701627772887</v>
          </cell>
          <cell r="BC87">
            <v>9.591535864404932</v>
          </cell>
          <cell r="BD87">
            <v>9.6874512230491518</v>
          </cell>
          <cell r="BE87">
            <v>9.7843257352794808</v>
          </cell>
          <cell r="BF87">
            <v>9.8821689926322733</v>
          </cell>
        </row>
        <row r="88">
          <cell r="D88" t="str">
            <v>Replacement Shipments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27.753521612336044</v>
          </cell>
          <cell r="M88">
            <v>28.384654671435364</v>
          </cell>
          <cell r="N88">
            <v>29.026064490327268</v>
          </cell>
          <cell r="O88">
            <v>29.677800575340928</v>
          </cell>
          <cell r="P88">
            <v>30.339909110516196</v>
          </cell>
          <cell r="Q88">
            <v>31.012432855527244</v>
          </cell>
          <cell r="R88">
            <v>31.695411043743352</v>
          </cell>
          <cell r="S88">
            <v>32.388879280517763</v>
          </cell>
          <cell r="T88">
            <v>33.09286944179744</v>
          </cell>
          <cell r="U88">
            <v>33.80740957314827</v>
          </cell>
          <cell r="V88">
            <v>34.532523789291929</v>
          </cell>
          <cell r="W88">
            <v>35.268232174252319</v>
          </cell>
          <cell r="X88">
            <v>36.01455068221108</v>
          </cell>
          <cell r="Y88">
            <v>36.771491039173043</v>
          </cell>
          <cell r="Z88">
            <v>34.062444050778481</v>
          </cell>
          <cell r="AA88">
            <v>36.970350948833904</v>
          </cell>
          <cell r="AB88">
            <v>39.272887631275026</v>
          </cell>
          <cell r="AC88">
            <v>36.73860941765593</v>
          </cell>
          <cell r="AD88">
            <v>35.958779885488632</v>
          </cell>
          <cell r="AE88">
            <v>36.023918203778102</v>
          </cell>
          <cell r="AF88">
            <v>39.555041929600726</v>
          </cell>
          <cell r="AG88">
            <v>42.220079479310982</v>
          </cell>
          <cell r="AH88">
            <v>44.423221536850043</v>
          </cell>
          <cell r="AI88">
            <v>46.182512360484274</v>
          </cell>
          <cell r="AJ88">
            <v>52.190546402393295</v>
          </cell>
          <cell r="AK88">
            <v>56.399884766842504</v>
          </cell>
          <cell r="AL88">
            <v>58.440325595539804</v>
          </cell>
          <cell r="AM88">
            <v>51.804504718490634</v>
          </cell>
          <cell r="AN88">
            <v>44.456127237677265</v>
          </cell>
          <cell r="AO88">
            <v>46.446734058531753</v>
          </cell>
          <cell r="AP88">
            <v>50.464175398447331</v>
          </cell>
          <cell r="AQ88">
            <v>45.390609097258157</v>
          </cell>
          <cell r="AR88">
            <v>52.041354812919614</v>
          </cell>
          <cell r="AS88">
            <v>48.057151223192399</v>
          </cell>
          <cell r="AT88">
            <v>52.125387064961707</v>
          </cell>
          <cell r="AU88">
            <v>53.82251205536619</v>
          </cell>
          <cell r="AV88">
            <v>53.420675926930457</v>
          </cell>
          <cell r="AW88">
            <v>58.304201295728198</v>
          </cell>
          <cell r="AX88">
            <v>64.403974180524017</v>
          </cell>
          <cell r="AY88">
            <v>68.222698385194079</v>
          </cell>
          <cell r="AZ88">
            <v>68.939419247557026</v>
          </cell>
          <cell r="BA88">
            <v>62.149331805789288</v>
          </cell>
          <cell r="BB88">
            <v>54.056625511191669</v>
          </cell>
          <cell r="BC88">
            <v>56.025440979532135</v>
          </cell>
          <cell r="BD88">
            <v>60.800390377629036</v>
          </cell>
          <cell r="BE88">
            <v>56.156454159808092</v>
          </cell>
          <cell r="BF88">
            <v>64.964656707602671</v>
          </cell>
        </row>
        <row r="89">
          <cell r="D89" t="str">
            <v>Net New Shipments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6.3089224384424369</v>
          </cell>
          <cell r="M89">
            <v>8.5856962773985401</v>
          </cell>
          <cell r="N89">
            <v>10.246823140947754</v>
          </cell>
          <cell r="O89">
            <v>7.0608088423149979</v>
          </cell>
          <cell r="P89">
            <v>5.6188707749724358</v>
          </cell>
          <cell r="Q89">
            <v>5.0114853482508579</v>
          </cell>
          <cell r="R89">
            <v>7.8596308858573707</v>
          </cell>
          <cell r="S89">
            <v>9.8312001987932263</v>
          </cell>
          <cell r="T89">
            <v>11.330352095052604</v>
          </cell>
          <cell r="U89">
            <v>12.375102787336004</v>
          </cell>
          <cell r="V89">
            <v>17.658022613101366</v>
          </cell>
          <cell r="W89">
            <v>21.131652592590182</v>
          </cell>
          <cell r="X89">
            <v>22.425774913328723</v>
          </cell>
          <cell r="Y89">
            <v>15.033013679317595</v>
          </cell>
          <cell r="Z89">
            <v>10.393683186898784</v>
          </cell>
          <cell r="AA89">
            <v>9.4763831096978492</v>
          </cell>
          <cell r="AB89">
            <v>11.191287767172305</v>
          </cell>
          <cell r="AC89">
            <v>8.6519996796022269</v>
          </cell>
          <cell r="AD89">
            <v>16.082574927430983</v>
          </cell>
          <cell r="AE89">
            <v>12.033233019414297</v>
          </cell>
          <cell r="AF89">
            <v>12.570345135360981</v>
          </cell>
          <cell r="AG89">
            <v>11.602432576055207</v>
          </cell>
          <cell r="AH89">
            <v>8.9974543900804065</v>
          </cell>
          <cell r="AI89">
            <v>12.121688935243924</v>
          </cell>
          <cell r="AJ89">
            <v>12.213427778130722</v>
          </cell>
          <cell r="AK89">
            <v>11.822813618351574</v>
          </cell>
          <cell r="AL89">
            <v>10.499093652017223</v>
          </cell>
          <cell r="AM89">
            <v>10.344827087298656</v>
          </cell>
          <cell r="AN89">
            <v>9.600498273514404</v>
          </cell>
          <cell r="AO89">
            <v>9.5787069210003892</v>
          </cell>
          <cell r="AP89">
            <v>10.336214979181705</v>
          </cell>
          <cell r="AQ89">
            <v>10.765845062549943</v>
          </cell>
          <cell r="AR89">
            <v>12.92330189468305</v>
          </cell>
          <cell r="AS89">
            <v>10.821814388930648</v>
          </cell>
          <cell r="AT89">
            <v>11.605520665880817</v>
          </cell>
          <cell r="AU89">
            <v>12.105146776691981</v>
          </cell>
          <cell r="AV89">
            <v>12.921527765136261</v>
          </cell>
          <cell r="AW89">
            <v>13.626395419284785</v>
          </cell>
          <cell r="AX89">
            <v>13.844366212051568</v>
          </cell>
          <cell r="AY89">
            <v>13.692214603914522</v>
          </cell>
          <cell r="AZ89">
            <v>13.795006856657892</v>
          </cell>
          <cell r="BA89">
            <v>14.437370523454774</v>
          </cell>
          <cell r="BB89">
            <v>15.82761693796192</v>
          </cell>
          <cell r="BC89">
            <v>15.985893107341781</v>
          </cell>
          <cell r="BD89">
            <v>16.145752038415043</v>
          </cell>
          <cell r="BE89">
            <v>16.307209558799286</v>
          </cell>
          <cell r="BF89">
            <v>16.470281654387122</v>
          </cell>
        </row>
        <row r="90">
          <cell r="D90" t="str">
            <v>Replacement Shipments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34.021117753760336</v>
          </cell>
          <cell r="M90">
            <v>34.760585518821017</v>
          </cell>
          <cell r="N90">
            <v>35.511134919988365</v>
          </cell>
          <cell r="O90">
            <v>36.272791287246115</v>
          </cell>
          <cell r="P90">
            <v>37.04557571675312</v>
          </cell>
          <cell r="Q90">
            <v>37.829504966702451</v>
          </cell>
          <cell r="R90">
            <v>38.624591354031274</v>
          </cell>
          <cell r="S90">
            <v>37.584761858916153</v>
          </cell>
          <cell r="T90">
            <v>39.61028310603109</v>
          </cell>
          <cell r="U90">
            <v>41.299132987662801</v>
          </cell>
          <cell r="V90">
            <v>40.261144299041881</v>
          </cell>
          <cell r="W90">
            <v>40.219438751247282</v>
          </cell>
          <cell r="X90">
            <v>40.660281599895292</v>
          </cell>
          <cell r="Y90">
            <v>43.064165235050659</v>
          </cell>
          <cell r="Z90">
            <v>43.137992062152847</v>
          </cell>
          <cell r="AA90">
            <v>46.010320964610742</v>
          </cell>
          <cell r="AB90">
            <v>48.28930643314186</v>
          </cell>
          <cell r="AC90">
            <v>50.235416261945055</v>
          </cell>
          <cell r="AD90">
            <v>52.155817733325321</v>
          </cell>
          <cell r="AE90">
            <v>53.327655680525979</v>
          </cell>
          <cell r="AF90">
            <v>51.555680403249987</v>
          </cell>
          <cell r="AG90">
            <v>49.008945173599528</v>
          </cell>
          <cell r="AH90">
            <v>51.363129964337475</v>
          </cell>
          <cell r="AI90">
            <v>54.610792720177642</v>
          </cell>
          <cell r="AJ90">
            <v>55.122565843647088</v>
          </cell>
          <cell r="AK90">
            <v>61.240185768449933</v>
          </cell>
          <cell r="AL90">
            <v>60.124721317964472</v>
          </cell>
          <cell r="AM90">
            <v>58.656138013640707</v>
          </cell>
          <cell r="AN90">
            <v>55.562669816525187</v>
          </cell>
          <cell r="AO90">
            <v>56.445412336877553</v>
          </cell>
          <cell r="AP90">
            <v>61.457823372416783</v>
          </cell>
          <cell r="AQ90">
            <v>62.021415897671169</v>
          </cell>
          <cell r="AR90">
            <v>67.91839436405219</v>
          </cell>
          <cell r="AS90">
            <v>66.055216353774014</v>
          </cell>
          <cell r="AT90">
            <v>64.4994943757154</v>
          </cell>
          <cell r="AU90">
            <v>60.98558623573777</v>
          </cell>
          <cell r="AV90">
            <v>61.856019740455906</v>
          </cell>
          <cell r="AW90">
            <v>67.296315117970437</v>
          </cell>
          <cell r="AX90">
            <v>68.10258755075759</v>
          </cell>
          <cell r="AY90">
            <v>75.218222356153163</v>
          </cell>
          <cell r="AZ90">
            <v>72.168002717926058</v>
          </cell>
          <cell r="BA90">
            <v>71.054963350293662</v>
          </cell>
          <cell r="BB90">
            <v>67.823272920542621</v>
          </cell>
          <cell r="BC90">
            <v>69.154845601628438</v>
          </cell>
          <cell r="BD90">
            <v>74.993290977836125</v>
          </cell>
          <cell r="BE90">
            <v>75.922685915031735</v>
          </cell>
          <cell r="BF90">
            <v>82.952376696433035</v>
          </cell>
        </row>
        <row r="91">
          <cell r="D91" t="str">
            <v>Net New Shipments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3.5636441051558165</v>
          </cell>
          <cell r="M91">
            <v>4.8496975872100734</v>
          </cell>
          <cell r="N91">
            <v>5.7879980676744358</v>
          </cell>
          <cell r="O91">
            <v>3.9883530117957662</v>
          </cell>
          <cell r="P91">
            <v>3.1738630344941612</v>
          </cell>
          <cell r="Q91">
            <v>2.8307766331928401</v>
          </cell>
          <cell r="R91">
            <v>4.4395738810193848</v>
          </cell>
          <cell r="S91">
            <v>5.5532302032366907</v>
          </cell>
          <cell r="T91">
            <v>6.4000378585796511</v>
          </cell>
          <cell r="U91">
            <v>6.9901734454790585</v>
          </cell>
          <cell r="V91">
            <v>9.974271962903174</v>
          </cell>
          <cell r="W91">
            <v>11.936378982078041</v>
          </cell>
          <cell r="X91">
            <v>12.667374080630683</v>
          </cell>
          <cell r="Y91">
            <v>8.4915151681993297</v>
          </cell>
          <cell r="Z91">
            <v>5.8709531114466813</v>
          </cell>
          <cell r="AA91">
            <v>5.352808999726733</v>
          </cell>
          <cell r="AB91">
            <v>6.321486287035782</v>
          </cell>
          <cell r="AC91">
            <v>4.8871495817020332</v>
          </cell>
          <cell r="AD91">
            <v>9.0843680351246121</v>
          </cell>
          <cell r="AE91">
            <v>6.797065637438493</v>
          </cell>
          <cell r="AF91">
            <v>7.1004576103907198</v>
          </cell>
          <cell r="AG91">
            <v>6.5537246429256584</v>
          </cell>
          <cell r="AH91">
            <v>5.0822823725400781</v>
          </cell>
          <cell r="AI91">
            <v>6.8470306522391411</v>
          </cell>
          <cell r="AJ91">
            <v>6.8988500540240807</v>
          </cell>
          <cell r="AK91">
            <v>6.6782085956022517</v>
          </cell>
          <cell r="AL91">
            <v>5.9304950358095425</v>
          </cell>
          <cell r="AM91">
            <v>5.8433563620747009</v>
          </cell>
          <cell r="AN91">
            <v>5.4229164192125836</v>
          </cell>
          <cell r="AO91">
            <v>5.4106074035783536</v>
          </cell>
          <cell r="AP91">
            <v>5.8384917455536538</v>
          </cell>
          <cell r="AQ91">
            <v>6.0811716530864146</v>
          </cell>
          <cell r="AR91">
            <v>7.2998279921009726</v>
          </cell>
          <cell r="AS91">
            <v>6.1127863641520435</v>
          </cell>
          <cell r="AT91">
            <v>6.5554689745782753</v>
          </cell>
          <cell r="AU91">
            <v>6.8376866848048508</v>
          </cell>
          <cell r="AV91">
            <v>7.2988258611725314</v>
          </cell>
          <cell r="AW91">
            <v>7.6969758598656881</v>
          </cell>
          <cell r="AX91">
            <v>7.8200983642741448</v>
          </cell>
          <cell r="AY91">
            <v>7.734154340279872</v>
          </cell>
          <cell r="AZ91">
            <v>7.7922173469372638</v>
          </cell>
          <cell r="BA91">
            <v>8.1550614802869283</v>
          </cell>
          <cell r="BB91">
            <v>8.9403530238292888</v>
          </cell>
          <cell r="BC91">
            <v>9.0297565540674896</v>
          </cell>
          <cell r="BD91">
            <v>9.1200541196081986</v>
          </cell>
          <cell r="BE91">
            <v>9.2112546608043431</v>
          </cell>
          <cell r="BF91">
            <v>9.3033672074123057</v>
          </cell>
        </row>
        <row r="92">
          <cell r="D92" t="str">
            <v>Replacement Shipments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79.597653428812919</v>
          </cell>
          <cell r="M92">
            <v>81.384897546569775</v>
          </cell>
          <cell r="N92">
            <v>83.200585847431313</v>
          </cell>
          <cell r="O92">
            <v>85.044835590481242</v>
          </cell>
          <cell r="P92">
            <v>86.917754364680903</v>
          </cell>
          <cell r="Q92">
            <v>88.819439809948676</v>
          </cell>
          <cell r="R92">
            <v>90.749979339119349</v>
          </cell>
          <cell r="S92">
            <v>92.709449861042685</v>
          </cell>
          <cell r="T92">
            <v>94.697917505085243</v>
          </cell>
          <cell r="U92">
            <v>96.71543734730372</v>
          </cell>
          <cell r="V92">
            <v>98.762053138562862</v>
          </cell>
          <cell r="W92">
            <v>100.83779703487434</v>
          </cell>
          <cell r="X92">
            <v>94.739067281074767</v>
          </cell>
          <cell r="Y92">
            <v>101.99056861232629</v>
          </cell>
          <cell r="Z92">
            <v>107.79296138570592</v>
          </cell>
          <cell r="AA92">
            <v>101.99077681203705</v>
          </cell>
          <cell r="AB92">
            <v>100.40304422461493</v>
          </cell>
          <cell r="AC92">
            <v>100.84700464575066</v>
          </cell>
          <cell r="AD92">
            <v>109.61309346517712</v>
          </cell>
          <cell r="AE92">
            <v>116.30433033814643</v>
          </cell>
          <cell r="AF92">
            <v>121.8907625332114</v>
          </cell>
          <cell r="AG92">
            <v>126.41568403691022</v>
          </cell>
          <cell r="AH92">
            <v>141.14130741000605</v>
          </cell>
          <cell r="AI92">
            <v>151.55376325709096</v>
          </cell>
          <cell r="AJ92">
            <v>148.56092707306357</v>
          </cell>
          <cell r="AK92">
            <v>138.0698014426884</v>
          </cell>
          <cell r="AL92">
            <v>132.73780103426316</v>
          </cell>
          <cell r="AM92">
            <v>124.73409627531176</v>
          </cell>
          <cell r="AN92">
            <v>127.2621348658284</v>
          </cell>
          <cell r="AO92">
            <v>121.611803876796</v>
          </cell>
          <cell r="AP92">
            <v>148.21127329101179</v>
          </cell>
          <cell r="AQ92">
            <v>145.1840895847406</v>
          </cell>
          <cell r="AR92">
            <v>152.05959085807777</v>
          </cell>
          <cell r="AS92">
            <v>154.26152221944258</v>
          </cell>
          <cell r="AT92">
            <v>162.73519794619898</v>
          </cell>
          <cell r="AU92">
            <v>180.64581670167638</v>
          </cell>
          <cell r="AV92">
            <v>177.87315374057766</v>
          </cell>
          <cell r="AW92">
            <v>166.44455412673182</v>
          </cell>
          <cell r="AX92">
            <v>157.93562579910486</v>
          </cell>
          <cell r="AY92">
            <v>149.56168128482847</v>
          </cell>
          <cell r="AZ92">
            <v>150.30333072226296</v>
          </cell>
          <cell r="BA92">
            <v>144.60070048719663</v>
          </cell>
          <cell r="BB92">
            <v>173.01818924104822</v>
          </cell>
          <cell r="BC92">
            <v>171.0221177348601</v>
          </cell>
          <cell r="BD92">
            <v>183.07551540531713</v>
          </cell>
          <cell r="BE92">
            <v>180.23387675287645</v>
          </cell>
          <cell r="BF92">
            <v>190.58844754431294</v>
          </cell>
        </row>
        <row r="93">
          <cell r="D93" t="str">
            <v>Net New Shipments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15.141413852261849</v>
          </cell>
          <cell r="M93">
            <v>20.605671065756496</v>
          </cell>
          <cell r="N93">
            <v>24.592375538274609</v>
          </cell>
          <cell r="O93">
            <v>16.945941221555813</v>
          </cell>
          <cell r="P93">
            <v>13.485289859934028</v>
          </cell>
          <cell r="Q93">
            <v>12.027564835801977</v>
          </cell>
          <cell r="R93">
            <v>18.863114126057759</v>
          </cell>
          <cell r="S93">
            <v>23.594880477103743</v>
          </cell>
          <cell r="T93">
            <v>27.192845028126158</v>
          </cell>
          <cell r="U93">
            <v>29.700246689606502</v>
          </cell>
          <cell r="V93">
            <v>42.379254271443173</v>
          </cell>
          <cell r="W93">
            <v>50.715966222216593</v>
          </cell>
          <cell r="X93">
            <v>53.8218597919888</v>
          </cell>
          <cell r="Y93">
            <v>36.079232830362116</v>
          </cell>
          <cell r="Z93">
            <v>24.944839648557263</v>
          </cell>
          <cell r="AA93">
            <v>22.743319463274702</v>
          </cell>
          <cell r="AB93">
            <v>26.85909064121347</v>
          </cell>
          <cell r="AC93">
            <v>20.764799231045345</v>
          </cell>
          <cell r="AD93">
            <v>38.598179825834677</v>
          </cell>
          <cell r="AE93">
            <v>28.879759246594176</v>
          </cell>
          <cell r="AF93">
            <v>30.168828324866354</v>
          </cell>
          <cell r="AG93">
            <v>27.845838182532361</v>
          </cell>
          <cell r="AH93">
            <v>21.59389053619293</v>
          </cell>
          <cell r="AI93">
            <v>29.092053444585417</v>
          </cell>
          <cell r="AJ93">
            <v>29.312226667514096</v>
          </cell>
          <cell r="AK93">
            <v>28.374752684043415</v>
          </cell>
          <cell r="AL93">
            <v>25.197824764841698</v>
          </cell>
          <cell r="AM93">
            <v>24.827585009516724</v>
          </cell>
          <cell r="AN93">
            <v>23.04119585643457</v>
          </cell>
          <cell r="AO93">
            <v>22.988896610400616</v>
          </cell>
          <cell r="AP93">
            <v>24.806915950036455</v>
          </cell>
          <cell r="AQ93">
            <v>25.838028150119499</v>
          </cell>
          <cell r="AR93">
            <v>31.015924547239365</v>
          </cell>
          <cell r="AS93">
            <v>25.972354533433872</v>
          </cell>
          <cell r="AT93">
            <v>27.853249598113962</v>
          </cell>
          <cell r="AU93">
            <v>29.052352264060573</v>
          </cell>
          <cell r="AV93">
            <v>31.011666636327391</v>
          </cell>
          <cell r="AW93">
            <v>32.703349006283133</v>
          </cell>
          <cell r="AX93">
            <v>33.226478908923582</v>
          </cell>
          <cell r="AY93">
            <v>32.861315049395216</v>
          </cell>
          <cell r="AZ93">
            <v>33.108016455978941</v>
          </cell>
          <cell r="BA93">
            <v>34.649689256290912</v>
          </cell>
          <cell r="BB93">
            <v>37.986280651109155</v>
          </cell>
          <cell r="BC93">
            <v>38.366143457619728</v>
          </cell>
          <cell r="BD93">
            <v>38.749804892196607</v>
          </cell>
          <cell r="BE93">
            <v>39.137302941117923</v>
          </cell>
          <cell r="BF93">
            <v>39.528675970529093</v>
          </cell>
        </row>
        <row r="94">
          <cell r="D94" t="str">
            <v>Replacement Shipments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3.637978807091713E-12</v>
          </cell>
          <cell r="M94">
            <v>3.7212311614232634E-12</v>
          </cell>
          <cell r="N94">
            <v>3.805854368500554E-12</v>
          </cell>
          <cell r="O94">
            <v>3.8918554979659586E-12</v>
          </cell>
          <cell r="P94">
            <v>3.9792411876976297E-12</v>
          </cell>
          <cell r="Q94">
            <v>4.0680176301165036E-12</v>
          </cell>
          <cell r="R94">
            <v>4.158190558499755E-12</v>
          </cell>
          <cell r="S94">
            <v>4.249765233312645E-12</v>
          </cell>
          <cell r="T94">
            <v>4.3427464285709486E-12</v>
          </cell>
          <cell r="U94">
            <v>4.4371384182464109E-12</v>
          </cell>
          <cell r="V94">
            <v>4.5329449627278983E-12</v>
          </cell>
          <cell r="W94">
            <v>4.6301692953511652E-12</v>
          </cell>
          <cell r="X94">
            <v>4.7288141090103474E-12</v>
          </cell>
          <cell r="Y94">
            <v>4.82888154286453E-12</v>
          </cell>
          <cell r="Z94">
            <v>4.9303731691529106E-12</v>
          </cell>
          <cell r="AA94">
            <v>3.637978807091713E-12</v>
          </cell>
          <cell r="AB94">
            <v>3.7212311614232634E-12</v>
          </cell>
          <cell r="AC94">
            <v>3.805854368500554E-12</v>
          </cell>
          <cell r="AD94">
            <v>3.8918554979659586E-12</v>
          </cell>
          <cell r="AE94">
            <v>3.9792411876976297E-12</v>
          </cell>
          <cell r="AF94">
            <v>4.0680176301165036E-12</v>
          </cell>
          <cell r="AG94">
            <v>4.158190558499755E-12</v>
          </cell>
          <cell r="AH94">
            <v>4.249765233312645E-12</v>
          </cell>
          <cell r="AI94">
            <v>4.3427464285709486E-12</v>
          </cell>
          <cell r="AJ94">
            <v>4.4371384182464109E-12</v>
          </cell>
          <cell r="AK94">
            <v>4.5329449627278983E-12</v>
          </cell>
          <cell r="AL94">
            <v>4.6301692953511652E-12</v>
          </cell>
          <cell r="AM94">
            <v>4.7288141090103474E-12</v>
          </cell>
          <cell r="AN94">
            <v>4.82888154286453E-12</v>
          </cell>
          <cell r="AO94">
            <v>4.9303731691529106E-12</v>
          </cell>
          <cell r="AP94">
            <v>3.637978807091713E-12</v>
          </cell>
          <cell r="AQ94">
            <v>3.7212311614232634E-12</v>
          </cell>
          <cell r="AR94">
            <v>3.805854368500554E-12</v>
          </cell>
          <cell r="AS94">
            <v>3.8918554979659586E-12</v>
          </cell>
          <cell r="AT94">
            <v>3.9792411876976297E-12</v>
          </cell>
          <cell r="AU94">
            <v>4.0680176301165036E-12</v>
          </cell>
          <cell r="AV94">
            <v>4.158190558499755E-12</v>
          </cell>
          <cell r="AW94">
            <v>4.249765233312645E-12</v>
          </cell>
          <cell r="AX94">
            <v>4.3427464285709486E-12</v>
          </cell>
          <cell r="AY94">
            <v>4.4371384182464109E-12</v>
          </cell>
          <cell r="AZ94">
            <v>4.5329449627278983E-12</v>
          </cell>
          <cell r="BA94">
            <v>4.6301692953511652E-12</v>
          </cell>
          <cell r="BB94">
            <v>4.7288141090103474E-12</v>
          </cell>
          <cell r="BC94">
            <v>4.82888154286453E-12</v>
          </cell>
          <cell r="BD94">
            <v>4.9303731691529106E-12</v>
          </cell>
          <cell r="BE94">
            <v>3.637978807091713E-12</v>
          </cell>
          <cell r="BF94">
            <v>3.7212311614232634E-12</v>
          </cell>
        </row>
        <row r="95">
          <cell r="D95" t="str">
            <v>Net New Shipments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D96" t="str">
            <v>Replacement Shipments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3995.7466097484394</v>
          </cell>
          <cell r="M96">
            <v>4086.0387460792667</v>
          </cell>
          <cell r="N96">
            <v>4177.7845249970824</v>
          </cell>
          <cell r="O96">
            <v>4270.9904478922608</v>
          </cell>
          <cell r="P96">
            <v>4365.6625341025438</v>
          </cell>
          <cell r="Q96">
            <v>4461.8063065629131</v>
          </cell>
          <cell r="R96">
            <v>4559.4267774875798</v>
          </cell>
          <cell r="S96">
            <v>4658.5284340971402</v>
          </cell>
          <cell r="T96">
            <v>4759.1152244042114</v>
          </cell>
          <cell r="U96">
            <v>4861.1905430711022</v>
          </cell>
          <cell r="V96">
            <v>4964.7572173532917</v>
          </cell>
          <cell r="W96">
            <v>5069.817493142722</v>
          </cell>
          <cell r="X96">
            <v>5176.3730211251095</v>
          </cell>
          <cell r="Y96">
            <v>4829.059630548345</v>
          </cell>
          <cell r="Z96">
            <v>5220.0790787031401</v>
          </cell>
          <cell r="AA96">
            <v>5531.2345362312735</v>
          </cell>
          <cell r="AB96">
            <v>5203.6162652311677</v>
          </cell>
          <cell r="AC96">
            <v>5107.8301902534376</v>
          </cell>
          <cell r="AD96">
            <v>5123.7475548494276</v>
          </cell>
          <cell r="AE96">
            <v>5597.5648778955765</v>
          </cell>
          <cell r="AF96">
            <v>5957.0809548613024</v>
          </cell>
          <cell r="AG96">
            <v>6255.6829858848596</v>
          </cell>
          <cell r="AH96">
            <v>6495.7540342289103</v>
          </cell>
          <cell r="AI96">
            <v>7297.1143367585009</v>
          </cell>
          <cell r="AJ96">
            <v>7860.988478083993</v>
          </cell>
          <cell r="AK96">
            <v>8138.4779477817065</v>
          </cell>
          <cell r="AL96">
            <v>6814.6928607979171</v>
          </cell>
          <cell r="AM96">
            <v>6592.9270758406747</v>
          </cell>
          <cell r="AN96">
            <v>6782.9210979936433</v>
          </cell>
          <cell r="AO96">
            <v>6681.8157369948085</v>
          </cell>
          <cell r="AP96">
            <v>6250.6281972533698</v>
          </cell>
          <cell r="AQ96">
            <v>7248.0119162808714</v>
          </cell>
          <cell r="AR96">
            <v>7186.9725549176474</v>
          </cell>
          <cell r="AS96">
            <v>7617.4330006270011</v>
          </cell>
          <cell r="AT96">
            <v>7788.1884545947796</v>
          </cell>
          <cell r="AU96">
            <v>7684.181371934199</v>
          </cell>
          <cell r="AV96">
            <v>8898.2056994094437</v>
          </cell>
          <cell r="AW96">
            <v>9474.1971512640448</v>
          </cell>
          <cell r="AX96">
            <v>9700.0924115498055</v>
          </cell>
          <cell r="AY96">
            <v>8201.4639825211307</v>
          </cell>
          <cell r="AZ96">
            <v>7959.3219228024936</v>
          </cell>
          <cell r="BA96">
            <v>8051.0013915059644</v>
          </cell>
          <cell r="BB96">
            <v>7947.0177231625776</v>
          </cell>
          <cell r="BC96">
            <v>7615.8855152789265</v>
          </cell>
          <cell r="BD96">
            <v>8670.0168558045862</v>
          </cell>
          <cell r="BE96">
            <v>8893.9448383217496</v>
          </cell>
          <cell r="BF96">
            <v>9046.8306397588713</v>
          </cell>
        </row>
        <row r="97">
          <cell r="D97" t="str">
            <v>Net New Shipments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833.31302079990564</v>
          </cell>
          <cell r="M97">
            <v>1134.0403326238738</v>
          </cell>
          <cell r="N97">
            <v>1353.4500112341921</v>
          </cell>
          <cell r="O97">
            <v>932.62581733890693</v>
          </cell>
          <cell r="P97">
            <v>742.16765615089389</v>
          </cell>
          <cell r="Q97">
            <v>661.94124828651547</v>
          </cell>
          <cell r="R97">
            <v>1038.1381004079958</v>
          </cell>
          <cell r="S97">
            <v>1298.5525207641622</v>
          </cell>
          <cell r="T97">
            <v>1496.5677614806482</v>
          </cell>
          <cell r="U97">
            <v>1634.5634911578079</v>
          </cell>
          <cell r="V97">
            <v>2332.3571194052088</v>
          </cell>
          <cell r="W97">
            <v>2791.1709849412714</v>
          </cell>
          <cell r="X97">
            <v>2962.1049266565969</v>
          </cell>
          <cell r="Y97">
            <v>1985.6332302495721</v>
          </cell>
          <cell r="Z97">
            <v>1372.8479971375345</v>
          </cell>
          <cell r="AA97">
            <v>1251.6865617623696</v>
          </cell>
          <cell r="AB97">
            <v>1478.1994717636408</v>
          </cell>
          <cell r="AC97">
            <v>1142.7980069999321</v>
          </cell>
          <cell r="AD97">
            <v>2124.2643614314438</v>
          </cell>
          <cell r="AE97">
            <v>1589.4076770220709</v>
          </cell>
          <cell r="AF97">
            <v>1660.3520457656996</v>
          </cell>
          <cell r="AG97">
            <v>1532.5054687099198</v>
          </cell>
          <cell r="AH97">
            <v>1188.4273377052887</v>
          </cell>
          <cell r="AI97">
            <v>1601.0913626509428</v>
          </cell>
          <cell r="AJ97">
            <v>1613.2086731800518</v>
          </cell>
          <cell r="AK97">
            <v>1561.6144637680991</v>
          </cell>
          <cell r="AL97">
            <v>1386.7711217232136</v>
          </cell>
          <cell r="AM97">
            <v>1366.394846961819</v>
          </cell>
          <cell r="AN97">
            <v>1268.0802935123211</v>
          </cell>
          <cell r="AO97">
            <v>1265.2019861677691</v>
          </cell>
          <cell r="AP97">
            <v>1365.2573180255567</v>
          </cell>
          <cell r="AQ97">
            <v>1422.0049395237147</v>
          </cell>
          <cell r="AR97">
            <v>1706.9722834041022</v>
          </cell>
          <cell r="AS97">
            <v>1429.3976391318711</v>
          </cell>
          <cell r="AT97">
            <v>1532.913358565318</v>
          </cell>
          <cell r="AU97">
            <v>1598.906394259262</v>
          </cell>
          <cell r="AV97">
            <v>1706.7379477839859</v>
          </cell>
          <cell r="AW97">
            <v>1799.8402802145574</v>
          </cell>
          <cell r="AX97">
            <v>1828.6309178454685</v>
          </cell>
          <cell r="AY97">
            <v>1808.5339967890759</v>
          </cell>
          <cell r="AZ97">
            <v>1822.1112952079711</v>
          </cell>
          <cell r="BA97">
            <v>1906.9577983713098</v>
          </cell>
          <cell r="BB97">
            <v>2090.588275783768</v>
          </cell>
          <cell r="BC97">
            <v>2111.4941585416091</v>
          </cell>
          <cell r="BD97">
            <v>2132.6091001270252</v>
          </cell>
          <cell r="BE97">
            <v>2153.9351911282852</v>
          </cell>
          <cell r="BF97">
            <v>2175.4745430395678</v>
          </cell>
        </row>
        <row r="98">
          <cell r="D98" t="str">
            <v>Replacement Shipments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104.71924726974248</v>
          </cell>
          <cell r="M98">
            <v>106.96530562966674</v>
          </cell>
          <cell r="N98">
            <v>109.24417967697859</v>
          </cell>
          <cell r="O98">
            <v>111.55591883013136</v>
          </cell>
          <cell r="P98">
            <v>113.90055941070113</v>
          </cell>
          <cell r="Q98">
            <v>112.3801437570844</v>
          </cell>
          <cell r="R98">
            <v>117.39087847426592</v>
          </cell>
          <cell r="S98">
            <v>121.68685149183153</v>
          </cell>
          <cell r="T98">
            <v>120.12982763716974</v>
          </cell>
          <cell r="U98">
            <v>120.72352922889445</v>
          </cell>
          <cell r="V98">
            <v>118.46556815013798</v>
          </cell>
          <cell r="W98">
            <v>126.93479333972343</v>
          </cell>
          <cell r="X98">
            <v>133.62483421458074</v>
          </cell>
          <cell r="Y98">
            <v>133.8882238470249</v>
          </cell>
          <cell r="Z98">
            <v>135.7505615627083</v>
          </cell>
          <cell r="AA98">
            <v>139.90762655710591</v>
          </cell>
          <cell r="AB98">
            <v>152.59486519793322</v>
          </cell>
          <cell r="AC98">
            <v>160.85635305725913</v>
          </cell>
          <cell r="AD98">
            <v>152.14274556824623</v>
          </cell>
          <cell r="AE98">
            <v>148.37156487888103</v>
          </cell>
          <cell r="AF98">
            <v>151.41475646496917</v>
          </cell>
          <cell r="AG98">
            <v>166.1843962122866</v>
          </cell>
          <cell r="AH98">
            <v>171.36243782857747</v>
          </cell>
          <cell r="AI98">
            <v>171.67174484999813</v>
          </cell>
          <cell r="AJ98">
            <v>162.98346627238698</v>
          </cell>
          <cell r="AK98">
            <v>166.67887071455539</v>
          </cell>
          <cell r="AL98">
            <v>180.27317854140765</v>
          </cell>
          <cell r="AM98">
            <v>182.28800672002257</v>
          </cell>
          <cell r="AN98">
            <v>186.39105786909883</v>
          </cell>
          <cell r="AO98">
            <v>177.81417736082233</v>
          </cell>
          <cell r="AP98">
            <v>181.03526076421485</v>
          </cell>
          <cell r="AQ98">
            <v>193.02218131704976</v>
          </cell>
          <cell r="AR98">
            <v>194.84968429151166</v>
          </cell>
          <cell r="AS98">
            <v>198.04890026895836</v>
          </cell>
          <cell r="AT98">
            <v>189.44555861813978</v>
          </cell>
          <cell r="AU98">
            <v>193.58648069108006</v>
          </cell>
          <cell r="AV98">
            <v>206.09509914536247</v>
          </cell>
          <cell r="AW98">
            <v>210.54239236580514</v>
          </cell>
          <cell r="AX98">
            <v>211.18978140163151</v>
          </cell>
          <cell r="AY98">
            <v>203.5380908010161</v>
          </cell>
          <cell r="AZ98">
            <v>208.28570664054553</v>
          </cell>
          <cell r="BA98">
            <v>221.78565290202968</v>
          </cell>
          <cell r="BB98">
            <v>227.08886378327651</v>
          </cell>
          <cell r="BC98">
            <v>228.00093378434573</v>
          </cell>
          <cell r="BD98">
            <v>220.16448616195817</v>
          </cell>
          <cell r="BE98">
            <v>225.03692217730202</v>
          </cell>
          <cell r="BF98">
            <v>239.31688778544577</v>
          </cell>
        </row>
        <row r="99">
          <cell r="D99" t="str">
            <v>Net New Shipments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7.6608964873419154</v>
          </cell>
          <cell r="M99">
            <v>10.425572844599174</v>
          </cell>
          <cell r="N99">
            <v>12.442671814852936</v>
          </cell>
          <cell r="O99">
            <v>8.5739088070383787</v>
          </cell>
          <cell r="P99">
            <v>6.8229698181933145</v>
          </cell>
          <cell r="Q99">
            <v>6.0854243930535858</v>
          </cell>
          <cell r="R99">
            <v>9.5439148654575092</v>
          </cell>
          <cell r="S99">
            <v>11.937982722749208</v>
          </cell>
          <cell r="T99">
            <v>13.758396209855164</v>
          </cell>
          <cell r="U99">
            <v>15.02703233381385</v>
          </cell>
          <cell r="V99">
            <v>21.442058406967931</v>
          </cell>
          <cell r="W99">
            <v>25.66007185820979</v>
          </cell>
          <cell r="X99">
            <v>27.231518842678383</v>
          </cell>
          <cell r="Y99">
            <v>18.254521721221316</v>
          </cell>
          <cell r="Z99">
            <v>12.621003316172738</v>
          </cell>
          <cell r="AA99">
            <v>11.507129907863259</v>
          </cell>
          <cell r="AB99">
            <v>13.589531014353391</v>
          </cell>
          <cell r="AC99">
            <v>10.506084771318342</v>
          </cell>
          <cell r="AD99">
            <v>19.528999281751908</v>
          </cell>
          <cell r="AE99">
            <v>14.611901393505946</v>
          </cell>
          <cell r="AF99">
            <v>15.264114249586214</v>
          </cell>
          <cell r="AG99">
            <v>14.088782329121045</v>
          </cell>
          <cell r="AH99">
            <v>10.925568891445096</v>
          </cell>
          <cell r="AI99">
            <v>14.719313019100696</v>
          </cell>
          <cell r="AJ99">
            <v>14.830711088435358</v>
          </cell>
          <cell r="AK99">
            <v>14.356390049659467</v>
          </cell>
          <cell r="AL99">
            <v>12.749002775642111</v>
          </cell>
          <cell r="AM99">
            <v>12.561677571489099</v>
          </cell>
          <cell r="AN99">
            <v>11.657842399859533</v>
          </cell>
          <cell r="AO99">
            <v>11.631381257317457</v>
          </cell>
          <cell r="AP99">
            <v>12.551219926865201</v>
          </cell>
          <cell r="AQ99">
            <v>13.072917828312709</v>
          </cell>
          <cell r="AR99">
            <v>15.692708074293478</v>
          </cell>
          <cell r="AS99">
            <v>13.140881132673144</v>
          </cell>
          <cell r="AT99">
            <v>14.092532182876312</v>
          </cell>
          <cell r="AU99">
            <v>14.699225949465472</v>
          </cell>
          <cell r="AV99">
            <v>15.690553756667214</v>
          </cell>
          <cell r="AW99">
            <v>16.546471417471373</v>
          </cell>
          <cell r="AX99">
            <v>16.811152382714226</v>
          </cell>
          <cell r="AY99">
            <v>16.62639536094207</v>
          </cell>
          <cell r="AZ99">
            <v>16.751215536756487</v>
          </cell>
          <cell r="BA99">
            <v>17.531234883416097</v>
          </cell>
          <cell r="BB99">
            <v>19.219404927882124</v>
          </cell>
          <cell r="BC99">
            <v>19.411598977161248</v>
          </cell>
          <cell r="BD99">
            <v>19.605714966932737</v>
          </cell>
          <cell r="BE99">
            <v>19.80177211660201</v>
          </cell>
          <cell r="BF99">
            <v>19.999789837768031</v>
          </cell>
        </row>
        <row r="100">
          <cell r="D100" t="str">
            <v>Replacement Shipments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400.81773378405342</v>
          </cell>
          <cell r="M100">
            <v>409.81748573828469</v>
          </cell>
          <cell r="N100">
            <v>418.96046971658001</v>
          </cell>
          <cell r="O100">
            <v>428.24727618257964</v>
          </cell>
          <cell r="P100">
            <v>437.67844690556706</v>
          </cell>
          <cell r="Q100">
            <v>447.25447355595117</v>
          </cell>
          <cell r="R100">
            <v>456.97579630517964</v>
          </cell>
          <cell r="S100">
            <v>466.84280243138875</v>
          </cell>
          <cell r="T100">
            <v>476.85582493211922</v>
          </cell>
          <cell r="U100">
            <v>487.01514114544938</v>
          </cell>
          <cell r="V100">
            <v>497.32097138091967</v>
          </cell>
          <cell r="W100">
            <v>507.77347756164181</v>
          </cell>
          <cell r="X100">
            <v>499.33006909971118</v>
          </cell>
          <cell r="Y100">
            <v>533.32524294772065</v>
          </cell>
          <cell r="Z100">
            <v>561.39411956485537</v>
          </cell>
          <cell r="AA100">
            <v>537.97896669007093</v>
          </cell>
          <cell r="AB100">
            <v>532.85355075951122</v>
          </cell>
          <cell r="AC100">
            <v>536.63317850700673</v>
          </cell>
          <cell r="AD100">
            <v>578.22985579278964</v>
          </cell>
          <cell r="AE100">
            <v>610.93185585099013</v>
          </cell>
          <cell r="AF100">
            <v>638.96766945661125</v>
          </cell>
          <cell r="AG100">
            <v>662.40322461907226</v>
          </cell>
          <cell r="AH100">
            <v>733.78762361103099</v>
          </cell>
          <cell r="AI100">
            <v>786.01281836851467</v>
          </cell>
          <cell r="AJ100">
            <v>795.30889706957805</v>
          </cell>
          <cell r="AK100">
            <v>747.93608334805504</v>
          </cell>
          <cell r="AL100">
            <v>724.74768446434928</v>
          </cell>
          <cell r="AM100">
            <v>692.19494090458772</v>
          </cell>
          <cell r="AN100">
            <v>708.41502477602228</v>
          </cell>
          <cell r="AO100">
            <v>684.01840124232854</v>
          </cell>
          <cell r="AP100">
            <v>814.52669159812081</v>
          </cell>
          <cell r="AQ100">
            <v>801.46418112357674</v>
          </cell>
          <cell r="AR100">
            <v>837.63752705232469</v>
          </cell>
          <cell r="AS100">
            <v>851.24506784230061</v>
          </cell>
          <cell r="AT100">
            <v>892.80907911282657</v>
          </cell>
          <cell r="AU100">
            <v>932.50722405112265</v>
          </cell>
          <cell r="AV100">
            <v>942.91199538887213</v>
          </cell>
          <cell r="AW100">
            <v>890.81848725803502</v>
          </cell>
          <cell r="AX100">
            <v>851.63251816820548</v>
          </cell>
          <cell r="AY100">
            <v>817.2154148780586</v>
          </cell>
          <cell r="AZ100">
            <v>824.44005201015682</v>
          </cell>
          <cell r="BA100">
            <v>799.78007315917944</v>
          </cell>
          <cell r="BB100">
            <v>939.4430855488315</v>
          </cell>
          <cell r="BC100">
            <v>931.57278913477126</v>
          </cell>
          <cell r="BD100">
            <v>993.81967630827853</v>
          </cell>
          <cell r="BE100">
            <v>982.03008268495205</v>
          </cell>
          <cell r="BF100">
            <v>1033.0654296649568</v>
          </cell>
        </row>
        <row r="101">
          <cell r="D101" t="str">
            <v>Net New Shipments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98.512335315657765</v>
          </cell>
          <cell r="M101">
            <v>123.50775720943602</v>
          </cell>
          <cell r="N101">
            <v>142.43364984827531</v>
          </cell>
          <cell r="O101">
            <v>109.73169050749129</v>
          </cell>
          <cell r="P101">
            <v>95.175103853944165</v>
          </cell>
          <cell r="Q101">
            <v>89.378704951055624</v>
          </cell>
          <cell r="R101">
            <v>121.25405948760999</v>
          </cell>
          <cell r="S101">
            <v>144.08905341960144</v>
          </cell>
          <cell r="T101">
            <v>162.11184452449197</v>
          </cell>
          <cell r="U101">
            <v>175.38808347362283</v>
          </cell>
          <cell r="V101">
            <v>236.46665223011132</v>
          </cell>
          <cell r="W101">
            <v>278.23934080687286</v>
          </cell>
          <cell r="X101">
            <v>295.97882796986687</v>
          </cell>
          <cell r="Y101">
            <v>214.61084040033438</v>
          </cell>
          <cell r="Z101">
            <v>163.3535648994939</v>
          </cell>
          <cell r="AA101">
            <v>154.21597421451679</v>
          </cell>
          <cell r="AB101">
            <v>175.56147401651106</v>
          </cell>
          <cell r="AC101">
            <v>147.3852227353218</v>
          </cell>
          <cell r="AD101">
            <v>236.29683580533128</v>
          </cell>
          <cell r="AE101">
            <v>190.5323252725866</v>
          </cell>
          <cell r="AF101">
            <v>198.66985759571344</v>
          </cell>
          <cell r="AG101">
            <v>188.84184322322835</v>
          </cell>
          <cell r="AH101">
            <v>159.02145550179557</v>
          </cell>
          <cell r="AI101">
            <v>146.49440568260798</v>
          </cell>
          <cell r="AJ101">
            <v>147.60309831929408</v>
          </cell>
          <cell r="AK101">
            <v>142.88240390997998</v>
          </cell>
          <cell r="AL101">
            <v>126.8848337038562</v>
          </cell>
          <cell r="AM101">
            <v>125.02047397347087</v>
          </cell>
          <cell r="AN101">
            <v>116.02502723413454</v>
          </cell>
          <cell r="AO101">
            <v>115.7616719168509</v>
          </cell>
          <cell r="AP101">
            <v>124.9163939507107</v>
          </cell>
          <cell r="AQ101">
            <v>130.10860801119452</v>
          </cell>
          <cell r="AR101">
            <v>156.18214925595385</v>
          </cell>
          <cell r="AS101">
            <v>130.78501484265144</v>
          </cell>
          <cell r="AT101">
            <v>140.25635055213024</v>
          </cell>
          <cell r="AU101">
            <v>146.29448851770394</v>
          </cell>
          <cell r="AV101">
            <v>156.16070834495986</v>
          </cell>
          <cell r="AW101">
            <v>164.67925461611048</v>
          </cell>
          <cell r="AX101">
            <v>167.31349988614784</v>
          </cell>
          <cell r="AY101">
            <v>165.47470006817457</v>
          </cell>
          <cell r="AZ101">
            <v>166.71697662343286</v>
          </cell>
          <cell r="BA101">
            <v>174.4801426395079</v>
          </cell>
          <cell r="BB101">
            <v>191.28170579903235</v>
          </cell>
          <cell r="BC101">
            <v>193.19452285702391</v>
          </cell>
          <cell r="BD101">
            <v>195.12646808559293</v>
          </cell>
          <cell r="BE101">
            <v>197.07773276645094</v>
          </cell>
          <cell r="BF101">
            <v>199.04851009411323</v>
          </cell>
        </row>
        <row r="102">
          <cell r="D102" t="str">
            <v>Replacement Shipments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221.81064053021328</v>
          </cell>
          <cell r="M102">
            <v>226.72736332293164</v>
          </cell>
          <cell r="N102">
            <v>231.72051702172996</v>
          </cell>
          <cell r="O102">
            <v>236.79036193214117</v>
          </cell>
          <cell r="P102">
            <v>241.93713109455402</v>
          </cell>
          <cell r="Q102">
            <v>247.16102954600109</v>
          </cell>
          <cell r="R102">
            <v>252.46223358568756</v>
          </cell>
          <cell r="S102">
            <v>257.84089004497633</v>
          </cell>
          <cell r="T102">
            <v>263.29711556255728</v>
          </cell>
          <cell r="U102">
            <v>268.83099586553766</v>
          </cell>
          <cell r="V102">
            <v>261.53245986758793</v>
          </cell>
          <cell r="W102">
            <v>278.23585389894117</v>
          </cell>
          <cell r="X102">
            <v>291.99492623993785</v>
          </cell>
          <cell r="Y102">
            <v>281.120346535122</v>
          </cell>
          <cell r="Z102">
            <v>279.10977976101287</v>
          </cell>
          <cell r="AA102">
            <v>281.39973419693587</v>
          </cell>
          <cell r="AB102">
            <v>301.59212401951487</v>
          </cell>
          <cell r="AC102">
            <v>317.46475893392301</v>
          </cell>
          <cell r="AD102">
            <v>331.05962983598732</v>
          </cell>
          <cell r="AE102">
            <v>342.43819230460065</v>
          </cell>
          <cell r="AF102">
            <v>363.23250140073287</v>
          </cell>
          <cell r="AG102">
            <v>398.79672795126373</v>
          </cell>
          <cell r="AH102">
            <v>420.10800611636216</v>
          </cell>
          <cell r="AI102">
            <v>370.91173546209001</v>
          </cell>
          <cell r="AJ102">
            <v>344.80535971970551</v>
          </cell>
          <cell r="AK102">
            <v>342.57173811789625</v>
          </cell>
          <cell r="AL102">
            <v>372.25002404185449</v>
          </cell>
          <cell r="AM102">
            <v>374.90483432047506</v>
          </cell>
          <cell r="AN102">
            <v>428.73798346540519</v>
          </cell>
          <cell r="AO102">
            <v>418.83742658411836</v>
          </cell>
          <cell r="AP102">
            <v>442.95327273985004</v>
          </cell>
          <cell r="AQ102">
            <v>473.69937106167265</v>
          </cell>
          <cell r="AR102">
            <v>481.22994801616426</v>
          </cell>
          <cell r="AS102">
            <v>436.90365281745125</v>
          </cell>
          <cell r="AT102">
            <v>411.29671425501789</v>
          </cell>
          <cell r="AU102">
            <v>406.93654267426621</v>
          </cell>
          <cell r="AV102">
            <v>429.4083395448734</v>
          </cell>
          <cell r="AW102">
            <v>431.22330428348698</v>
          </cell>
          <cell r="AX102">
            <v>481.0042387719563</v>
          </cell>
          <cell r="AY102">
            <v>470.98504717385265</v>
          </cell>
          <cell r="AZ102">
            <v>499.22485736121143</v>
          </cell>
          <cell r="BA102">
            <v>532.30991299389109</v>
          </cell>
          <cell r="BB102">
            <v>551.58594173521453</v>
          </cell>
          <cell r="BC102">
            <v>495.81889842427171</v>
          </cell>
          <cell r="BD102">
            <v>474.47855011470261</v>
          </cell>
          <cell r="BE102">
            <v>472.83840254952986</v>
          </cell>
          <cell r="BF102">
            <v>499.75467469150414</v>
          </cell>
        </row>
        <row r="103">
          <cell r="D103" t="str">
            <v>Net New Shipments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39.721819337374654</v>
          </cell>
          <cell r="M103">
            <v>51.508490576009535</v>
          </cell>
          <cell r="N103">
            <v>60.274409218207893</v>
          </cell>
          <cell r="O103">
            <v>44.329984602980858</v>
          </cell>
          <cell r="P103">
            <v>37.172648666458826</v>
          </cell>
          <cell r="Q103">
            <v>34.238704650934778</v>
          </cell>
          <cell r="R103">
            <v>49.129890433827313</v>
          </cell>
          <cell r="S103">
            <v>59.623868888946618</v>
          </cell>
          <cell r="T103">
            <v>67.762514273430043</v>
          </cell>
          <cell r="U103">
            <v>73.607196439063046</v>
          </cell>
          <cell r="V103">
            <v>101.70004153314494</v>
          </cell>
          <cell r="W103">
            <v>120.56087405232256</v>
          </cell>
          <cell r="X103">
            <v>128.11307987642431</v>
          </cell>
          <cell r="Y103">
            <v>89.791388926968011</v>
          </cell>
          <cell r="Z103">
            <v>65.695579958692633</v>
          </cell>
          <cell r="AA103">
            <v>61.172003920960378</v>
          </cell>
          <cell r="AB103">
            <v>70.657900022339618</v>
          </cell>
          <cell r="AC103">
            <v>57.440075386552053</v>
          </cell>
          <cell r="AD103">
            <v>97.67835362941787</v>
          </cell>
          <cell r="AE103">
            <v>76.399234279517714</v>
          </cell>
          <cell r="AF103">
            <v>79.720771339117164</v>
          </cell>
          <cell r="AG103">
            <v>74.902643110408917</v>
          </cell>
          <cell r="AH103">
            <v>61.121941899802096</v>
          </cell>
          <cell r="AI103">
            <v>65.991917355361238</v>
          </cell>
          <cell r="AJ103">
            <v>66.491354535312396</v>
          </cell>
          <cell r="AK103">
            <v>64.364804556369933</v>
          </cell>
          <cell r="AL103">
            <v>57.158315503018912</v>
          </cell>
          <cell r="AM103">
            <v>56.318469963011921</v>
          </cell>
          <cell r="AN103">
            <v>52.266255306551102</v>
          </cell>
          <cell r="AO103">
            <v>52.147620589734288</v>
          </cell>
          <cell r="AP103">
            <v>56.271584621361399</v>
          </cell>
          <cell r="AQ103">
            <v>58.610541932218439</v>
          </cell>
          <cell r="AR103">
            <v>70.355993719050275</v>
          </cell>
          <cell r="AS103">
            <v>58.915245606820463</v>
          </cell>
          <cell r="AT103">
            <v>63.181835859684718</v>
          </cell>
          <cell r="AU103">
            <v>65.901859875263654</v>
          </cell>
          <cell r="AV103">
            <v>70.346335146630736</v>
          </cell>
          <cell r="AW103">
            <v>74.183718553144899</v>
          </cell>
          <cell r="AX103">
            <v>75.370377493082657</v>
          </cell>
          <cell r="AY103">
            <v>74.54204602844122</v>
          </cell>
          <cell r="AZ103">
            <v>75.101659287291113</v>
          </cell>
          <cell r="BA103">
            <v>78.598763547084573</v>
          </cell>
          <cell r="BB103">
            <v>86.167430502643583</v>
          </cell>
          <cell r="BC103">
            <v>87.029104807671501</v>
          </cell>
          <cell r="BD103">
            <v>87.899395855747571</v>
          </cell>
          <cell r="BE103">
            <v>88.778389814305228</v>
          </cell>
          <cell r="BF103">
            <v>89.666173712447744</v>
          </cell>
        </row>
        <row r="104"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</row>
        <row r="106">
          <cell r="D106" t="str">
            <v>Big Box</v>
          </cell>
        </row>
        <row r="108">
          <cell r="D108"/>
        </row>
        <row r="110"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</row>
        <row r="111">
          <cell r="D111" t="str">
            <v>SHIPMENTS</v>
          </cell>
          <cell r="E111">
            <v>1981</v>
          </cell>
          <cell r="F111">
            <v>1982</v>
          </cell>
          <cell r="G111">
            <v>1983</v>
          </cell>
          <cell r="H111">
            <v>1984</v>
          </cell>
          <cell r="I111">
            <v>1985</v>
          </cell>
          <cell r="J111">
            <v>1986</v>
          </cell>
          <cell r="K111">
            <v>1987</v>
          </cell>
          <cell r="L111">
            <v>1988</v>
          </cell>
          <cell r="M111">
            <v>1989</v>
          </cell>
          <cell r="N111">
            <v>1990</v>
          </cell>
          <cell r="O111">
            <v>1991</v>
          </cell>
          <cell r="P111">
            <v>1992</v>
          </cell>
          <cell r="Q111">
            <v>1993</v>
          </cell>
          <cell r="R111">
            <v>1994</v>
          </cell>
          <cell r="S111">
            <v>1995</v>
          </cell>
          <cell r="T111">
            <v>1996</v>
          </cell>
          <cell r="U111">
            <v>1997</v>
          </cell>
          <cell r="V111">
            <v>1998</v>
          </cell>
          <cell r="W111">
            <v>1999</v>
          </cell>
          <cell r="X111">
            <v>2000</v>
          </cell>
          <cell r="Y111">
            <v>2001</v>
          </cell>
          <cell r="Z111">
            <v>2002</v>
          </cell>
          <cell r="AA111">
            <v>2003</v>
          </cell>
          <cell r="AB111">
            <v>2004</v>
          </cell>
          <cell r="AC111">
            <v>2005</v>
          </cell>
          <cell r="AD111">
            <v>2006</v>
          </cell>
          <cell r="AE111">
            <v>2007</v>
          </cell>
          <cell r="AF111">
            <v>2008</v>
          </cell>
          <cell r="AG111">
            <v>2009</v>
          </cell>
          <cell r="AH111">
            <v>2010</v>
          </cell>
          <cell r="AI111">
            <v>2011</v>
          </cell>
          <cell r="AJ111">
            <v>2012</v>
          </cell>
          <cell r="AK111">
            <v>2013</v>
          </cell>
          <cell r="AL111">
            <v>2014</v>
          </cell>
          <cell r="AM111">
            <v>2015</v>
          </cell>
          <cell r="AN111">
            <v>2016</v>
          </cell>
          <cell r="AO111">
            <v>2017</v>
          </cell>
          <cell r="AP111">
            <v>2018</v>
          </cell>
          <cell r="AQ111">
            <v>2019</v>
          </cell>
          <cell r="AR111">
            <v>2020</v>
          </cell>
          <cell r="AS111">
            <v>2021</v>
          </cell>
          <cell r="AT111">
            <v>2022</v>
          </cell>
          <cell r="AU111">
            <v>2023</v>
          </cell>
          <cell r="AV111">
            <v>2024</v>
          </cell>
          <cell r="AW111">
            <v>2025</v>
          </cell>
          <cell r="AX111">
            <v>2026</v>
          </cell>
          <cell r="AY111">
            <v>2027</v>
          </cell>
          <cell r="AZ111">
            <v>2028</v>
          </cell>
          <cell r="BA111">
            <v>2029</v>
          </cell>
          <cell r="BB111">
            <v>2030</v>
          </cell>
          <cell r="BC111">
            <v>2031</v>
          </cell>
          <cell r="BD111">
            <v>2032</v>
          </cell>
          <cell r="BE111">
            <v>2033</v>
          </cell>
          <cell r="BF111">
            <v>2034</v>
          </cell>
        </row>
        <row r="112">
          <cell r="D112" t="str">
            <v>Replacement Shipments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74.859941821458051</v>
          </cell>
          <cell r="M112">
            <v>76.742750242163098</v>
          </cell>
          <cell r="N112">
            <v>78.642999620466412</v>
          </cell>
          <cell r="O112">
            <v>80.559647211364066</v>
          </cell>
          <cell r="P112">
            <v>82.491604868013368</v>
          </cell>
          <cell r="Q112">
            <v>84.437739596431257</v>
          </cell>
          <cell r="R112">
            <v>86.396874211549203</v>
          </cell>
          <cell r="S112">
            <v>88.367788095639469</v>
          </cell>
          <cell r="T112">
            <v>90.349218059873905</v>
          </cell>
          <cell r="U112">
            <v>91.122631197807891</v>
          </cell>
          <cell r="V112">
            <v>91.060673003323942</v>
          </cell>
          <cell r="W112">
            <v>90.134526659734206</v>
          </cell>
          <cell r="X112">
            <v>89.331604649382214</v>
          </cell>
          <cell r="Y112">
            <v>93.528359150552077</v>
          </cell>
          <cell r="Z112">
            <v>101.30225573261762</v>
          </cell>
          <cell r="AA112">
            <v>108.75361879972016</v>
          </cell>
          <cell r="AB112">
            <v>108.90437962934601</v>
          </cell>
          <cell r="AC112">
            <v>101.58113921041523</v>
          </cell>
          <cell r="AD112">
            <v>105.13616650146594</v>
          </cell>
          <cell r="AE112">
            <v>110.47436597304171</v>
          </cell>
          <cell r="AF112">
            <v>114.54787028097508</v>
          </cell>
          <cell r="AG112">
            <v>110.42343116615002</v>
          </cell>
          <cell r="AH112">
            <v>112.5515423153365</v>
          </cell>
          <cell r="AI112">
            <v>116.81512524745736</v>
          </cell>
          <cell r="AJ112">
            <v>123.45292065875336</v>
          </cell>
          <cell r="AK112">
            <v>124.79065926422714</v>
          </cell>
          <cell r="AL112">
            <v>123.08998690153737</v>
          </cell>
          <cell r="AM112">
            <v>133.01397394095477</v>
          </cell>
          <cell r="AN112">
            <v>133.7880315342442</v>
          </cell>
          <cell r="AO112">
            <v>136.27420896255376</v>
          </cell>
          <cell r="AP112">
            <v>131.54791958751954</v>
          </cell>
          <cell r="AQ112">
            <v>121.69458574191002</v>
          </cell>
          <cell r="AR112">
            <v>122.66702283785881</v>
          </cell>
          <cell r="AS112">
            <v>137.19250932467028</v>
          </cell>
          <cell r="AT112">
            <v>139.78825367469568</v>
          </cell>
          <cell r="AU112">
            <v>137.48222280195557</v>
          </cell>
          <cell r="AV112">
            <v>143.47344376402123</v>
          </cell>
          <cell r="AW112">
            <v>141.17882117914942</v>
          </cell>
          <cell r="AX112">
            <v>142.95939684092286</v>
          </cell>
          <cell r="AY112">
            <v>138.15915955295188</v>
          </cell>
          <cell r="AZ112">
            <v>128.69194629808771</v>
          </cell>
          <cell r="BA112">
            <v>133.03337247375239</v>
          </cell>
          <cell r="BB112">
            <v>148.56907792032692</v>
          </cell>
          <cell r="BC112">
            <v>149.45520056815513</v>
          </cell>
          <cell r="BD112">
            <v>146.72565601305416</v>
          </cell>
          <cell r="BE112">
            <v>152.18948877889454</v>
          </cell>
          <cell r="BF112">
            <v>149.10498488093404</v>
          </cell>
        </row>
        <row r="113">
          <cell r="D113" t="str">
            <v>Net New Shipments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16.26268937634984</v>
          </cell>
          <cell r="M113">
            <v>14.317922761160844</v>
          </cell>
          <cell r="N113">
            <v>11.491527039267794</v>
          </cell>
          <cell r="O113">
            <v>8.7719574380181484</v>
          </cell>
          <cell r="P113">
            <v>11.036754282538709</v>
          </cell>
          <cell r="Q113">
            <v>16.864516136186353</v>
          </cell>
          <cell r="R113">
            <v>22.356744588170955</v>
          </cell>
          <cell r="S113">
            <v>20.536591533706542</v>
          </cell>
          <cell r="T113">
            <v>11.231921150541325</v>
          </cell>
          <cell r="U113">
            <v>14.013535303658045</v>
          </cell>
          <cell r="V113">
            <v>19.413692969717772</v>
          </cell>
          <cell r="W113">
            <v>24.413343621240877</v>
          </cell>
          <cell r="X113">
            <v>21.09182651676781</v>
          </cell>
          <cell r="Y113">
            <v>19.023183164784427</v>
          </cell>
          <cell r="Z113">
            <v>15.512869514839736</v>
          </cell>
          <cell r="AA113">
            <v>14.699301859033199</v>
          </cell>
          <cell r="AB113">
            <v>15.886279634881141</v>
          </cell>
          <cell r="AC113">
            <v>21.508847691122128</v>
          </cell>
          <cell r="AD113">
            <v>27.877807439488834</v>
          </cell>
          <cell r="AE113">
            <v>23.313665561202491</v>
          </cell>
          <cell r="AF113">
            <v>21.726338681578682</v>
          </cell>
          <cell r="AG113">
            <v>21.124488421369506</v>
          </cell>
          <cell r="AH113">
            <v>9.143043426573513</v>
          </cell>
          <cell r="AI113">
            <v>5.8518975904014496</v>
          </cell>
          <cell r="AJ113">
            <v>13.739588665916926</v>
          </cell>
          <cell r="AK113">
            <v>14.997594410468537</v>
          </cell>
          <cell r="AL113">
            <v>14.3922359004182</v>
          </cell>
          <cell r="AM113">
            <v>10.459469823066449</v>
          </cell>
          <cell r="AN113">
            <v>7.3907896449052259</v>
          </cell>
          <cell r="AO113">
            <v>6.6851878783691063</v>
          </cell>
          <cell r="AP113">
            <v>6.6112399654323326</v>
          </cell>
          <cell r="AQ113">
            <v>6.9973605561776822</v>
          </cell>
          <cell r="AR113">
            <v>10.366349635893584</v>
          </cell>
          <cell r="AS113">
            <v>11.376568595656636</v>
          </cell>
          <cell r="AT113">
            <v>9.6669468934594533</v>
          </cell>
          <cell r="AU113">
            <v>9.2434332110985906</v>
          </cell>
          <cell r="AV113">
            <v>8.7160450148733162</v>
          </cell>
          <cell r="AW113">
            <v>7.9261637017846214</v>
          </cell>
          <cell r="AX113">
            <v>7.2011991480198958</v>
          </cell>
          <cell r="AY113">
            <v>8.3274539447218103</v>
          </cell>
          <cell r="AZ113">
            <v>10.020616758003598</v>
          </cell>
          <cell r="BA113">
            <v>10.632540474128071</v>
          </cell>
          <cell r="BB113">
            <v>8.0100466337808029</v>
          </cell>
          <cell r="BC113">
            <v>8.0901471001186565</v>
          </cell>
          <cell r="BD113">
            <v>8.1710485711198544</v>
          </cell>
          <cell r="BE113">
            <v>8.2527590568308824</v>
          </cell>
          <cell r="BF113">
            <v>8.3352866473992435</v>
          </cell>
        </row>
        <row r="114">
          <cell r="D114" t="str">
            <v>Replacement Shipments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214.14132307710315</v>
          </cell>
          <cell r="M114">
            <v>219.94456157635867</v>
          </cell>
          <cell r="N114">
            <v>225.81933544724012</v>
          </cell>
          <cell r="O114">
            <v>231.76300342173818</v>
          </cell>
          <cell r="P114">
            <v>237.77277209026673</v>
          </cell>
          <cell r="Q114">
            <v>243.84569613401479</v>
          </cell>
          <cell r="R114">
            <v>249.97867885965996</v>
          </cell>
          <cell r="S114">
            <v>256.16847304338694</v>
          </cell>
          <cell r="T114">
            <v>262.41168209049914</v>
          </cell>
          <cell r="U114">
            <v>268.70476151621745</v>
          </cell>
          <cell r="V114">
            <v>275.04402075253194</v>
          </cell>
          <cell r="W114">
            <v>281.42562528520796</v>
          </cell>
          <cell r="X114">
            <v>287.84559912425289</v>
          </cell>
          <cell r="Y114">
            <v>294.29982761032215</v>
          </cell>
          <cell r="Z114">
            <v>291.84083898633025</v>
          </cell>
          <cell r="AA114">
            <v>288.35241476857198</v>
          </cell>
          <cell r="AB114">
            <v>280.72329796818627</v>
          </cell>
          <cell r="AC114">
            <v>273.67346673671364</v>
          </cell>
          <cell r="AD114">
            <v>290.50393144017335</v>
          </cell>
          <cell r="AE114">
            <v>324.42060656246122</v>
          </cell>
          <cell r="AF114">
            <v>356.79423633647656</v>
          </cell>
          <cell r="AG114">
            <v>354.28774370442966</v>
          </cell>
          <cell r="AH114">
            <v>316.07530536530703</v>
          </cell>
          <cell r="AI114">
            <v>335.65831907813947</v>
          </cell>
          <cell r="AJ114">
            <v>367.79833160785012</v>
          </cell>
          <cell r="AK114">
            <v>398.06715592002604</v>
          </cell>
          <cell r="AL114">
            <v>388.61765914880948</v>
          </cell>
          <cell r="AM114">
            <v>385.1883693976265</v>
          </cell>
          <cell r="AN114">
            <v>365.95788222389774</v>
          </cell>
          <cell r="AO114">
            <v>358.58241253950825</v>
          </cell>
          <cell r="AP114">
            <v>356.62441177928446</v>
          </cell>
          <cell r="AQ114">
            <v>376.43796126096458</v>
          </cell>
          <cell r="AR114">
            <v>423.69790031773084</v>
          </cell>
          <cell r="AS114">
            <v>435.80811979931696</v>
          </cell>
          <cell r="AT114">
            <v>460.59785448179736</v>
          </cell>
          <cell r="AU114">
            <v>455.21585505097181</v>
          </cell>
          <cell r="AV114">
            <v>359.75873507004781</v>
          </cell>
          <cell r="AW114">
            <v>363.61738534339122</v>
          </cell>
          <cell r="AX114">
            <v>433.44303301167503</v>
          </cell>
          <cell r="AY114">
            <v>469.72232921448688</v>
          </cell>
          <cell r="AZ114">
            <v>457.38056400636299</v>
          </cell>
          <cell r="BA114">
            <v>435.16139188561056</v>
          </cell>
          <cell r="BB114">
            <v>401.26943274955693</v>
          </cell>
          <cell r="BC114">
            <v>390.52275462504883</v>
          </cell>
          <cell r="BD114">
            <v>388.21144716968371</v>
          </cell>
          <cell r="BE114">
            <v>409.86979502936902</v>
          </cell>
          <cell r="BF114">
            <v>473.22601524477761</v>
          </cell>
        </row>
        <row r="115">
          <cell r="D115" t="str">
            <v>Net New Shipments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77.699515909227102</v>
          </cell>
          <cell r="M115">
            <v>68.407853192213281</v>
          </cell>
          <cell r="N115">
            <v>54.903962520946152</v>
          </cell>
          <cell r="O115">
            <v>41.910463314975459</v>
          </cell>
          <cell r="P115">
            <v>52.731159349906648</v>
          </cell>
          <cell r="Q115">
            <v>80.574910428446401</v>
          </cell>
          <cell r="R115">
            <v>106.81555747681659</v>
          </cell>
          <cell r="S115">
            <v>98.119270661042719</v>
          </cell>
          <cell r="T115">
            <v>53.663623274807875</v>
          </cell>
          <cell r="U115">
            <v>66.953557561922054</v>
          </cell>
          <cell r="V115">
            <v>92.754310855318181</v>
          </cell>
          <cell r="W115">
            <v>116.64153063481808</v>
          </cell>
          <cell r="X115">
            <v>100.77206002455659</v>
          </cell>
          <cell r="Y115">
            <v>90.888541787304348</v>
          </cell>
          <cell r="Z115">
            <v>74.117043237567472</v>
          </cell>
          <cell r="AA115">
            <v>70.229997770936279</v>
          </cell>
          <cell r="AB115">
            <v>75.901113811098185</v>
          </cell>
          <cell r="AC115">
            <v>102.76449452425095</v>
          </cell>
          <cell r="AD115">
            <v>133.19396887755752</v>
          </cell>
          <cell r="AE115">
            <v>111.38751323685574</v>
          </cell>
          <cell r="AF115">
            <v>103.8036181453208</v>
          </cell>
          <cell r="AG115">
            <v>100.92811134654215</v>
          </cell>
          <cell r="AH115">
            <v>43.683429704740774</v>
          </cell>
          <cell r="AI115">
            <v>27.959066265251749</v>
          </cell>
          <cell r="AJ115">
            <v>65.644701403824911</v>
          </cell>
          <cell r="AK115">
            <v>71.655173294460837</v>
          </cell>
          <cell r="AL115">
            <v>68.762904857553522</v>
          </cell>
          <cell r="AM115">
            <v>49.973022487984053</v>
          </cell>
          <cell r="AN115">
            <v>35.311550525659186</v>
          </cell>
          <cell r="AO115">
            <v>31.940342085540578</v>
          </cell>
          <cell r="AP115">
            <v>31.587035390399251</v>
          </cell>
          <cell r="AQ115">
            <v>33.431833768404431</v>
          </cell>
          <cell r="AR115">
            <v>49.528114927046772</v>
          </cell>
          <cell r="AS115">
            <v>54.354716623693093</v>
          </cell>
          <cell r="AT115">
            <v>46.186524046528575</v>
          </cell>
          <cell r="AU115">
            <v>44.163069786359301</v>
          </cell>
          <cell r="AV115">
            <v>41.643326182172132</v>
          </cell>
          <cell r="AW115">
            <v>37.869448797416226</v>
          </cell>
          <cell r="AX115">
            <v>34.405729262762179</v>
          </cell>
          <cell r="AY115">
            <v>39.786724402560139</v>
          </cell>
          <cell r="AZ115">
            <v>47.876280066016079</v>
          </cell>
          <cell r="BA115">
            <v>50.799915598612642</v>
          </cell>
          <cell r="BB115">
            <v>38.270222805840604</v>
          </cell>
          <cell r="BC115">
            <v>38.652925033899912</v>
          </cell>
          <cell r="BD115">
            <v>39.039454284239582</v>
          </cell>
          <cell r="BE115">
            <v>39.429848827080605</v>
          </cell>
          <cell r="BF115">
            <v>39.824147315353002</v>
          </cell>
        </row>
        <row r="116">
          <cell r="D116" t="str">
            <v>Replacement Shipments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30.87868303482901</v>
          </cell>
          <cell r="M116">
            <v>31.63124275068953</v>
          </cell>
          <cell r="N116">
            <v>32.389813868326037</v>
          </cell>
          <cell r="O116">
            <v>33.153951524721457</v>
          </cell>
          <cell r="P116">
            <v>33.92319350550477</v>
          </cell>
          <cell r="Q116">
            <v>34.697060542742356</v>
          </cell>
          <cell r="R116">
            <v>35.475056653223689</v>
          </cell>
          <cell r="S116">
            <v>35.982075861547713</v>
          </cell>
          <cell r="T116">
            <v>36.124348572355423</v>
          </cell>
          <cell r="U116">
            <v>35.995968748559399</v>
          </cell>
          <cell r="V116">
            <v>35.906678557100626</v>
          </cell>
          <cell r="W116">
            <v>37.386636195228363</v>
          </cell>
          <cell r="X116">
            <v>39.98931256107452</v>
          </cell>
          <cell r="Y116">
            <v>42.490824299009134</v>
          </cell>
          <cell r="Z116">
            <v>42.426661470542143</v>
          </cell>
          <cell r="AA116">
            <v>39.649036556207655</v>
          </cell>
          <cell r="AB116">
            <v>40.393554774500622</v>
          </cell>
          <cell r="AC116">
            <v>41.998887486938429</v>
          </cell>
          <cell r="AD116">
            <v>45.047784965249633</v>
          </cell>
          <cell r="AE116">
            <v>46.608136401158653</v>
          </cell>
          <cell r="AF116">
            <v>48.460487388418059</v>
          </cell>
          <cell r="AG116">
            <v>47.294753406122453</v>
          </cell>
          <cell r="AH116">
            <v>44.261822912088981</v>
          </cell>
          <cell r="AI116">
            <v>45.378826500209307</v>
          </cell>
          <cell r="AJ116">
            <v>48.748576697475187</v>
          </cell>
          <cell r="AK116">
            <v>53.796116758282068</v>
          </cell>
          <cell r="AL116">
            <v>53.92419531590285</v>
          </cell>
          <cell r="AM116">
            <v>55.278427423580737</v>
          </cell>
          <cell r="AN116">
            <v>53.923826875022229</v>
          </cell>
          <cell r="AO116">
            <v>47.131000399141676</v>
          </cell>
          <cell r="AP116">
            <v>47.215209861806223</v>
          </cell>
          <cell r="AQ116">
            <v>53.060195558109342</v>
          </cell>
          <cell r="AR116">
            <v>58.502510268062139</v>
          </cell>
          <cell r="AS116">
            <v>58.440621335909825</v>
          </cell>
          <cell r="AT116">
            <v>58.560712538362893</v>
          </cell>
          <cell r="AU116">
            <v>56.243129788871698</v>
          </cell>
          <cell r="AV116">
            <v>49.228878497542162</v>
          </cell>
          <cell r="AW116">
            <v>49.289882373498536</v>
          </cell>
          <cell r="AX116">
            <v>55.256036531392283</v>
          </cell>
          <cell r="AY116">
            <v>61.755573346793341</v>
          </cell>
          <cell r="AZ116">
            <v>62.010701119157758</v>
          </cell>
          <cell r="BA116">
            <v>61.594296116740495</v>
          </cell>
          <cell r="BB116">
            <v>59.143810583548628</v>
          </cell>
          <cell r="BC116">
            <v>51.964059658349989</v>
          </cell>
          <cell r="BD116">
            <v>51.777190963301116</v>
          </cell>
          <cell r="BE116">
            <v>57.51584407154138</v>
          </cell>
          <cell r="BF116">
            <v>64.368810785130421</v>
          </cell>
        </row>
        <row r="117">
          <cell r="D117" t="str">
            <v>Net New Shipments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5.1033928267187036</v>
          </cell>
          <cell r="M117">
            <v>4.4931058216658926</v>
          </cell>
          <cell r="N117">
            <v>3.6061548802333627</v>
          </cell>
          <cell r="O117">
            <v>2.7527270323791697</v>
          </cell>
          <cell r="P117">
            <v>3.4634426897235926</v>
          </cell>
          <cell r="Q117">
            <v>5.2922520183321637</v>
          </cell>
          <cell r="R117">
            <v>7.0157676457854414</v>
          </cell>
          <cell r="S117">
            <v>6.4445856089944318</v>
          </cell>
          <cell r="T117">
            <v>3.5246879838522318</v>
          </cell>
          <cell r="U117">
            <v>4.3975860259412229</v>
          </cell>
          <cell r="V117">
            <v>6.0922089298377955</v>
          </cell>
          <cell r="W117">
            <v>7.6611487700212706</v>
          </cell>
          <cell r="X117">
            <v>6.6188238400841328</v>
          </cell>
          <cell r="Y117">
            <v>5.9696630894089253</v>
          </cell>
          <cell r="Z117">
            <v>4.8680919355803098</v>
          </cell>
          <cell r="AA117">
            <v>4.612786355881326</v>
          </cell>
          <cell r="AB117">
            <v>4.9852717257086852</v>
          </cell>
          <cell r="AC117">
            <v>6.7496892105367579</v>
          </cell>
          <cell r="AD117">
            <v>8.7483317930324347</v>
          </cell>
          <cell r="AE117">
            <v>7.3160589147441959</v>
          </cell>
          <cell r="AF117">
            <v>6.8179400351626773</v>
          </cell>
          <cell r="AG117">
            <v>6.6290734688997759</v>
          </cell>
          <cell r="AH117">
            <v>2.8691774870526956</v>
          </cell>
          <cell r="AI117">
            <v>1.8363833615969156</v>
          </cell>
          <cell r="AJ117">
            <v>4.3116188606341552</v>
          </cell>
          <cell r="AK117">
            <v>4.7063935097800709</v>
          </cell>
          <cell r="AL117">
            <v>4.5164260200069748</v>
          </cell>
          <cell r="AM117">
            <v>3.2822851147821552</v>
          </cell>
          <cell r="AN117">
            <v>2.3193029138494694</v>
          </cell>
          <cell r="AO117">
            <v>2.0978780984004857</v>
          </cell>
          <cell r="AP117">
            <v>2.074672511692313</v>
          </cell>
          <cell r="AQ117">
            <v>2.1958409732829409</v>
          </cell>
          <cell r="AR117">
            <v>3.253063078731202</v>
          </cell>
          <cell r="AS117">
            <v>3.5700797832479338</v>
          </cell>
          <cell r="AT117">
            <v>3.033583578377602</v>
          </cell>
          <cell r="AU117">
            <v>2.90068079467693</v>
          </cell>
          <cell r="AV117">
            <v>2.7351811608078265</v>
          </cell>
          <cell r="AW117">
            <v>2.4873085898025806</v>
          </cell>
          <cell r="AX117">
            <v>2.2598075401490973</v>
          </cell>
          <cell r="AY117">
            <v>2.6132374383370802</v>
          </cell>
          <cell r="AZ117">
            <v>3.1445686810240545</v>
          </cell>
          <cell r="BA117">
            <v>3.3365963974183046</v>
          </cell>
          <cell r="BB117">
            <v>2.5136318837871272</v>
          </cell>
          <cell r="BC117">
            <v>2.5387682026250218</v>
          </cell>
          <cell r="BD117">
            <v>2.564155884651254</v>
          </cell>
          <cell r="BE117">
            <v>2.58979744349773</v>
          </cell>
          <cell r="BF117">
            <v>2.615695417932784</v>
          </cell>
        </row>
        <row r="118">
          <cell r="D118" t="str">
            <v>Replacement Shipments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119.6684781059339</v>
          </cell>
          <cell r="M118">
            <v>122.81820706721385</v>
          </cell>
          <cell r="N118">
            <v>126.00296478030864</v>
          </cell>
          <cell r="O118">
            <v>129.22119043192941</v>
          </cell>
          <cell r="P118">
            <v>132.47124299086724</v>
          </cell>
          <cell r="Q118">
            <v>135.75140165526392</v>
          </cell>
          <cell r="R118">
            <v>139.05986646712532</v>
          </cell>
          <cell r="S118">
            <v>142.39475909704109</v>
          </cell>
          <cell r="T118">
            <v>145.75412380169004</v>
          </cell>
          <cell r="U118">
            <v>149.13592855630412</v>
          </cell>
          <cell r="V118">
            <v>152.53806636384326</v>
          </cell>
          <cell r="W118">
            <v>155.95835674219452</v>
          </cell>
          <cell r="X118">
            <v>155.80778783115579</v>
          </cell>
          <cell r="Y118">
            <v>154.63581320312699</v>
          </cell>
          <cell r="Z118">
            <v>151.53969153423705</v>
          </cell>
          <cell r="AA118">
            <v>148.71442918308088</v>
          </cell>
          <cell r="AB118">
            <v>156.99736361873073</v>
          </cell>
          <cell r="AC118">
            <v>173.22810418012256</v>
          </cell>
          <cell r="AD118">
            <v>188.74152110750532</v>
          </cell>
          <cell r="AE118">
            <v>188.03162917194462</v>
          </cell>
          <cell r="AF118">
            <v>170.71394858067069</v>
          </cell>
          <cell r="AG118">
            <v>180.27711811998864</v>
          </cell>
          <cell r="AH118">
            <v>195.67960629654937</v>
          </cell>
          <cell r="AI118">
            <v>210.21023145606313</v>
          </cell>
          <cell r="AJ118">
            <v>202.6785134239733</v>
          </cell>
          <cell r="AK118">
            <v>196.90955356931465</v>
          </cell>
          <cell r="AL118">
            <v>186.0127349005474</v>
          </cell>
          <cell r="AM118">
            <v>181.37954442537688</v>
          </cell>
          <cell r="AN118">
            <v>192.30020725179992</v>
          </cell>
          <cell r="AO118">
            <v>221.02554349372764</v>
          </cell>
          <cell r="AP118">
            <v>250.69220430636909</v>
          </cell>
          <cell r="AQ118">
            <v>239.83977486350571</v>
          </cell>
          <cell r="AR118">
            <v>218.99470120640132</v>
          </cell>
          <cell r="AS118">
            <v>227.22042572303138</v>
          </cell>
          <cell r="AT118">
            <v>215.99748057782409</v>
          </cell>
          <cell r="AU118">
            <v>223.21444832362221</v>
          </cell>
          <cell r="AV118">
            <v>233.21093268156596</v>
          </cell>
          <cell r="AW118">
            <v>230.23754114813357</v>
          </cell>
          <cell r="AX118">
            <v>217.99548134592118</v>
          </cell>
          <cell r="AY118">
            <v>204.62281069885825</v>
          </cell>
          <cell r="AZ118">
            <v>208.72418424047845</v>
          </cell>
          <cell r="BA118">
            <v>235.8815165567699</v>
          </cell>
          <cell r="BB118">
            <v>265.3838486739964</v>
          </cell>
          <cell r="BC118">
            <v>255.38946498834505</v>
          </cell>
          <cell r="BD118">
            <v>242.03103373060918</v>
          </cell>
          <cell r="BE118">
            <v>252.50168926893497</v>
          </cell>
          <cell r="BF118">
            <v>237.47958478551192</v>
          </cell>
        </row>
        <row r="119">
          <cell r="D119" t="str">
            <v>Net New Shipments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36.139309725221892</v>
          </cell>
          <cell r="M119">
            <v>31.817606135913152</v>
          </cell>
          <cell r="N119">
            <v>25.536726753928406</v>
          </cell>
          <cell r="O119">
            <v>19.493238751151466</v>
          </cell>
          <cell r="P119">
            <v>24.52612062786352</v>
          </cell>
          <cell r="Q119">
            <v>37.476702524858645</v>
          </cell>
          <cell r="R119">
            <v>49.681654640379975</v>
          </cell>
          <cell r="S119">
            <v>45.636870074903527</v>
          </cell>
          <cell r="T119">
            <v>24.959824778980646</v>
          </cell>
          <cell r="U119">
            <v>31.14118956368452</v>
          </cell>
          <cell r="V119">
            <v>43.14153993270611</v>
          </cell>
          <cell r="W119">
            <v>54.251874713868617</v>
          </cell>
          <cell r="X119">
            <v>46.870725592817507</v>
          </cell>
          <cell r="Y119">
            <v>42.273740366187667</v>
          </cell>
          <cell r="Z119">
            <v>34.473043366310321</v>
          </cell>
          <cell r="AA119">
            <v>32.665115242295997</v>
          </cell>
          <cell r="AB119">
            <v>35.302843633069202</v>
          </cell>
          <cell r="AC119">
            <v>47.797439313605082</v>
          </cell>
          <cell r="AD119">
            <v>61.950683198863771</v>
          </cell>
          <cell r="AE119">
            <v>51.808145691561087</v>
          </cell>
          <cell r="AF119">
            <v>48.280752625730656</v>
          </cell>
          <cell r="AG119">
            <v>46.94330760304274</v>
          </cell>
          <cell r="AH119">
            <v>20.317874281274733</v>
          </cell>
          <cell r="AI119">
            <v>13.00421686755908</v>
          </cell>
          <cell r="AJ119">
            <v>30.532419257592665</v>
          </cell>
          <cell r="AK119">
            <v>33.32798757881892</v>
          </cell>
          <cell r="AL119">
            <v>31.982746445373778</v>
          </cell>
          <cell r="AM119">
            <v>23.243266273481368</v>
          </cell>
          <cell r="AN119">
            <v>16.423976988678533</v>
          </cell>
          <cell r="AO119">
            <v>14.855973063042256</v>
          </cell>
          <cell r="AP119">
            <v>14.691644367627305</v>
          </cell>
          <cell r="AQ119">
            <v>15.549690124839344</v>
          </cell>
          <cell r="AR119">
            <v>23.036332524207864</v>
          </cell>
          <cell r="AS119">
            <v>25.281263545903585</v>
          </cell>
          <cell r="AT119">
            <v>21.482104207687826</v>
          </cell>
          <cell r="AU119">
            <v>20.540962691330151</v>
          </cell>
          <cell r="AV119">
            <v>19.368988921940399</v>
          </cell>
          <cell r="AW119">
            <v>17.61369711507723</v>
          </cell>
          <cell r="AX119">
            <v>16.002664773377546</v>
          </cell>
          <cell r="AY119">
            <v>18.505453210493215</v>
          </cell>
          <cell r="AZ119">
            <v>22.268037240007743</v>
          </cell>
          <cell r="BA119">
            <v>23.627867720284485</v>
          </cell>
          <cell r="BB119">
            <v>17.800103630624108</v>
          </cell>
          <cell r="BC119">
            <v>17.978104666929994</v>
          </cell>
          <cell r="BD119">
            <v>18.157885713600081</v>
          </cell>
          <cell r="BE119">
            <v>18.33946457073489</v>
          </cell>
          <cell r="BF119">
            <v>18.522859216443067</v>
          </cell>
        </row>
        <row r="120">
          <cell r="D120" t="str">
            <v>Replacement Shipments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1.4551915228366852E-11</v>
          </cell>
          <cell r="M120">
            <v>1.4951944938283966E-11</v>
          </cell>
          <cell r="N120">
            <v>1.5357143249650315E-11</v>
          </cell>
          <cell r="O120">
            <v>1.5767336360349748E-11</v>
          </cell>
          <cell r="P120">
            <v>1.6182339849676929E-11</v>
          </cell>
          <cell r="Q120">
            <v>1.6601958673976942E-11</v>
          </cell>
          <cell r="R120">
            <v>1.7025987182868746E-11</v>
          </cell>
          <cell r="S120">
            <v>1.7454209156580361E-11</v>
          </cell>
          <cell r="T120">
            <v>1.7886397864880594E-11</v>
          </cell>
          <cell r="U120">
            <v>1.8322316148046366E-11</v>
          </cell>
          <cell r="V120">
            <v>1.8761716520256213E-11</v>
          </cell>
          <cell r="W120">
            <v>1.9204341295749705E-11</v>
          </cell>
          <cell r="X120">
            <v>1.9649922738039195E-11</v>
          </cell>
          <cell r="Y120">
            <v>2.0098183232404689E-11</v>
          </cell>
          <cell r="Z120">
            <v>2.0548835481844955E-11</v>
          </cell>
          <cell r="AA120">
            <v>1.4551915228366852E-11</v>
          </cell>
          <cell r="AB120">
            <v>1.4951944938283966E-11</v>
          </cell>
          <cell r="AC120">
            <v>1.5357143249650315E-11</v>
          </cell>
          <cell r="AD120">
            <v>1.5767336360349748E-11</v>
          </cell>
          <cell r="AE120">
            <v>1.6182339849676929E-11</v>
          </cell>
          <cell r="AF120">
            <v>1.6601958673976942E-11</v>
          </cell>
          <cell r="AG120">
            <v>1.7025987182868746E-11</v>
          </cell>
          <cell r="AH120">
            <v>1.7454209156580361E-11</v>
          </cell>
          <cell r="AI120">
            <v>1.7886397864880594E-11</v>
          </cell>
          <cell r="AJ120">
            <v>1.8322316148046366E-11</v>
          </cell>
          <cell r="AK120">
            <v>1.8761716520256213E-11</v>
          </cell>
          <cell r="AL120">
            <v>1.9204341295749705E-11</v>
          </cell>
          <cell r="AM120">
            <v>1.9649922738039195E-11</v>
          </cell>
          <cell r="AN120">
            <v>2.0098183232404689E-11</v>
          </cell>
          <cell r="AO120">
            <v>2.0548835481844955E-11</v>
          </cell>
          <cell r="AP120">
            <v>1.4551915228366852E-11</v>
          </cell>
          <cell r="AQ120">
            <v>1.4951944938283966E-11</v>
          </cell>
          <cell r="AR120">
            <v>1.5357143249650315E-11</v>
          </cell>
          <cell r="AS120">
            <v>1.5767336360349748E-11</v>
          </cell>
          <cell r="AT120">
            <v>1.6182339849676929E-11</v>
          </cell>
          <cell r="AU120">
            <v>1.6601958673976942E-11</v>
          </cell>
          <cell r="AV120">
            <v>1.7025987182868746E-11</v>
          </cell>
          <cell r="AW120">
            <v>1.7454209156580361E-11</v>
          </cell>
          <cell r="AX120">
            <v>1.7886397864880594E-11</v>
          </cell>
          <cell r="AY120">
            <v>1.8322316148046366E-11</v>
          </cell>
          <cell r="AZ120">
            <v>1.8761716520256213E-11</v>
          </cell>
          <cell r="BA120">
            <v>1.9204341295749705E-11</v>
          </cell>
          <cell r="BB120">
            <v>1.9649922738039195E-11</v>
          </cell>
          <cell r="BC120">
            <v>2.0098183232404689E-11</v>
          </cell>
          <cell r="BD120">
            <v>2.0548835481844955E-11</v>
          </cell>
          <cell r="BE120">
            <v>1.4551915228366852E-11</v>
          </cell>
          <cell r="BF120">
            <v>1.4951944938283966E-11</v>
          </cell>
        </row>
        <row r="121">
          <cell r="D121" t="str">
            <v>Net New Shipments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</row>
        <row r="122">
          <cell r="D122" t="str">
            <v>Replacement Shipments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3594.9679429936114</v>
          </cell>
          <cell r="M122">
            <v>3690.9904296911204</v>
          </cell>
          <cell r="N122">
            <v>3788.1389823944805</v>
          </cell>
          <cell r="O122">
            <v>3886.3679431531532</v>
          </cell>
          <cell r="P122">
            <v>3985.6291710782184</v>
          </cell>
          <cell r="Q122">
            <v>4085.8720510822036</v>
          </cell>
          <cell r="R122">
            <v>4187.0435076744661</v>
          </cell>
          <cell r="S122">
            <v>4289.0880239149101</v>
          </cell>
          <cell r="T122">
            <v>4391.9476656174666</v>
          </cell>
          <cell r="U122">
            <v>4495.56211088287</v>
          </cell>
          <cell r="V122">
            <v>4599.8686850277754</v>
          </cell>
          <cell r="W122">
            <v>4704.8024009642413</v>
          </cell>
          <cell r="X122">
            <v>4810.2960050701095</v>
          </cell>
          <cell r="Y122">
            <v>4788.3316929283355</v>
          </cell>
          <cell r="Z122">
            <v>4741.6462961422676</v>
          </cell>
          <cell r="AA122">
            <v>4631.3926093130385</v>
          </cell>
          <cell r="AB122">
            <v>4530.0582812176845</v>
          </cell>
          <cell r="AC122">
            <v>4795.5113604824091</v>
          </cell>
          <cell r="AD122">
            <v>5323.3981300333198</v>
          </cell>
          <cell r="AE122">
            <v>5827.5918782823255</v>
          </cell>
          <cell r="AF122">
            <v>5796.0727123873057</v>
          </cell>
          <cell r="AG122">
            <v>5216.1512910444872</v>
          </cell>
          <cell r="AH122">
            <v>5523.8818833883915</v>
          </cell>
          <cell r="AI122">
            <v>6024.4545518718824</v>
          </cell>
          <cell r="AJ122">
            <v>6496.2649701662031</v>
          </cell>
          <cell r="AK122">
            <v>6358.0240961954723</v>
          </cell>
          <cell r="AL122">
            <v>6184.2617677065164</v>
          </cell>
          <cell r="AM122">
            <v>5879.987914066749</v>
          </cell>
          <cell r="AN122">
            <v>5710.0342522769888</v>
          </cell>
          <cell r="AO122">
            <v>5695.8009083358893</v>
          </cell>
          <cell r="AP122">
            <v>6373.8406603570129</v>
          </cell>
          <cell r="AQ122">
            <v>7369.0846740023208</v>
          </cell>
          <cell r="AR122">
            <v>7538.3595572924505</v>
          </cell>
          <cell r="AS122">
            <v>7390.3616028278902</v>
          </cell>
          <cell r="AT122">
            <v>6766.2761280003469</v>
          </cell>
          <cell r="AU122">
            <v>6194.8026847915962</v>
          </cell>
          <cell r="AV122">
            <v>6453.8695330662758</v>
          </cell>
          <cell r="AW122">
            <v>7504.4824103125738</v>
          </cell>
          <cell r="AX122">
            <v>7458.5545860481825</v>
          </cell>
          <cell r="AY122">
            <v>7240.3707670609183</v>
          </cell>
          <cell r="AZ122">
            <v>6647.5086999298674</v>
          </cell>
          <cell r="BA122">
            <v>6252.373851928287</v>
          </cell>
          <cell r="BB122">
            <v>6186.3631204599342</v>
          </cell>
          <cell r="BC122">
            <v>6858.9765400559936</v>
          </cell>
          <cell r="BD122">
            <v>7882.5542631779772</v>
          </cell>
          <cell r="BE122">
            <v>8299.0471402831718</v>
          </cell>
          <cell r="BF122">
            <v>8225.1795254063018</v>
          </cell>
        </row>
        <row r="123">
          <cell r="D123" t="str">
            <v>Net New Shipments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1193.3637499347242</v>
          </cell>
          <cell r="M123">
            <v>1050.6558664511467</v>
          </cell>
          <cell r="N123">
            <v>843.25362691855844</v>
          </cell>
          <cell r="O123">
            <v>643.69033806453081</v>
          </cell>
          <cell r="P123">
            <v>809.88218940419029</v>
          </cell>
          <cell r="Q123">
            <v>1237.5260789511158</v>
          </cell>
          <cell r="R123">
            <v>1640.5483706078594</v>
          </cell>
          <cell r="S123">
            <v>1506.9846884723956</v>
          </cell>
          <cell r="T123">
            <v>824.2036254270206</v>
          </cell>
          <cell r="U123">
            <v>1028.3197725055215</v>
          </cell>
          <cell r="V123">
            <v>1424.5858668441069</v>
          </cell>
          <cell r="W123">
            <v>1791.4625692019617</v>
          </cell>
          <cell r="X123">
            <v>1547.7280911253627</v>
          </cell>
          <cell r="Y123">
            <v>1395.9300747781811</v>
          </cell>
          <cell r="Z123">
            <v>1138.3416179244814</v>
          </cell>
          <cell r="AA123">
            <v>1078.6416429639503</v>
          </cell>
          <cell r="AB123">
            <v>1165.7426271182048</v>
          </cell>
          <cell r="AC123">
            <v>1578.3292998746037</v>
          </cell>
          <cell r="AD123">
            <v>2045.6865439690009</v>
          </cell>
          <cell r="AE123">
            <v>1710.767679010125</v>
          </cell>
          <cell r="AF123">
            <v>1594.2888904405845</v>
          </cell>
          <cell r="AG123">
            <v>1550.1248369558598</v>
          </cell>
          <cell r="AH123">
            <v>670.92080140320468</v>
          </cell>
          <cell r="AI123">
            <v>429.41498119439348</v>
          </cell>
          <cell r="AJ123">
            <v>1008.2174401463708</v>
          </cell>
          <cell r="AK123">
            <v>1100.5304898527102</v>
          </cell>
          <cell r="AL123">
            <v>1056.108999354401</v>
          </cell>
          <cell r="AM123">
            <v>767.52078586311836</v>
          </cell>
          <cell r="AN123">
            <v>542.33959965129907</v>
          </cell>
          <cell r="AO123">
            <v>490.56221212404489</v>
          </cell>
          <cell r="AP123">
            <v>485.13587969898072</v>
          </cell>
          <cell r="AQ123">
            <v>513.46958917565644</v>
          </cell>
          <cell r="AR123">
            <v>760.68758299072215</v>
          </cell>
          <cell r="AS123">
            <v>834.81792257841107</v>
          </cell>
          <cell r="AT123">
            <v>709.36508275041706</v>
          </cell>
          <cell r="AU123">
            <v>678.28745072812308</v>
          </cell>
          <cell r="AV123">
            <v>639.58745831272972</v>
          </cell>
          <cell r="AW123">
            <v>581.62559825522476</v>
          </cell>
          <cell r="AX123">
            <v>528.42736034822883</v>
          </cell>
          <cell r="AY123">
            <v>611.0724639021937</v>
          </cell>
          <cell r="AZ123">
            <v>735.31754276633728</v>
          </cell>
          <cell r="BA123">
            <v>780.22079115589395</v>
          </cell>
          <cell r="BB123">
            <v>587.78096702392213</v>
          </cell>
          <cell r="BC123">
            <v>593.65877669416659</v>
          </cell>
          <cell r="BD123">
            <v>599.59536446111451</v>
          </cell>
          <cell r="BE123">
            <v>605.59131810571125</v>
          </cell>
          <cell r="BF123">
            <v>611.64723128678452</v>
          </cell>
        </row>
        <row r="124">
          <cell r="D124" t="str">
            <v>Replacement Shipments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95.410432471326203</v>
          </cell>
          <cell r="M124">
            <v>97.661347050851091</v>
          </cell>
          <cell r="N124">
            <v>99.9272974005506</v>
          </cell>
          <cell r="O124">
            <v>102.20687174445708</v>
          </cell>
          <cell r="P124">
            <v>104.49860906853667</v>
          </cell>
          <cell r="Q124">
            <v>106.38138328068766</v>
          </cell>
          <cell r="R124">
            <v>107.32034149326913</v>
          </cell>
          <cell r="S124">
            <v>107.67958086084943</v>
          </cell>
          <cell r="T124">
            <v>108.12451004690557</v>
          </cell>
          <cell r="U124">
            <v>111.94409889661074</v>
          </cell>
          <cell r="V124">
            <v>117.75833162373675</v>
          </cell>
          <cell r="W124">
            <v>122.40239461856427</v>
          </cell>
          <cell r="X124">
            <v>121.53374300428297</v>
          </cell>
          <cell r="Y124">
            <v>115.70166113093329</v>
          </cell>
          <cell r="Z124">
            <v>121.39775092942045</v>
          </cell>
          <cell r="AA124">
            <v>130.85497669085333</v>
          </cell>
          <cell r="AB124">
            <v>138.87184722645691</v>
          </cell>
          <cell r="AC124">
            <v>135.76247146610532</v>
          </cell>
          <cell r="AD124">
            <v>128.53486490852208</v>
          </cell>
          <cell r="AE124">
            <v>131.86286677962244</v>
          </cell>
          <cell r="AF124">
            <v>140.77125276890041</v>
          </cell>
          <cell r="AG124">
            <v>149.58886877096859</v>
          </cell>
          <cell r="AH124">
            <v>150.27252601640097</v>
          </cell>
          <cell r="AI124">
            <v>147.34147475106533</v>
          </cell>
          <cell r="AJ124">
            <v>147.59046706385448</v>
          </cell>
          <cell r="AK124">
            <v>155.4280286211013</v>
          </cell>
          <cell r="AL124">
            <v>163.8396312359273</v>
          </cell>
          <cell r="AM124">
            <v>156.44050213397165</v>
          </cell>
          <cell r="AN124">
            <v>151.28921544265597</v>
          </cell>
          <cell r="AO124">
            <v>156.85931232716268</v>
          </cell>
          <cell r="AP124">
            <v>165.54553543244623</v>
          </cell>
          <cell r="AQ124">
            <v>173.54875796436602</v>
          </cell>
          <cell r="AR124">
            <v>163.49655087629955</v>
          </cell>
          <cell r="AS124">
            <v>156.27510601463678</v>
          </cell>
          <cell r="AT124">
            <v>161.36919784902386</v>
          </cell>
          <cell r="AU124">
            <v>170.00553505311933</v>
          </cell>
          <cell r="AV124">
            <v>178.26923787274029</v>
          </cell>
          <cell r="AW124">
            <v>170.48977993553635</v>
          </cell>
          <cell r="AX124">
            <v>163.94983751530629</v>
          </cell>
          <cell r="AY124">
            <v>167.89060377337762</v>
          </cell>
          <cell r="AZ124">
            <v>176.24123498698492</v>
          </cell>
          <cell r="BA124">
            <v>184.14915717129225</v>
          </cell>
          <cell r="BB124">
            <v>175.83683847344864</v>
          </cell>
          <cell r="BC124">
            <v>168.80782869948484</v>
          </cell>
          <cell r="BD124">
            <v>173.5083761774689</v>
          </cell>
          <cell r="BE124">
            <v>183.0012296586778</v>
          </cell>
          <cell r="BF124">
            <v>191.32196087065097</v>
          </cell>
        </row>
        <row r="125">
          <cell r="D125" t="str">
            <v>Net New Shipments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10.970950809361455</v>
          </cell>
          <cell r="M125">
            <v>9.6589944424180274</v>
          </cell>
          <cell r="N125">
            <v>7.7522834602988269</v>
          </cell>
          <cell r="O125">
            <v>5.9176383024484949</v>
          </cell>
          <cell r="P125">
            <v>7.4454898280740736</v>
          </cell>
          <cell r="Q125">
            <v>11.376948343049094</v>
          </cell>
          <cell r="R125">
            <v>15.082053125295147</v>
          </cell>
          <cell r="S125">
            <v>13.854162143433541</v>
          </cell>
          <cell r="T125">
            <v>7.5771510840277188</v>
          </cell>
          <cell r="U125">
            <v>9.453652032809714</v>
          </cell>
          <cell r="V125">
            <v>13.096645067116578</v>
          </cell>
          <cell r="W125">
            <v>16.469452607892649</v>
          </cell>
          <cell r="X125">
            <v>14.228728461822357</v>
          </cell>
          <cell r="Y125">
            <v>12.833203777588778</v>
          </cell>
          <cell r="Z125">
            <v>10.465115850201972</v>
          </cell>
          <cell r="AA125">
            <v>9.9162760780470762</v>
          </cell>
          <cell r="AB125">
            <v>10.717021544511674</v>
          </cell>
          <cell r="AC125">
            <v>14.510054550295649</v>
          </cell>
          <cell r="AD125">
            <v>18.806609842543253</v>
          </cell>
          <cell r="AE125">
            <v>15.727600284232039</v>
          </cell>
          <cell r="AF125">
            <v>14.656775852200889</v>
          </cell>
          <cell r="AG125">
            <v>14.250762464958704</v>
          </cell>
          <cell r="AH125">
            <v>6.1679761175706744</v>
          </cell>
          <cell r="AI125">
            <v>3.9477406915906386</v>
          </cell>
          <cell r="AJ125">
            <v>9.2688452633082079</v>
          </cell>
          <cell r="AK125">
            <v>10.117506811344924</v>
          </cell>
          <cell r="AL125">
            <v>9.7091267284387062</v>
          </cell>
          <cell r="AM125">
            <v>7.0560487423279028</v>
          </cell>
          <cell r="AN125">
            <v>4.9858905719808035</v>
          </cell>
          <cell r="AO125">
            <v>4.5098855218611789</v>
          </cell>
          <cell r="AP125">
            <v>4.4599996206731021</v>
          </cell>
          <cell r="AQ125">
            <v>4.7204799083742728</v>
          </cell>
          <cell r="AR125">
            <v>6.9932290592367963</v>
          </cell>
          <cell r="AS125">
            <v>7.6747315006695089</v>
          </cell>
          <cell r="AT125">
            <v>6.5214059243537577</v>
          </cell>
          <cell r="AU125">
            <v>6.2356999338655896</v>
          </cell>
          <cell r="AV125">
            <v>5.8799192985519539</v>
          </cell>
          <cell r="AW125">
            <v>5.3470585379122895</v>
          </cell>
          <cell r="AX125">
            <v>4.8579911841785588</v>
          </cell>
          <cell r="AY125">
            <v>5.6177724040912835</v>
          </cell>
          <cell r="AZ125">
            <v>6.7599946716928798</v>
          </cell>
          <cell r="BA125">
            <v>7.1728036993587239</v>
          </cell>
          <cell r="BB125">
            <v>5.4036466888248933</v>
          </cell>
          <cell r="BC125">
            <v>5.4576831557130845</v>
          </cell>
          <cell r="BD125">
            <v>5.5122599872703404</v>
          </cell>
          <cell r="BE125">
            <v>5.5673825871429017</v>
          </cell>
          <cell r="BF125">
            <v>5.623056413014524</v>
          </cell>
        </row>
        <row r="126">
          <cell r="D126" t="str">
            <v>Replacement Shipments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361.55775553893909</v>
          </cell>
          <cell r="M126">
            <v>371.07412068221652</v>
          </cell>
          <cell r="N126">
            <v>380.69631918350069</v>
          </cell>
          <cell r="O126">
            <v>390.4196353134829</v>
          </cell>
          <cell r="P126">
            <v>400.2391109781849</v>
          </cell>
          <cell r="Q126">
            <v>410.1495470703112</v>
          </cell>
          <cell r="R126">
            <v>420.14550532589499</v>
          </cell>
          <cell r="S126">
            <v>430.22131069519469</v>
          </cell>
          <cell r="T126">
            <v>440.37105423563145</v>
          </cell>
          <cell r="U126">
            <v>450.58859653333491</v>
          </cell>
          <cell r="V126">
            <v>460.8675716585899</v>
          </cell>
          <cell r="W126">
            <v>471.20139165915356</v>
          </cell>
          <cell r="X126">
            <v>486.06479254075475</v>
          </cell>
          <cell r="Y126">
            <v>485.44240039475039</v>
          </cell>
          <cell r="Z126">
            <v>479.47587199020063</v>
          </cell>
          <cell r="AA126">
            <v>473.90964806384989</v>
          </cell>
          <cell r="AB126">
            <v>498.01130822619342</v>
          </cell>
          <cell r="AC126">
            <v>543.98665375270411</v>
          </cell>
          <cell r="AD126">
            <v>588.70378983867056</v>
          </cell>
          <cell r="AE126">
            <v>589.42380951268456</v>
          </cell>
          <cell r="AF126">
            <v>543.91737483792019</v>
          </cell>
          <cell r="AG126">
            <v>572.26596780030957</v>
          </cell>
          <cell r="AH126">
            <v>617.33901363786254</v>
          </cell>
          <cell r="AI126">
            <v>660.59759759798305</v>
          </cell>
          <cell r="AJ126">
            <v>656.42380416691412</v>
          </cell>
          <cell r="AK126">
            <v>644.33113281854526</v>
          </cell>
          <cell r="AL126">
            <v>617.42678910501809</v>
          </cell>
          <cell r="AM126">
            <v>607.8589954187554</v>
          </cell>
          <cell r="AN126">
            <v>640.81628247482081</v>
          </cell>
          <cell r="AO126">
            <v>724.68748918920483</v>
          </cell>
          <cell r="AP126">
            <v>812.86404790839958</v>
          </cell>
          <cell r="AQ126">
            <v>785.70282196220955</v>
          </cell>
          <cell r="AR126">
            <v>731.52013128245687</v>
          </cell>
          <cell r="AS126">
            <v>757.58038245936166</v>
          </cell>
          <cell r="AT126">
            <v>723.88994663302083</v>
          </cell>
          <cell r="AU126">
            <v>699.88760560672426</v>
          </cell>
          <cell r="AV126">
            <v>748.67226552175998</v>
          </cell>
          <cell r="AW126">
            <v>745.02592376390817</v>
          </cell>
          <cell r="AX126">
            <v>714.05716498832453</v>
          </cell>
          <cell r="AY126">
            <v>678.08453282213111</v>
          </cell>
          <cell r="AZ126">
            <v>690.43850840296204</v>
          </cell>
          <cell r="BA126">
            <v>769.57226053446539</v>
          </cell>
          <cell r="BB126">
            <v>857.2523283211666</v>
          </cell>
          <cell r="BC126">
            <v>832.68354027539658</v>
          </cell>
          <cell r="BD126">
            <v>801.1204538998112</v>
          </cell>
          <cell r="BE126">
            <v>833.96337862944108</v>
          </cell>
          <cell r="BF126">
            <v>788.79443530470826</v>
          </cell>
        </row>
        <row r="127">
          <cell r="D127" t="str">
            <v>Net New Shipments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124.50703700181566</v>
          </cell>
          <cell r="M127">
            <v>114.36827971253388</v>
          </cell>
          <cell r="N127">
            <v>98.77955280669994</v>
          </cell>
          <cell r="O127">
            <v>83.490012750366986</v>
          </cell>
          <cell r="P127">
            <v>97.772197248008524</v>
          </cell>
          <cell r="Q127">
            <v>133.83710668239291</v>
          </cell>
          <cell r="R127">
            <v>168.55828451277557</v>
          </cell>
          <cell r="S127">
            <v>159.20249881748987</v>
          </cell>
          <cell r="T127">
            <v>103.54632060228869</v>
          </cell>
          <cell r="U127">
            <v>121.67737126697466</v>
          </cell>
          <cell r="V127">
            <v>156.47144197927264</v>
          </cell>
          <cell r="W127">
            <v>189.39620593882955</v>
          </cell>
          <cell r="X127">
            <v>170.35901162615937</v>
          </cell>
          <cell r="Y127">
            <v>158.88873242379486</v>
          </cell>
          <cell r="Z127">
            <v>137.95091711481746</v>
          </cell>
          <cell r="AA127">
            <v>133.94934735490551</v>
          </cell>
          <cell r="AB127">
            <v>142.80497424862733</v>
          </cell>
          <cell r="AC127">
            <v>180.70083543650071</v>
          </cell>
          <cell r="AD127">
            <v>224.16025806972903</v>
          </cell>
          <cell r="AE127">
            <v>196.279012449525</v>
          </cell>
          <cell r="AF127">
            <v>187.60275644453668</v>
          </cell>
          <cell r="AG127">
            <v>185.31441465905209</v>
          </cell>
          <cell r="AH127">
            <v>106.55093299515829</v>
          </cell>
          <cell r="AI127">
            <v>39.290008008741097</v>
          </cell>
          <cell r="AJ127">
            <v>92.248461354845858</v>
          </cell>
          <cell r="AK127">
            <v>100.69479094536291</v>
          </cell>
          <cell r="AL127">
            <v>96.630375883306442</v>
          </cell>
          <cell r="AM127">
            <v>70.225537403375711</v>
          </cell>
          <cell r="AN127">
            <v>49.622225928141233</v>
          </cell>
          <cell r="AO127">
            <v>44.88477134526056</v>
          </cell>
          <cell r="AP127">
            <v>44.388280412767017</v>
          </cell>
          <cell r="AQ127">
            <v>46.980718313187026</v>
          </cell>
          <cell r="AR127">
            <v>69.600322617354323</v>
          </cell>
          <cell r="AS127">
            <v>76.382996170079423</v>
          </cell>
          <cell r="AT127">
            <v>64.904488671687432</v>
          </cell>
          <cell r="AU127">
            <v>62.060991205316896</v>
          </cell>
          <cell r="AV127">
            <v>58.520073727984709</v>
          </cell>
          <cell r="AW127">
            <v>53.21676097553609</v>
          </cell>
          <cell r="AX127">
            <v>48.349303422930461</v>
          </cell>
          <cell r="AY127">
            <v>55.911048873651453</v>
          </cell>
          <cell r="AZ127">
            <v>67.279050357999949</v>
          </cell>
          <cell r="BA127">
            <v>71.387544626029921</v>
          </cell>
          <cell r="BB127">
            <v>53.779956250062241</v>
          </cell>
          <cell r="BC127">
            <v>54.31775581256079</v>
          </cell>
          <cell r="BD127">
            <v>54.860933370688144</v>
          </cell>
          <cell r="BE127">
            <v>55.409542704393971</v>
          </cell>
          <cell r="BF127">
            <v>55.963638131439438</v>
          </cell>
        </row>
        <row r="128">
          <cell r="D128" t="str">
            <v>Replacement Shipments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201.02251881816846</v>
          </cell>
          <cell r="M128">
            <v>206.15680933063388</v>
          </cell>
          <cell r="N128">
            <v>211.34187583147559</v>
          </cell>
          <cell r="O128">
            <v>216.57497298906969</v>
          </cell>
          <cell r="P128">
            <v>221.85322918773329</v>
          </cell>
          <cell r="Q128">
            <v>227.17364777965025</v>
          </cell>
          <cell r="R128">
            <v>232.53310861245535</v>
          </cell>
          <cell r="S128">
            <v>237.92836983594381</v>
          </cell>
          <cell r="T128">
            <v>243.35606999070171</v>
          </cell>
          <cell r="U128">
            <v>248.81273038075287</v>
          </cell>
          <cell r="V128">
            <v>253.90705964008657</v>
          </cell>
          <cell r="W128">
            <v>253.86391993637582</v>
          </cell>
          <cell r="X128">
            <v>251.31835990636728</v>
          </cell>
          <cell r="Y128">
            <v>249.04300926951123</v>
          </cell>
          <cell r="Z128">
            <v>260.94815986116384</v>
          </cell>
          <cell r="AA128">
            <v>283.15528103466841</v>
          </cell>
          <cell r="AB128">
            <v>304.60606873720985</v>
          </cell>
          <cell r="AC128">
            <v>305.18783352486412</v>
          </cell>
          <cell r="AD128">
            <v>284.11884337915365</v>
          </cell>
          <cell r="AE128">
            <v>297.8569899779601</v>
          </cell>
          <cell r="AF128">
            <v>318.93100041414937</v>
          </cell>
          <cell r="AG128">
            <v>333.85408641526169</v>
          </cell>
          <cell r="AH128">
            <v>322.05042002513119</v>
          </cell>
          <cell r="AI128">
            <v>314.10231883043321</v>
          </cell>
          <cell r="AJ128">
            <v>316.02553174415755</v>
          </cell>
          <cell r="AK128">
            <v>336.12464209359814</v>
          </cell>
          <cell r="AL128">
            <v>361.37938264704985</v>
          </cell>
          <cell r="AM128">
            <v>379.00180864499384</v>
          </cell>
          <cell r="AN128">
            <v>377.36426100478968</v>
          </cell>
          <cell r="AO128">
            <v>377.9650296264723</v>
          </cell>
          <cell r="AP128">
            <v>394.71640722247548</v>
          </cell>
          <cell r="AQ128">
            <v>408.24225135400388</v>
          </cell>
          <cell r="AR128">
            <v>360.60629963138672</v>
          </cell>
          <cell r="AS128">
            <v>331.8014449460195</v>
          </cell>
          <cell r="AT128">
            <v>357.58106288899592</v>
          </cell>
          <cell r="AU128">
            <v>381.48502490970895</v>
          </cell>
          <cell r="AV128">
            <v>404.90885225099214</v>
          </cell>
          <cell r="AW128">
            <v>410.63658567941525</v>
          </cell>
          <cell r="AX128">
            <v>399.71778240501146</v>
          </cell>
          <cell r="AY128">
            <v>398.18445102573207</v>
          </cell>
          <cell r="AZ128">
            <v>414.71217237744304</v>
          </cell>
          <cell r="BA128">
            <v>429.40584231690013</v>
          </cell>
          <cell r="BB128">
            <v>391.95943367544169</v>
          </cell>
          <cell r="BC128">
            <v>366.20999691169504</v>
          </cell>
          <cell r="BD128">
            <v>386.81884594600763</v>
          </cell>
          <cell r="BE128">
            <v>409.44188635796354</v>
          </cell>
          <cell r="BF128">
            <v>431.27062252537257</v>
          </cell>
        </row>
        <row r="129">
          <cell r="D129" t="str">
            <v>Net New Shipments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52.884540821918108</v>
          </cell>
          <cell r="M129">
            <v>47.707110605741946</v>
          </cell>
          <cell r="N129">
            <v>39.976484074891687</v>
          </cell>
          <cell r="O129">
            <v>32.468036280441538</v>
          </cell>
          <cell r="P129">
            <v>39.094930673430554</v>
          </cell>
          <cell r="Q129">
            <v>55.981633255018096</v>
          </cell>
          <cell r="R129">
            <v>72.072960124754445</v>
          </cell>
          <cell r="S129">
            <v>67.259463688920277</v>
          </cell>
          <cell r="T129">
            <v>40.762773388451933</v>
          </cell>
          <cell r="U129">
            <v>49.044259597207201</v>
          </cell>
          <cell r="V129">
            <v>65.023940774062794</v>
          </cell>
          <cell r="W129">
            <v>79.99016647888584</v>
          </cell>
          <cell r="X129">
            <v>70.732060118763911</v>
          </cell>
          <cell r="Y129">
            <v>65.059309560921974</v>
          </cell>
          <cell r="Z129">
            <v>55.077371882993702</v>
          </cell>
          <cell r="AA129">
            <v>52.969361058929735</v>
          </cell>
          <cell r="AB129">
            <v>56.773313909839999</v>
          </cell>
          <cell r="AC129">
            <v>73.813975120129726</v>
          </cell>
          <cell r="AD129">
            <v>93.245417625636037</v>
          </cell>
          <cell r="AE129">
            <v>80.108039648512204</v>
          </cell>
          <cell r="AF129">
            <v>75.785406808326115</v>
          </cell>
          <cell r="AG129">
            <v>74.388164938742193</v>
          </cell>
          <cell r="AH129">
            <v>38.55587960625553</v>
          </cell>
          <cell r="AI129">
            <v>17.699126115586296</v>
          </cell>
          <cell r="AJ129">
            <v>41.555531144838369</v>
          </cell>
          <cell r="AK129">
            <v>45.360382816110814</v>
          </cell>
          <cell r="AL129">
            <v>43.529469603942289</v>
          </cell>
          <cell r="AM129">
            <v>31.634777034421404</v>
          </cell>
          <cell r="AN129">
            <v>22.35352140022178</v>
          </cell>
          <cell r="AO129">
            <v>20.219421399259772</v>
          </cell>
          <cell r="AP129">
            <v>19.995765154967557</v>
          </cell>
          <cell r="AQ129">
            <v>21.163590962896251</v>
          </cell>
          <cell r="AR129">
            <v>31.353134044054968</v>
          </cell>
          <cell r="AS129">
            <v>34.408551965675542</v>
          </cell>
          <cell r="AT129">
            <v>29.237783057011711</v>
          </cell>
          <cell r="AU129">
            <v>27.956861448254585</v>
          </cell>
          <cell r="AV129">
            <v>26.361770274380433</v>
          </cell>
          <cell r="AW129">
            <v>23.972765894052827</v>
          </cell>
          <cell r="AX129">
            <v>21.780102938457276</v>
          </cell>
          <cell r="AY129">
            <v>25.186472475375922</v>
          </cell>
          <cell r="AZ129">
            <v>30.307461300546947</v>
          </cell>
          <cell r="BA129">
            <v>32.158231047880236</v>
          </cell>
          <cell r="BB129">
            <v>24.226470708500983</v>
          </cell>
          <cell r="BC129">
            <v>24.468735415586252</v>
          </cell>
          <cell r="BD129">
            <v>24.713422769742465</v>
          </cell>
          <cell r="BE129">
            <v>24.960556997439653</v>
          </cell>
          <cell r="BF129">
            <v>25.210162567414045</v>
          </cell>
        </row>
        <row r="130"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</row>
        <row r="132">
          <cell r="D132" t="str">
            <v>Small Box</v>
          </cell>
        </row>
        <row r="134">
          <cell r="D134"/>
        </row>
        <row r="136"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</row>
        <row r="137">
          <cell r="D137" t="str">
            <v>SHIPMENTS</v>
          </cell>
          <cell r="E137">
            <v>1981</v>
          </cell>
          <cell r="F137">
            <v>1982</v>
          </cell>
          <cell r="G137">
            <v>1983</v>
          </cell>
          <cell r="H137">
            <v>1984</v>
          </cell>
          <cell r="I137">
            <v>1985</v>
          </cell>
          <cell r="J137">
            <v>1986</v>
          </cell>
          <cell r="K137">
            <v>1987</v>
          </cell>
          <cell r="L137">
            <v>1988</v>
          </cell>
          <cell r="M137">
            <v>1989</v>
          </cell>
          <cell r="N137">
            <v>1990</v>
          </cell>
          <cell r="O137">
            <v>1991</v>
          </cell>
          <cell r="P137">
            <v>1992</v>
          </cell>
          <cell r="Q137">
            <v>1993</v>
          </cell>
          <cell r="R137">
            <v>1994</v>
          </cell>
          <cell r="S137">
            <v>1995</v>
          </cell>
          <cell r="T137">
            <v>1996</v>
          </cell>
          <cell r="U137">
            <v>1997</v>
          </cell>
          <cell r="V137">
            <v>1998</v>
          </cell>
          <cell r="W137">
            <v>1999</v>
          </cell>
          <cell r="X137">
            <v>2000</v>
          </cell>
          <cell r="Y137">
            <v>2001</v>
          </cell>
          <cell r="Z137">
            <v>2002</v>
          </cell>
          <cell r="AA137">
            <v>2003</v>
          </cell>
          <cell r="AB137">
            <v>2004</v>
          </cell>
          <cell r="AC137">
            <v>2005</v>
          </cell>
          <cell r="AD137">
            <v>2006</v>
          </cell>
          <cell r="AE137">
            <v>2007</v>
          </cell>
          <cell r="AF137">
            <v>2008</v>
          </cell>
          <cell r="AG137">
            <v>2009</v>
          </cell>
          <cell r="AH137">
            <v>2010</v>
          </cell>
          <cell r="AI137">
            <v>2011</v>
          </cell>
          <cell r="AJ137">
            <v>2012</v>
          </cell>
          <cell r="AK137">
            <v>2013</v>
          </cell>
          <cell r="AL137">
            <v>2014</v>
          </cell>
          <cell r="AM137">
            <v>2015</v>
          </cell>
          <cell r="AN137">
            <v>2016</v>
          </cell>
          <cell r="AO137">
            <v>2017</v>
          </cell>
          <cell r="AP137">
            <v>2018</v>
          </cell>
          <cell r="AQ137">
            <v>2019</v>
          </cell>
          <cell r="AR137">
            <v>2020</v>
          </cell>
          <cell r="AS137">
            <v>2021</v>
          </cell>
          <cell r="AT137">
            <v>2022</v>
          </cell>
          <cell r="AU137">
            <v>2023</v>
          </cell>
          <cell r="AV137">
            <v>2024</v>
          </cell>
          <cell r="AW137">
            <v>2025</v>
          </cell>
          <cell r="AX137">
            <v>2026</v>
          </cell>
          <cell r="AY137">
            <v>2027</v>
          </cell>
          <cell r="AZ137">
            <v>2028</v>
          </cell>
          <cell r="BA137">
            <v>2029</v>
          </cell>
          <cell r="BB137">
            <v>2030</v>
          </cell>
          <cell r="BC137">
            <v>2031</v>
          </cell>
          <cell r="BD137">
            <v>2032</v>
          </cell>
          <cell r="BE137">
            <v>2033</v>
          </cell>
          <cell r="BF137">
            <v>2034</v>
          </cell>
        </row>
        <row r="138">
          <cell r="D138" t="str">
            <v>Replacement Shipments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138.26506471715402</v>
          </cell>
          <cell r="M138">
            <v>141.74258048599694</v>
          </cell>
          <cell r="N138">
            <v>145.25230941280367</v>
          </cell>
          <cell r="O138">
            <v>148.79232556493324</v>
          </cell>
          <cell r="P138">
            <v>152.36061915330532</v>
          </cell>
          <cell r="Q138">
            <v>155.9550975569189</v>
          </cell>
          <cell r="R138">
            <v>159.5735865345747</v>
          </cell>
          <cell r="S138">
            <v>163.21383162567582</v>
          </cell>
          <cell r="T138">
            <v>166.87349974151255</v>
          </cell>
          <cell r="U138">
            <v>168.3019809153941</v>
          </cell>
          <cell r="V138">
            <v>168.18754516295184</v>
          </cell>
          <cell r="W138">
            <v>166.4769683041097</v>
          </cell>
          <cell r="X138">
            <v>164.9939847347537</v>
          </cell>
          <cell r="Y138">
            <v>172.74532034345879</v>
          </cell>
          <cell r="Z138">
            <v>187.10357774883394</v>
          </cell>
          <cell r="AA138">
            <v>200.86612112832506</v>
          </cell>
          <cell r="AB138">
            <v>201.14457386763848</v>
          </cell>
          <cell r="AC138">
            <v>187.618670883665</v>
          </cell>
          <cell r="AD138">
            <v>194.18474703212178</v>
          </cell>
          <cell r="AE138">
            <v>204.04431247462384</v>
          </cell>
          <cell r="AF138">
            <v>211.56800703085673</v>
          </cell>
          <cell r="AG138">
            <v>203.95023673531708</v>
          </cell>
          <cell r="AH138">
            <v>207.88082255475723</v>
          </cell>
          <cell r="AI138">
            <v>215.75558916147867</v>
          </cell>
          <cell r="AJ138">
            <v>228.01548664190966</v>
          </cell>
          <cell r="AK138">
            <v>230.48626754769276</v>
          </cell>
          <cell r="AL138">
            <v>227.34515404200931</v>
          </cell>
          <cell r="AM138">
            <v>245.67459268264133</v>
          </cell>
          <cell r="AN138">
            <v>247.10426415481783</v>
          </cell>
          <cell r="AO138">
            <v>251.69619242325575</v>
          </cell>
          <cell r="AP138">
            <v>242.96681472924368</v>
          </cell>
          <cell r="AQ138">
            <v>224.76787135987337</v>
          </cell>
          <cell r="AR138">
            <v>226.56394646670952</v>
          </cell>
          <cell r="AS138">
            <v>253.39227788509689</v>
          </cell>
          <cell r="AT138">
            <v>258.1865744315931</v>
          </cell>
          <cell r="AU138">
            <v>253.92737384846043</v>
          </cell>
          <cell r="AV138">
            <v>264.99305909880172</v>
          </cell>
          <cell r="AW138">
            <v>260.75492943319927</v>
          </cell>
          <cell r="AX138">
            <v>264.04362300039497</v>
          </cell>
          <cell r="AY138">
            <v>255.17766474381372</v>
          </cell>
          <cell r="AZ138">
            <v>237.69187966937392</v>
          </cell>
          <cell r="BA138">
            <v>245.71042144936592</v>
          </cell>
          <cell r="BB138">
            <v>274.40461044727488</v>
          </cell>
          <cell r="BC138">
            <v>276.04126420719314</v>
          </cell>
          <cell r="BD138">
            <v>270.99984091221461</v>
          </cell>
          <cell r="BE138">
            <v>281.09144895506847</v>
          </cell>
          <cell r="BF138">
            <v>275.39442167058172</v>
          </cell>
        </row>
        <row r="139">
          <cell r="D139" t="str">
            <v>Net New Shipments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30.036916198240078</v>
          </cell>
          <cell r="M139">
            <v>26.444964676954896</v>
          </cell>
          <cell r="N139">
            <v>21.224658891306035</v>
          </cell>
          <cell r="O139">
            <v>16.201659169820459</v>
          </cell>
          <cell r="P139">
            <v>20.384701190153464</v>
          </cell>
          <cell r="Q139">
            <v>31.148480191915041</v>
          </cell>
          <cell r="R139">
            <v>41.292534593750361</v>
          </cell>
          <cell r="S139">
            <v>37.930742241962676</v>
          </cell>
          <cell r="T139">
            <v>20.745171142152458</v>
          </cell>
          <cell r="U139">
            <v>25.88276611672768</v>
          </cell>
          <cell r="V139">
            <v>35.856767311672002</v>
          </cell>
          <cell r="W139">
            <v>45.09103872674703</v>
          </cell>
          <cell r="X139">
            <v>38.956252000563381</v>
          </cell>
          <cell r="Y139">
            <v>35.135502211298444</v>
          </cell>
          <cell r="Z139">
            <v>28.652011412644711</v>
          </cell>
          <cell r="AA139">
            <v>27.149365513584598</v>
          </cell>
          <cell r="AB139">
            <v>29.341693680054277</v>
          </cell>
          <cell r="AC139">
            <v>39.726483158344308</v>
          </cell>
          <cell r="AD139">
            <v>51.489845650519555</v>
          </cell>
          <cell r="AE139">
            <v>43.05995168019399</v>
          </cell>
          <cell r="AF139">
            <v>40.128185392399018</v>
          </cell>
          <cell r="AG139">
            <v>39.016577993926603</v>
          </cell>
          <cell r="AH139">
            <v>16.887048805116137</v>
          </cell>
          <cell r="AI139">
            <v>10.808357305230857</v>
          </cell>
          <cell r="AJ139">
            <v>25.37679124318722</v>
          </cell>
          <cell r="AK139">
            <v>27.700306883900339</v>
          </cell>
          <cell r="AL139">
            <v>26.582219806451121</v>
          </cell>
          <cell r="AM139">
            <v>19.318466416160391</v>
          </cell>
          <cell r="AN139">
            <v>13.650665278381439</v>
          </cell>
          <cell r="AO139">
            <v>12.347430577139221</v>
          </cell>
          <cell r="AP139">
            <v>12.210850014570042</v>
          </cell>
          <cell r="AQ139">
            <v>12.92400830950055</v>
          </cell>
          <cell r="AR139">
            <v>19.1464749826564</v>
          </cell>
          <cell r="AS139">
            <v>21.012332562178017</v>
          </cell>
          <cell r="AT139">
            <v>17.854689775600018</v>
          </cell>
          <cell r="AU139">
            <v>17.072467063754175</v>
          </cell>
          <cell r="AV139">
            <v>16.098389856266749</v>
          </cell>
          <cell r="AW139">
            <v>14.639492237382456</v>
          </cell>
          <cell r="AX139">
            <v>13.300494790884386</v>
          </cell>
          <cell r="AY139">
            <v>15.380668627051818</v>
          </cell>
          <cell r="AZ139">
            <v>18.507912120152923</v>
          </cell>
          <cell r="BA139">
            <v>19.638125023787325</v>
          </cell>
          <cell r="BB139">
            <v>14.794422614550058</v>
          </cell>
          <cell r="BC139">
            <v>14.942366840695286</v>
          </cell>
          <cell r="BD139">
            <v>15.091790509101884</v>
          </cell>
          <cell r="BE139">
            <v>15.242708414193203</v>
          </cell>
          <cell r="BF139">
            <v>15.395135498335094</v>
          </cell>
        </row>
        <row r="140">
          <cell r="D140" t="str">
            <v>Replacement Shipments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395.51545423975404</v>
          </cell>
          <cell r="M140">
            <v>406.23393901472787</v>
          </cell>
          <cell r="N140">
            <v>417.0845484286844</v>
          </cell>
          <cell r="O140">
            <v>428.06240410363722</v>
          </cell>
          <cell r="P140">
            <v>439.16234665864363</v>
          </cell>
          <cell r="Q140">
            <v>450.37893613895477</v>
          </cell>
          <cell r="R140">
            <v>461.70645300362236</v>
          </cell>
          <cell r="S140">
            <v>473.1388996843869</v>
          </cell>
          <cell r="T140">
            <v>484.67000272746117</v>
          </cell>
          <cell r="U140">
            <v>496.29321552854043</v>
          </cell>
          <cell r="V140">
            <v>508.00172167002773</v>
          </cell>
          <cell r="W140">
            <v>519.78843886804862</v>
          </cell>
          <cell r="X140">
            <v>531.64602353536168</v>
          </cell>
          <cell r="Y140">
            <v>543.5668759647441</v>
          </cell>
          <cell r="Z140">
            <v>539.02516496467865</v>
          </cell>
          <cell r="AA140">
            <v>532.5821035824008</v>
          </cell>
          <cell r="AB140">
            <v>518.49125202048049</v>
          </cell>
          <cell r="AC140">
            <v>505.47033124833445</v>
          </cell>
          <cell r="AD140">
            <v>536.55591901160028</v>
          </cell>
          <cell r="AE140">
            <v>599.19945261143698</v>
          </cell>
          <cell r="AF140">
            <v>658.99300717376275</v>
          </cell>
          <cell r="AG140">
            <v>654.36355706265272</v>
          </cell>
          <cell r="AH140">
            <v>583.78582040663434</v>
          </cell>
          <cell r="AI140">
            <v>619.95532030846118</v>
          </cell>
          <cell r="AJ140">
            <v>679.31738771468247</v>
          </cell>
          <cell r="AK140">
            <v>735.22340167361835</v>
          </cell>
          <cell r="AL140">
            <v>717.77033864916416</v>
          </cell>
          <cell r="AM140">
            <v>711.43649764094778</v>
          </cell>
          <cell r="AN140">
            <v>675.91810838064782</v>
          </cell>
          <cell r="AO140">
            <v>662.29573881397266</v>
          </cell>
          <cell r="AP140">
            <v>658.67934404740549</v>
          </cell>
          <cell r="AQ140">
            <v>695.27463967153574</v>
          </cell>
          <cell r="AR140">
            <v>782.56295934186005</v>
          </cell>
          <cell r="AS140">
            <v>804.93033286125251</v>
          </cell>
          <cell r="AT140">
            <v>850.71655960411329</v>
          </cell>
          <cell r="AU140">
            <v>840.77609636696866</v>
          </cell>
          <cell r="AV140">
            <v>664.4683869199672</v>
          </cell>
          <cell r="AW140">
            <v>671.59524965567607</v>
          </cell>
          <cell r="AX140">
            <v>800.56205698768701</v>
          </cell>
          <cell r="AY140">
            <v>867.56931234114381</v>
          </cell>
          <cell r="AZ140">
            <v>844.77427772442866</v>
          </cell>
          <cell r="BA140">
            <v>803.73583718482666</v>
          </cell>
          <cell r="BB140">
            <v>741.13795359958112</v>
          </cell>
          <cell r="BC140">
            <v>721.28901823808121</v>
          </cell>
          <cell r="BD140">
            <v>717.02007189479514</v>
          </cell>
          <cell r="BE140">
            <v>757.02267937248519</v>
          </cell>
          <cell r="BF140">
            <v>874.04056203677305</v>
          </cell>
        </row>
        <row r="141">
          <cell r="D141" t="str">
            <v>Net New Shipments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143.50971072492467</v>
          </cell>
          <cell r="M141">
            <v>126.34816456767294</v>
          </cell>
          <cell r="N141">
            <v>101.40670359179603</v>
          </cell>
          <cell r="O141">
            <v>77.407927144697169</v>
          </cell>
          <cell r="P141">
            <v>97.393572352956653</v>
          </cell>
          <cell r="Q141">
            <v>148.82051647248227</v>
          </cell>
          <cell r="R141">
            <v>197.28655417014033</v>
          </cell>
          <cell r="S141">
            <v>181.22465737826587</v>
          </cell>
          <cell r="T141">
            <v>99.115817679173233</v>
          </cell>
          <cell r="U141">
            <v>123.66210477992081</v>
          </cell>
          <cell r="V141">
            <v>171.31566604465479</v>
          </cell>
          <cell r="W141">
            <v>215.43496280556974</v>
          </cell>
          <cell r="X141">
            <v>186.12431511380251</v>
          </cell>
          <cell r="Y141">
            <v>167.86962167620368</v>
          </cell>
          <cell r="Z141">
            <v>136.89294341596917</v>
          </cell>
          <cell r="AA141">
            <v>129.71363523157186</v>
          </cell>
          <cell r="AB141">
            <v>140.18809202692501</v>
          </cell>
          <cell r="AC141">
            <v>189.80430842320129</v>
          </cell>
          <cell r="AD141">
            <v>246.00704033025977</v>
          </cell>
          <cell r="AE141">
            <v>205.73088024981553</v>
          </cell>
          <cell r="AF141">
            <v>191.72355243035054</v>
          </cell>
          <cell r="AG141">
            <v>186.41253930431594</v>
          </cell>
          <cell r="AH141">
            <v>80.682566513332858</v>
          </cell>
          <cell r="AI141">
            <v>51.639929347215002</v>
          </cell>
          <cell r="AJ141">
            <v>121.24466927300455</v>
          </cell>
          <cell r="AK141">
            <v>132.34591066752546</v>
          </cell>
          <cell r="AL141">
            <v>127.0039390752645</v>
          </cell>
          <cell r="AM141">
            <v>92.299339543878887</v>
          </cell>
          <cell r="AN141">
            <v>65.219845218933187</v>
          </cell>
          <cell r="AO141">
            <v>58.99327942410855</v>
          </cell>
          <cell r="AP141">
            <v>58.340727847389644</v>
          </cell>
          <cell r="AQ141">
            <v>61.748039700949448</v>
          </cell>
          <cell r="AR141">
            <v>91.477602694913003</v>
          </cell>
          <cell r="AS141">
            <v>100.39225557485042</v>
          </cell>
          <cell r="AT141">
            <v>85.305740038977092</v>
          </cell>
          <cell r="AU141">
            <v>81.568453749048786</v>
          </cell>
          <cell r="AV141">
            <v>76.914529313273306</v>
          </cell>
          <cell r="AW141">
            <v>69.944240689716025</v>
          </cell>
          <cell r="AX141">
            <v>63.546808445336865</v>
          </cell>
          <cell r="AY141">
            <v>73.485416773692123</v>
          </cell>
          <cell r="AZ141">
            <v>88.426691240731088</v>
          </cell>
          <cell r="BA141">
            <v>93.826597335873885</v>
          </cell>
          <cell r="BB141">
            <v>70.684463602849064</v>
          </cell>
          <cell r="BC141">
            <v>71.391308238877087</v>
          </cell>
          <cell r="BD141">
            <v>72.105221321266072</v>
          </cell>
          <cell r="BE141">
            <v>72.826273534477878</v>
          </cell>
          <cell r="BF141">
            <v>73.554536269823075</v>
          </cell>
        </row>
        <row r="142">
          <cell r="D142" t="str">
            <v>Replacement Shipments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57.465921370476281</v>
          </cell>
          <cell r="M142">
            <v>58.866451872682269</v>
          </cell>
          <cell r="N142">
            <v>60.278169728357824</v>
          </cell>
          <cell r="O142">
            <v>61.700247037455163</v>
          </cell>
          <cell r="P142">
            <v>63.13182360866783</v>
          </cell>
          <cell r="Q142">
            <v>64.572007513627071</v>
          </cell>
          <cell r="R142">
            <v>66.019875716459069</v>
          </cell>
          <cell r="S142">
            <v>66.891802853878005</v>
          </cell>
          <cell r="T142">
            <v>67.165143430516878</v>
          </cell>
          <cell r="U142">
            <v>66.938677681794189</v>
          </cell>
          <cell r="V142">
            <v>66.784487981541957</v>
          </cell>
          <cell r="W142">
            <v>69.528744525076817</v>
          </cell>
          <cell r="X142">
            <v>74.346708775878398</v>
          </cell>
          <cell r="Y142">
            <v>78.977881613641046</v>
          </cell>
          <cell r="Z142">
            <v>78.794845050038873</v>
          </cell>
          <cell r="AA142">
            <v>73.675183384294598</v>
          </cell>
          <cell r="AB142">
            <v>75.060945769127756</v>
          </cell>
          <cell r="AC142">
            <v>78.036696325004897</v>
          </cell>
          <cell r="AD142">
            <v>83.678758600979094</v>
          </cell>
          <cell r="AE142">
            <v>86.571566080515964</v>
          </cell>
          <cell r="AF142">
            <v>90.003749832526353</v>
          </cell>
          <cell r="AG142">
            <v>87.786129709696695</v>
          </cell>
          <cell r="AH142">
            <v>82.194922893891601</v>
          </cell>
          <cell r="AI142">
            <v>84.268659547903638</v>
          </cell>
          <cell r="AJ142">
            <v>90.50325978749666</v>
          </cell>
          <cell r="AK142">
            <v>99.836781598322645</v>
          </cell>
          <cell r="AL142">
            <v>100.08420494596297</v>
          </cell>
          <cell r="AM142">
            <v>102.59637143044137</v>
          </cell>
          <cell r="AN142">
            <v>100.0299179079073</v>
          </cell>
          <cell r="AO142">
            <v>87.494245886668466</v>
          </cell>
          <cell r="AP142">
            <v>87.660429006425346</v>
          </cell>
          <cell r="AQ142">
            <v>98.466747953479654</v>
          </cell>
          <cell r="AR142">
            <v>108.52941196084973</v>
          </cell>
          <cell r="AS142">
            <v>108.42596852141347</v>
          </cell>
          <cell r="AT142">
            <v>108.65869732561686</v>
          </cell>
          <cell r="AU142">
            <v>104.31363172973926</v>
          </cell>
          <cell r="AV142">
            <v>91.368991765257135</v>
          </cell>
          <cell r="AW142">
            <v>91.492314553173713</v>
          </cell>
          <cell r="AX142">
            <v>102.52242962905032</v>
          </cell>
          <cell r="AY142">
            <v>114.53776524253621</v>
          </cell>
          <cell r="AZ142">
            <v>115.01984637204706</v>
          </cell>
          <cell r="BA142">
            <v>114.2616756286148</v>
          </cell>
          <cell r="BB142">
            <v>109.67114080657512</v>
          </cell>
          <cell r="BC142">
            <v>96.420825777020752</v>
          </cell>
          <cell r="BD142">
            <v>96.086332058034344</v>
          </cell>
          <cell r="BE142">
            <v>106.69625648737556</v>
          </cell>
          <cell r="BF142">
            <v>119.36437123155449</v>
          </cell>
        </row>
        <row r="143">
          <cell r="D143" t="str">
            <v>Net New Shipments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9.4258814834017244</v>
          </cell>
          <cell r="M143">
            <v>8.2986915578346157</v>
          </cell>
          <cell r="N143">
            <v>6.6605079534363654</v>
          </cell>
          <cell r="O143">
            <v>5.0842409440867868</v>
          </cell>
          <cell r="P143">
            <v>6.3969209164089875</v>
          </cell>
          <cell r="Q143">
            <v>9.774701262251325</v>
          </cell>
          <cell r="R143">
            <v>12.958005897181977</v>
          </cell>
          <cell r="S143">
            <v>11.903042196160868</v>
          </cell>
          <cell r="T143">
            <v>6.5100399537777207</v>
          </cell>
          <cell r="U143">
            <v>8.1222680873335662</v>
          </cell>
          <cell r="V143">
            <v>11.252208343462939</v>
          </cell>
          <cell r="W143">
            <v>14.150014075902277</v>
          </cell>
          <cell r="X143">
            <v>12.224857304637567</v>
          </cell>
          <cell r="Y143">
            <v>11.025868218885307</v>
          </cell>
          <cell r="Z143">
            <v>8.991284659657822</v>
          </cell>
          <cell r="AA143">
            <v>8.5197395095970023</v>
          </cell>
          <cell r="AB143">
            <v>9.2077137787758829</v>
          </cell>
          <cell r="AC143">
            <v>12.466563462491763</v>
          </cell>
          <cell r="AD143">
            <v>16.158022997343551</v>
          </cell>
          <cell r="AE143">
            <v>13.512638865447002</v>
          </cell>
          <cell r="AF143">
            <v>12.592621597915013</v>
          </cell>
          <cell r="AG143">
            <v>12.243788198210609</v>
          </cell>
          <cell r="AH143">
            <v>5.2993229927768652</v>
          </cell>
          <cell r="AI143">
            <v>3.3917694585217077</v>
          </cell>
          <cell r="AJ143">
            <v>7.9634881659829944</v>
          </cell>
          <cell r="AK143">
            <v>8.6926303625270975</v>
          </cell>
          <cell r="AL143">
            <v>8.3417635754505</v>
          </cell>
          <cell r="AM143">
            <v>6.0623258951754906</v>
          </cell>
          <cell r="AN143">
            <v>4.2837138218319524</v>
          </cell>
          <cell r="AO143">
            <v>3.8747458785886693</v>
          </cell>
          <cell r="AP143">
            <v>3.8318855467483672</v>
          </cell>
          <cell r="AQ143">
            <v>4.0556816755706677</v>
          </cell>
          <cell r="AR143">
            <v>6.0083532816864818</v>
          </cell>
          <cell r="AS143">
            <v>6.5938778506335893</v>
          </cell>
          <cell r="AT143">
            <v>5.6029783029979399</v>
          </cell>
          <cell r="AU143">
            <v>5.3575090768358677</v>
          </cell>
          <cell r="AV143">
            <v>5.0518340117636171</v>
          </cell>
          <cell r="AW143">
            <v>4.5940175048606262</v>
          </cell>
          <cell r="AX143">
            <v>4.173826858325242</v>
          </cell>
          <cell r="AY143">
            <v>4.826605989018276</v>
          </cell>
          <cell r="AZ143">
            <v>5.8079659375950996</v>
          </cell>
          <cell r="BA143">
            <v>6.1626379288993576</v>
          </cell>
          <cell r="BB143">
            <v>4.6426361900718112</v>
          </cell>
          <cell r="BC143">
            <v>4.6890625519724836</v>
          </cell>
          <cell r="BD143">
            <v>4.7359531774923198</v>
          </cell>
          <cell r="BE143">
            <v>4.7833127092670793</v>
          </cell>
          <cell r="BF143">
            <v>4.8311458363599513</v>
          </cell>
        </row>
        <row r="144">
          <cell r="D144" t="str">
            <v>Replacement Shipments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221.02568432908083</v>
          </cell>
          <cell r="M144">
            <v>226.84318121829298</v>
          </cell>
          <cell r="N144">
            <v>232.72537562821913</v>
          </cell>
          <cell r="O144">
            <v>238.66938476273165</v>
          </cell>
          <cell r="P144">
            <v>244.67217766454172</v>
          </cell>
          <cell r="Q144">
            <v>250.73057604130099</v>
          </cell>
          <cell r="R144">
            <v>256.84125540059739</v>
          </cell>
          <cell r="S144">
            <v>263.00074649931963</v>
          </cell>
          <cell r="T144">
            <v>269.20543711215339</v>
          </cell>
          <cell r="U144">
            <v>275.45157412322362</v>
          </cell>
          <cell r="V144">
            <v>281.73526594411834</v>
          </cell>
          <cell r="W144">
            <v>288.05248526072108</v>
          </cell>
          <cell r="X144">
            <v>287.77438699183676</v>
          </cell>
          <cell r="Y144">
            <v>285.60976938930389</v>
          </cell>
          <cell r="Z144">
            <v>279.89128427556602</v>
          </cell>
          <cell r="AA144">
            <v>274.67307180677659</v>
          </cell>
          <cell r="AB144">
            <v>289.97151364266119</v>
          </cell>
          <cell r="AC144">
            <v>319.9494209122231</v>
          </cell>
          <cell r="AD144">
            <v>348.6024433867089</v>
          </cell>
          <cell r="AE144">
            <v>347.29128481479256</v>
          </cell>
          <cell r="AF144">
            <v>315.30581742804759</v>
          </cell>
          <cell r="AG144">
            <v>332.96883216039635</v>
          </cell>
          <cell r="AH144">
            <v>361.41697108116693</v>
          </cell>
          <cell r="AI144">
            <v>388.25479354238149</v>
          </cell>
          <cell r="AJ144">
            <v>374.34383588197761</v>
          </cell>
          <cell r="AK144">
            <v>363.68866319218932</v>
          </cell>
          <cell r="AL144">
            <v>343.56242074810939</v>
          </cell>
          <cell r="AM144">
            <v>335.00499517029863</v>
          </cell>
          <cell r="AN144">
            <v>355.17527737611454</v>
          </cell>
          <cell r="AO144">
            <v>408.23049459743288</v>
          </cell>
          <cell r="AP144">
            <v>463.02432261008579</v>
          </cell>
          <cell r="AQ144">
            <v>442.98006632633496</v>
          </cell>
          <cell r="AR144">
            <v>404.47956274448904</v>
          </cell>
          <cell r="AS144">
            <v>419.67233881356708</v>
          </cell>
          <cell r="AT144">
            <v>398.94374620364704</v>
          </cell>
          <cell r="AU144">
            <v>412.2733653317834</v>
          </cell>
          <cell r="AV144">
            <v>430.736705311283</v>
          </cell>
          <cell r="AW144">
            <v>425.24490071196806</v>
          </cell>
          <cell r="AX144">
            <v>402.63402031800047</v>
          </cell>
          <cell r="AY144">
            <v>377.93492053954384</v>
          </cell>
          <cell r="AZ144">
            <v>385.51008910585097</v>
          </cell>
          <cell r="BA144">
            <v>435.66922921329751</v>
          </cell>
          <cell r="BB144">
            <v>490.15954486468598</v>
          </cell>
          <cell r="BC144">
            <v>471.70008479189255</v>
          </cell>
          <cell r="BD144">
            <v>447.02728492816993</v>
          </cell>
          <cell r="BE144">
            <v>466.36641117396186</v>
          </cell>
          <cell r="BF144">
            <v>438.62083459386974</v>
          </cell>
        </row>
        <row r="145">
          <cell r="D145" t="str">
            <v>Net New Shipments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66.748702662755932</v>
          </cell>
          <cell r="M145">
            <v>58.766588171010881</v>
          </cell>
          <cell r="N145">
            <v>47.165908647346896</v>
          </cell>
          <cell r="O145">
            <v>36.003687044044909</v>
          </cell>
          <cell r="P145">
            <v>45.299335978119466</v>
          </cell>
          <cell r="Q145">
            <v>69.218844870922112</v>
          </cell>
          <cell r="R145">
            <v>91.761187986111509</v>
          </cell>
          <cell r="S145">
            <v>84.290538315472986</v>
          </cell>
          <cell r="T145">
            <v>46.100380315894199</v>
          </cell>
          <cell r="U145">
            <v>57.517258037172716</v>
          </cell>
          <cell r="V145">
            <v>79.681705137048581</v>
          </cell>
          <cell r="W145">
            <v>100.20230828166041</v>
          </cell>
          <cell r="X145">
            <v>86.569448890140848</v>
          </cell>
          <cell r="Y145">
            <v>78.078893802885432</v>
          </cell>
          <cell r="Z145">
            <v>63.671136472543367</v>
          </cell>
          <cell r="AA145">
            <v>60.331923363522037</v>
          </cell>
          <cell r="AB145">
            <v>65.203763733453343</v>
          </cell>
          <cell r="AC145">
            <v>88.281073685209776</v>
          </cell>
          <cell r="AD145">
            <v>114.42187922337689</v>
          </cell>
          <cell r="AE145">
            <v>95.688781511542402</v>
          </cell>
          <cell r="AF145">
            <v>89.173745316441455</v>
          </cell>
          <cell r="AG145">
            <v>86.703506653170734</v>
          </cell>
          <cell r="AH145">
            <v>37.526775122480103</v>
          </cell>
          <cell r="AI145">
            <v>24.018571789401904</v>
          </cell>
          <cell r="AJ145">
            <v>56.392869429305392</v>
          </cell>
          <cell r="AK145">
            <v>61.556237519778733</v>
          </cell>
          <cell r="AL145">
            <v>59.071599569891077</v>
          </cell>
          <cell r="AM145">
            <v>42.929925369245211</v>
          </cell>
          <cell r="AN145">
            <v>30.33481172973643</v>
          </cell>
          <cell r="AO145">
            <v>27.438734615864611</v>
          </cell>
          <cell r="AP145">
            <v>27.135222254600194</v>
          </cell>
          <cell r="AQ145">
            <v>28.720018465557587</v>
          </cell>
          <cell r="AR145">
            <v>42.547722183680889</v>
          </cell>
          <cell r="AS145">
            <v>46.694072360394784</v>
          </cell>
          <cell r="AT145">
            <v>39.677088390222707</v>
          </cell>
          <cell r="AU145">
            <v>37.938815697231767</v>
          </cell>
          <cell r="AV145">
            <v>35.774199680591664</v>
          </cell>
          <cell r="AW145">
            <v>32.532204971961619</v>
          </cell>
          <cell r="AX145">
            <v>29.556655090854292</v>
          </cell>
          <cell r="AY145">
            <v>34.179263615670607</v>
          </cell>
          <cell r="AZ145">
            <v>41.12869360033983</v>
          </cell>
          <cell r="BA145">
            <v>43.640277830638297</v>
          </cell>
          <cell r="BB145">
            <v>32.876494699000432</v>
          </cell>
          <cell r="BC145">
            <v>33.205259645988917</v>
          </cell>
          <cell r="BD145">
            <v>33.537312242448934</v>
          </cell>
          <cell r="BE145">
            <v>33.872685364874087</v>
          </cell>
          <cell r="BF145">
            <v>34.211412218522128</v>
          </cell>
        </row>
        <row r="146">
          <cell r="D146" t="str">
            <v>Replacement Shipments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-2.9103830456733704E-11</v>
          </cell>
          <cell r="M146">
            <v>-2.9903889876567933E-11</v>
          </cell>
          <cell r="N146">
            <v>-3.0714286499300631E-11</v>
          </cell>
          <cell r="O146">
            <v>-3.1534672720699496E-11</v>
          </cell>
          <cell r="P146">
            <v>-3.2364679699353858E-11</v>
          </cell>
          <cell r="Q146">
            <v>-3.3203917347953885E-11</v>
          </cell>
          <cell r="R146">
            <v>-3.4051974365737491E-11</v>
          </cell>
          <cell r="S146">
            <v>-3.4908418313160722E-11</v>
          </cell>
          <cell r="T146">
            <v>-3.5772795729761187E-11</v>
          </cell>
          <cell r="U146">
            <v>-3.6644632296092732E-11</v>
          </cell>
          <cell r="V146">
            <v>-3.7523433040512425E-11</v>
          </cell>
          <cell r="W146">
            <v>-3.8408682591499409E-11</v>
          </cell>
          <cell r="X146">
            <v>-3.929984547607839E-11</v>
          </cell>
          <cell r="Y146">
            <v>-4.0196366464809378E-11</v>
          </cell>
          <cell r="Z146">
            <v>-4.109767096368991E-11</v>
          </cell>
          <cell r="AA146">
            <v>-2.9103830456733704E-11</v>
          </cell>
          <cell r="AB146">
            <v>-2.9903889876567933E-11</v>
          </cell>
          <cell r="AC146">
            <v>-3.0714286499300631E-11</v>
          </cell>
          <cell r="AD146">
            <v>-3.1534672720699496E-11</v>
          </cell>
          <cell r="AE146">
            <v>-3.2364679699353858E-11</v>
          </cell>
          <cell r="AF146">
            <v>-3.3203917347953885E-11</v>
          </cell>
          <cell r="AG146">
            <v>-3.4051974365737491E-11</v>
          </cell>
          <cell r="AH146">
            <v>-3.4908418313160722E-11</v>
          </cell>
          <cell r="AI146">
            <v>-3.5772795729761187E-11</v>
          </cell>
          <cell r="AJ146">
            <v>-3.6644632296092732E-11</v>
          </cell>
          <cell r="AK146">
            <v>-3.7523433040512425E-11</v>
          </cell>
          <cell r="AL146">
            <v>-3.8408682591499409E-11</v>
          </cell>
          <cell r="AM146">
            <v>-3.929984547607839E-11</v>
          </cell>
          <cell r="AN146">
            <v>-4.0196366464809378E-11</v>
          </cell>
          <cell r="AO146">
            <v>-4.109767096368991E-11</v>
          </cell>
          <cell r="AP146">
            <v>-2.9103830456733704E-11</v>
          </cell>
          <cell r="AQ146">
            <v>-2.9903889876567933E-11</v>
          </cell>
          <cell r="AR146">
            <v>-3.0714286499300631E-11</v>
          </cell>
          <cell r="AS146">
            <v>-3.1534672720699496E-11</v>
          </cell>
          <cell r="AT146">
            <v>-3.2364679699353858E-11</v>
          </cell>
          <cell r="AU146">
            <v>-3.3203917347953885E-11</v>
          </cell>
          <cell r="AV146">
            <v>-3.4051974365737491E-11</v>
          </cell>
          <cell r="AW146">
            <v>-3.4908418313160722E-11</v>
          </cell>
          <cell r="AX146">
            <v>-3.5772795729761187E-11</v>
          </cell>
          <cell r="AY146">
            <v>-3.6644632296092732E-11</v>
          </cell>
          <cell r="AZ146">
            <v>-3.7523433040512425E-11</v>
          </cell>
          <cell r="BA146">
            <v>-3.8408682591499409E-11</v>
          </cell>
          <cell r="BB146">
            <v>-3.929984547607839E-11</v>
          </cell>
          <cell r="BC146">
            <v>-4.0196366464809378E-11</v>
          </cell>
          <cell r="BD146">
            <v>-4.109767096368991E-11</v>
          </cell>
          <cell r="BE146">
            <v>-2.9103830456733704E-11</v>
          </cell>
          <cell r="BF146">
            <v>-2.9903889876567933E-11</v>
          </cell>
        </row>
        <row r="147">
          <cell r="D147" t="str">
            <v>Net New Shipments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D148" t="str">
            <v>Replacement Shipments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6639.8458668276471</v>
          </cell>
          <cell r="M148">
            <v>6817.197799176186</v>
          </cell>
          <cell r="N148">
            <v>6996.629556667338</v>
          </cell>
          <cell r="O148">
            <v>7178.0568098275216</v>
          </cell>
          <cell r="P148">
            <v>7361.3906432373542</v>
          </cell>
          <cell r="Q148">
            <v>7546.5375716739682</v>
          </cell>
          <cell r="R148">
            <v>7733.399565590852</v>
          </cell>
          <cell r="S148">
            <v>7921.8740861250517</v>
          </cell>
          <cell r="T148">
            <v>8111.8541298005912</v>
          </cell>
          <cell r="U148">
            <v>8303.2282830750228</v>
          </cell>
          <cell r="V148">
            <v>8495.8807868529202</v>
          </cell>
          <cell r="W148">
            <v>8689.6916110661168</v>
          </cell>
          <cell r="X148">
            <v>8884.5365393955235</v>
          </cell>
          <cell r="Y148">
            <v>8843.9688209888882</v>
          </cell>
          <cell r="Z148">
            <v>8757.7416713155872</v>
          </cell>
          <cell r="AA148">
            <v>8554.1049495411153</v>
          </cell>
          <cell r="AB148">
            <v>8366.9421346728886</v>
          </cell>
          <cell r="AC148">
            <v>8857.2295472846363</v>
          </cell>
          <cell r="AD148">
            <v>9832.2276113944718</v>
          </cell>
          <cell r="AE148">
            <v>10763.465060094415</v>
          </cell>
          <cell r="AF148">
            <v>10705.249686073683</v>
          </cell>
          <cell r="AG148">
            <v>9634.1444874605841</v>
          </cell>
          <cell r="AH148">
            <v>10202.517762013234</v>
          </cell>
          <cell r="AI148">
            <v>11127.067136745431</v>
          </cell>
          <cell r="AJ148">
            <v>11998.493114811037</v>
          </cell>
          <cell r="AK148">
            <v>11743.164524899657</v>
          </cell>
          <cell r="AL148">
            <v>11422.228400593933</v>
          </cell>
          <cell r="AM148">
            <v>10860.239664807992</v>
          </cell>
          <cell r="AN148">
            <v>10546.338084409757</v>
          </cell>
          <cell r="AO148">
            <v>10520.049335403597</v>
          </cell>
          <cell r="AP148">
            <v>11772.377455262502</v>
          </cell>
          <cell r="AQ148">
            <v>13610.576558919904</v>
          </cell>
          <cell r="AR148">
            <v>13923.224446743803</v>
          </cell>
          <cell r="AS148">
            <v>13649.874691799338</v>
          </cell>
          <cell r="AT148">
            <v>12497.199222562693</v>
          </cell>
          <cell r="AU148">
            <v>11441.697298745381</v>
          </cell>
          <cell r="AV148">
            <v>11920.189449169495</v>
          </cell>
          <cell r="AW148">
            <v>13860.653920964123</v>
          </cell>
          <cell r="AX148">
            <v>13775.825995110536</v>
          </cell>
          <cell r="AY148">
            <v>13372.844118308352</v>
          </cell>
          <cell r="AZ148">
            <v>12277.837762629631</v>
          </cell>
          <cell r="BA148">
            <v>11548.03028480329</v>
          </cell>
          <cell r="BB148">
            <v>11426.109564102426</v>
          </cell>
          <cell r="BC148">
            <v>12668.415338422788</v>
          </cell>
          <cell r="BD148">
            <v>14558.946331194009</v>
          </cell>
          <cell r="BE148">
            <v>15328.201732761594</v>
          </cell>
          <cell r="BF148">
            <v>15191.76947937009</v>
          </cell>
        </row>
        <row r="149">
          <cell r="D149" t="str">
            <v>Net New Shipments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2204.122954161242</v>
          </cell>
          <cell r="M149">
            <v>1940.5438721394021</v>
          </cell>
          <cell r="N149">
            <v>1557.4753928737773</v>
          </cell>
          <cell r="O149">
            <v>1188.885324845367</v>
          </cell>
          <cell r="P149">
            <v>1495.838904047283</v>
          </cell>
          <cell r="Q149">
            <v>2285.6900397205027</v>
          </cell>
          <cell r="R149">
            <v>3030.065494503564</v>
          </cell>
          <cell r="S149">
            <v>2783.3755999486311</v>
          </cell>
          <cell r="T149">
            <v>1522.2903576599929</v>
          </cell>
          <cell r="U149">
            <v>1899.2894789382117</v>
          </cell>
          <cell r="V149">
            <v>2631.18634989251</v>
          </cell>
          <cell r="W149">
            <v>3308.8015037449222</v>
          </cell>
          <cell r="X149">
            <v>2858.6279855041334</v>
          </cell>
          <cell r="Y149">
            <v>2578.2595796050446</v>
          </cell>
          <cell r="Z149">
            <v>2102.4979934924049</v>
          </cell>
          <cell r="AA149">
            <v>1992.2331348686421</v>
          </cell>
          <cell r="AB149">
            <v>2153.1072007307084</v>
          </cell>
          <cell r="AC149">
            <v>2915.1479079778655</v>
          </cell>
          <cell r="AD149">
            <v>3778.3489475254319</v>
          </cell>
          <cell r="AE149">
            <v>3159.7593866493876</v>
          </cell>
          <cell r="AF149">
            <v>2944.6250057256548</v>
          </cell>
          <cell r="AG149">
            <v>2863.0547351021087</v>
          </cell>
          <cell r="AH149">
            <v>1239.1795367321465</v>
          </cell>
          <cell r="AI149">
            <v>793.12231242406415</v>
          </cell>
          <cell r="AJ149">
            <v>1862.160806153086</v>
          </cell>
          <cell r="AK149">
            <v>2032.6614702108782</v>
          </cell>
          <cell r="AL149">
            <v>1950.6157177144196</v>
          </cell>
          <cell r="AM149">
            <v>1417.5980978216394</v>
          </cell>
          <cell r="AN149">
            <v>1001.6922003935324</v>
          </cell>
          <cell r="AO149">
            <v>906.06022869882872</v>
          </cell>
          <cell r="AP149">
            <v>896.03788316028613</v>
          </cell>
          <cell r="AQ149">
            <v>948.36977227410534</v>
          </cell>
          <cell r="AR149">
            <v>1404.9772860177909</v>
          </cell>
          <cell r="AS149">
            <v>1541.8947875707527</v>
          </cell>
          <cell r="AT149">
            <v>1310.1854835595295</v>
          </cell>
          <cell r="AU149">
            <v>1252.7856152419408</v>
          </cell>
          <cell r="AV149">
            <v>1181.3073743339919</v>
          </cell>
          <cell r="AW149">
            <v>1074.2527849636972</v>
          </cell>
          <cell r="AX149">
            <v>975.99652630146011</v>
          </cell>
          <cell r="AY149">
            <v>1128.6406549690582</v>
          </cell>
          <cell r="AZ149">
            <v>1358.1192446120258</v>
          </cell>
          <cell r="BA149">
            <v>1441.054795903241</v>
          </cell>
          <cell r="BB149">
            <v>1085.6216484767792</v>
          </cell>
          <cell r="BC149">
            <v>1096.4778649614891</v>
          </cell>
          <cell r="BD149">
            <v>1107.4426436111389</v>
          </cell>
          <cell r="BE149">
            <v>1118.5170700472381</v>
          </cell>
          <cell r="BF149">
            <v>1129.7022407477198</v>
          </cell>
        </row>
        <row r="150">
          <cell r="D150" t="str">
            <v>Replacement Shipments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176.72488947321472</v>
          </cell>
          <cell r="M150">
            <v>180.89416761163773</v>
          </cell>
          <cell r="N150">
            <v>185.09129589970817</v>
          </cell>
          <cell r="O150">
            <v>189.3136593618371</v>
          </cell>
          <cell r="P150">
            <v>193.55855182075476</v>
          </cell>
          <cell r="Q150">
            <v>196.98805274527672</v>
          </cell>
          <cell r="R150">
            <v>198.73416934272245</v>
          </cell>
          <cell r="S150">
            <v>199.40963422944529</v>
          </cell>
          <cell r="T150">
            <v>200.24343866639839</v>
          </cell>
          <cell r="U150">
            <v>207.3102474256612</v>
          </cell>
          <cell r="V150">
            <v>218.00108669455892</v>
          </cell>
          <cell r="W150">
            <v>226.59047006508013</v>
          </cell>
          <cell r="X150">
            <v>224.99804077580114</v>
          </cell>
          <cell r="Y150">
            <v>214.23831041641307</v>
          </cell>
          <cell r="Z150">
            <v>224.77098514901564</v>
          </cell>
          <cell r="AA150">
            <v>242.19037182787486</v>
          </cell>
          <cell r="AB150">
            <v>257.00927450548011</v>
          </cell>
          <cell r="AC150">
            <v>251.27826506864193</v>
          </cell>
          <cell r="AD150">
            <v>237.94102387922686</v>
          </cell>
          <cell r="AE150">
            <v>244.09987968318279</v>
          </cell>
          <cell r="AF150">
            <v>260.50556845138487</v>
          </cell>
          <cell r="AG150">
            <v>276.80343465806618</v>
          </cell>
          <cell r="AH150">
            <v>278.07809395751832</v>
          </cell>
          <cell r="AI150">
            <v>272.67651877436793</v>
          </cell>
          <cell r="AJ150">
            <v>273.14849524758603</v>
          </cell>
          <cell r="AK150">
            <v>287.5763891392088</v>
          </cell>
          <cell r="AL150">
            <v>303.12435538741875</v>
          </cell>
          <cell r="AM150">
            <v>289.47024303377378</v>
          </cell>
          <cell r="AN150">
            <v>279.96793002754845</v>
          </cell>
          <cell r="AO150">
            <v>290.26789794818211</v>
          </cell>
          <cell r="AP150">
            <v>306.26325557284065</v>
          </cell>
          <cell r="AQ150">
            <v>321.05695061513757</v>
          </cell>
          <cell r="AR150">
            <v>302.50264744483133</v>
          </cell>
          <cell r="AS150">
            <v>289.17678680507339</v>
          </cell>
          <cell r="AT150">
            <v>298.59758133257952</v>
          </cell>
          <cell r="AU150">
            <v>314.50080052928308</v>
          </cell>
          <cell r="AV150">
            <v>329.77559832106431</v>
          </cell>
          <cell r="AW150">
            <v>315.41902494834989</v>
          </cell>
          <cell r="AX150">
            <v>303.35188795807454</v>
          </cell>
          <cell r="AY150">
            <v>310.64250937070466</v>
          </cell>
          <cell r="AZ150">
            <v>326.01803436535954</v>
          </cell>
          <cell r="BA150">
            <v>340.63571125416024</v>
          </cell>
          <cell r="BB150">
            <v>325.29495293870576</v>
          </cell>
          <cell r="BC150">
            <v>312.32451669826088</v>
          </cell>
          <cell r="BD150">
            <v>321.01844135941184</v>
          </cell>
          <cell r="BE150">
            <v>338.50363184282662</v>
          </cell>
          <cell r="BF150">
            <v>353.88376012468598</v>
          </cell>
        </row>
        <row r="151">
          <cell r="D151" t="str">
            <v>Net New Shipments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20.263163272062013</v>
          </cell>
          <cell r="M151">
            <v>17.840001731084726</v>
          </cell>
          <cell r="N151">
            <v>14.318338329737117</v>
          </cell>
          <cell r="O151">
            <v>10.929779304561293</v>
          </cell>
          <cell r="P151">
            <v>13.751695604906445</v>
          </cell>
          <cell r="Q151">
            <v>21.013033949282203</v>
          </cell>
          <cell r="R151">
            <v>27.856300722357673</v>
          </cell>
          <cell r="S151">
            <v>25.588406546355827</v>
          </cell>
          <cell r="T151">
            <v>13.994871750014681</v>
          </cell>
          <cell r="U151">
            <v>17.460737723354441</v>
          </cell>
          <cell r="V151">
            <v>24.189285133315934</v>
          </cell>
          <cell r="W151">
            <v>30.41880444039997</v>
          </cell>
          <cell r="X151">
            <v>26.280224292840785</v>
          </cell>
          <cell r="Y151">
            <v>23.70271346281379</v>
          </cell>
          <cell r="Z151">
            <v>19.328894534167148</v>
          </cell>
          <cell r="AA151">
            <v>18.315196623510019</v>
          </cell>
          <cell r="AB151">
            <v>19.794160152586098</v>
          </cell>
          <cell r="AC151">
            <v>26.799828888876391</v>
          </cell>
          <cell r="AD151">
            <v>34.735494895141059</v>
          </cell>
          <cell r="AE151">
            <v>29.048615564403235</v>
          </cell>
          <cell r="AF151">
            <v>27.070820687823925</v>
          </cell>
          <cell r="AG151">
            <v>26.320920729352554</v>
          </cell>
          <cell r="AH151">
            <v>11.392149076255464</v>
          </cell>
          <cell r="AI151">
            <v>7.2914112531805131</v>
          </cell>
          <cell r="AJ151">
            <v>17.119402700596083</v>
          </cell>
          <cell r="AK151">
            <v>18.686866433631849</v>
          </cell>
          <cell r="AL151">
            <v>17.932595227718846</v>
          </cell>
          <cell r="AM151">
            <v>13.032404411057549</v>
          </cell>
          <cell r="AN151">
            <v>9.208856777524943</v>
          </cell>
          <cell r="AO151">
            <v>8.3296833843974127</v>
          </cell>
          <cell r="AP151">
            <v>8.2375449564424343</v>
          </cell>
          <cell r="AQ151">
            <v>8.7186477059267542</v>
          </cell>
          <cell r="AR151">
            <v>12.916377503518561</v>
          </cell>
          <cell r="AS151">
            <v>14.175101153001151</v>
          </cell>
          <cell r="AT151">
            <v>12.044928038125136</v>
          </cell>
          <cell r="AU151">
            <v>11.517233836076457</v>
          </cell>
          <cell r="AV151">
            <v>10.860112933095934</v>
          </cell>
          <cell r="AW151">
            <v>9.8759279903558763</v>
          </cell>
          <cell r="AX151">
            <v>8.9726287401863374</v>
          </cell>
          <cell r="AY151">
            <v>10.37593198870718</v>
          </cell>
          <cell r="AZ151">
            <v>12.485597477467081</v>
          </cell>
          <cell r="BA151">
            <v>13.248048870525736</v>
          </cell>
          <cell r="BB151">
            <v>9.9804453618335263</v>
          </cell>
          <cell r="BC151">
            <v>10.080249815451907</v>
          </cell>
          <cell r="BD151">
            <v>10.181052313606415</v>
          </cell>
          <cell r="BE151">
            <v>10.282862836742424</v>
          </cell>
          <cell r="BF151">
            <v>10.38569146510987</v>
          </cell>
        </row>
        <row r="152">
          <cell r="D152" t="str">
            <v>Replacement Shipments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667.79114773847687</v>
          </cell>
          <cell r="M152">
            <v>685.36771553151175</v>
          </cell>
          <cell r="N152">
            <v>703.13975577266763</v>
          </cell>
          <cell r="O152">
            <v>721.09855858851699</v>
          </cell>
          <cell r="P152">
            <v>739.23496646212766</v>
          </cell>
          <cell r="Q152">
            <v>757.53937672898769</v>
          </cell>
          <cell r="R152">
            <v>776.00174500620005</v>
          </cell>
          <cell r="S152">
            <v>794.61158957148837</v>
          </cell>
          <cell r="T152">
            <v>813.35799670640461</v>
          </cell>
          <cell r="U152">
            <v>832.22962701586698</v>
          </cell>
          <cell r="V152">
            <v>851.21472273380414</v>
          </cell>
          <cell r="W152">
            <v>870.30111602223701</v>
          </cell>
          <cell r="X152">
            <v>897.75356969516542</v>
          </cell>
          <cell r="Y152">
            <v>896.60402177603919</v>
          </cell>
          <cell r="Z152">
            <v>885.58394326783571</v>
          </cell>
          <cell r="AA152">
            <v>875.3032204582629</v>
          </cell>
          <cell r="AB152">
            <v>919.8185850318248</v>
          </cell>
          <cell r="AC152">
            <v>1004.7342818644281</v>
          </cell>
          <cell r="AD152">
            <v>1087.3260868332159</v>
          </cell>
          <cell r="AE152">
            <v>1088.6559511692412</v>
          </cell>
          <cell r="AF152">
            <v>1004.6063248636195</v>
          </cell>
          <cell r="AG152">
            <v>1056.9657035274988</v>
          </cell>
          <cell r="AH152">
            <v>1140.2148678748704</v>
          </cell>
          <cell r="AI152">
            <v>1220.1127513795664</v>
          </cell>
          <cell r="AJ152">
            <v>1212.4038244846033</v>
          </cell>
          <cell r="AK152">
            <v>1190.0688620747505</v>
          </cell>
          <cell r="AL152">
            <v>1140.3769876995891</v>
          </cell>
          <cell r="AM152">
            <v>1122.7054322449164</v>
          </cell>
          <cell r="AN152">
            <v>1183.5769920783084</v>
          </cell>
          <cell r="AO152">
            <v>1338.485712845544</v>
          </cell>
          <cell r="AP152">
            <v>1501.3463470005131</v>
          </cell>
          <cell r="AQ152">
            <v>1451.180015423548</v>
          </cell>
          <cell r="AR152">
            <v>1351.1054888996816</v>
          </cell>
          <cell r="AS152">
            <v>1399.2383384297311</v>
          </cell>
          <cell r="AT152">
            <v>1337.0126650383695</v>
          </cell>
          <cell r="AU152">
            <v>1292.6807412535518</v>
          </cell>
          <cell r="AV152">
            <v>1382.7851949338001</v>
          </cell>
          <cell r="AW152">
            <v>1376.0504624872672</v>
          </cell>
          <cell r="AX152">
            <v>1318.8516812414989</v>
          </cell>
          <cell r="AY152">
            <v>1252.410829251952</v>
          </cell>
          <cell r="AZ152">
            <v>1275.2284162235217</v>
          </cell>
          <cell r="BA152">
            <v>1421.3871373439649</v>
          </cell>
          <cell r="BB152">
            <v>1583.3307610225415</v>
          </cell>
          <cell r="BC152">
            <v>1537.9526190347588</v>
          </cell>
          <cell r="BD152">
            <v>1479.6561246185331</v>
          </cell>
          <cell r="BE152">
            <v>1540.3164591412799</v>
          </cell>
          <cell r="BF152">
            <v>1456.8901737335905</v>
          </cell>
        </row>
        <row r="153">
          <cell r="D153" t="str">
            <v>Net New Shipments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229.96242195668856</v>
          </cell>
          <cell r="M153">
            <v>211.23630624452744</v>
          </cell>
          <cell r="N153">
            <v>182.44418749516808</v>
          </cell>
          <cell r="O153">
            <v>154.20466186974591</v>
          </cell>
          <cell r="P153">
            <v>180.58361856969714</v>
          </cell>
          <cell r="Q153">
            <v>247.19490513544042</v>
          </cell>
          <cell r="R153">
            <v>311.32434182701581</v>
          </cell>
          <cell r="S153">
            <v>294.04436159775287</v>
          </cell>
          <cell r="T153">
            <v>191.24832815721493</v>
          </cell>
          <cell r="U153">
            <v>224.73607651163184</v>
          </cell>
          <cell r="V153">
            <v>289.00014514106624</v>
          </cell>
          <cell r="W153">
            <v>349.81163535732958</v>
          </cell>
          <cell r="X153">
            <v>314.65025478943789</v>
          </cell>
          <cell r="Y153">
            <v>293.46484029871135</v>
          </cell>
          <cell r="Z153">
            <v>254.79304443175351</v>
          </cell>
          <cell r="AA153">
            <v>247.40221178665342</v>
          </cell>
          <cell r="AB153">
            <v>263.75840704648363</v>
          </cell>
          <cell r="AC153">
            <v>333.75143098111585</v>
          </cell>
          <cell r="AD153">
            <v>414.02026016729724</v>
          </cell>
          <cell r="AE153">
            <v>362.52406425430672</v>
          </cell>
          <cell r="AF153">
            <v>346.49916403606221</v>
          </cell>
          <cell r="AG153">
            <v>342.27263490223231</v>
          </cell>
          <cell r="AH153">
            <v>196.79779716349913</v>
          </cell>
          <cell r="AI153">
            <v>72.567989873985425</v>
          </cell>
          <cell r="AJ153">
            <v>170.38137044919677</v>
          </cell>
          <cell r="AK153">
            <v>185.98160041251671</v>
          </cell>
          <cell r="AL153">
            <v>178.47469354190972</v>
          </cell>
          <cell r="AM153">
            <v>129.70539700703557</v>
          </cell>
          <cell r="AN153">
            <v>91.651424145213241</v>
          </cell>
          <cell r="AO153">
            <v>82.901424498421051</v>
          </cell>
          <cell r="AP153">
            <v>81.984414022028432</v>
          </cell>
          <cell r="AQ153">
            <v>86.772603611210798</v>
          </cell>
          <cell r="AR153">
            <v>128.55063571885148</v>
          </cell>
          <cell r="AS153">
            <v>141.07812071154876</v>
          </cell>
          <cell r="AT153">
            <v>119.87750869522097</v>
          </cell>
          <cell r="AU153">
            <v>114.62561627259311</v>
          </cell>
          <cell r="AV153">
            <v>108.085600714885</v>
          </cell>
          <cell r="AW153">
            <v>98.290470461084624</v>
          </cell>
          <cell r="AX153">
            <v>89.300357496209472</v>
          </cell>
          <cell r="AY153">
            <v>103.26677529829976</v>
          </cell>
          <cell r="AZ153">
            <v>124.26328454869326</v>
          </cell>
          <cell r="BA153">
            <v>131.85160497798825</v>
          </cell>
          <cell r="BB153">
            <v>99.330682745334343</v>
          </cell>
          <cell r="BC153">
            <v>100.32398957278565</v>
          </cell>
          <cell r="BD153">
            <v>101.32722946851572</v>
          </cell>
          <cell r="BE153">
            <v>102.34050176319579</v>
          </cell>
          <cell r="BF153">
            <v>103.36390678083262</v>
          </cell>
        </row>
        <row r="154">
          <cell r="D154" t="str">
            <v>Replacement Shipments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371.28524144853509</v>
          </cell>
          <cell r="M154">
            <v>380.76819044248305</v>
          </cell>
          <cell r="N154">
            <v>390.34492184058615</v>
          </cell>
          <cell r="O154">
            <v>400.01036506109642</v>
          </cell>
          <cell r="P154">
            <v>409.75921627771402</v>
          </cell>
          <cell r="Q154">
            <v>419.58594073187317</v>
          </cell>
          <cell r="R154">
            <v>429.48477555416451</v>
          </cell>
          <cell r="S154">
            <v>439.44973310129774</v>
          </cell>
          <cell r="T154">
            <v>449.4746048137668</v>
          </cell>
          <cell r="U154">
            <v>459.55296559808949</v>
          </cell>
          <cell r="V154">
            <v>468.96210682360788</v>
          </cell>
          <cell r="W154">
            <v>468.88242850994266</v>
          </cell>
          <cell r="X154">
            <v>464.18082156600474</v>
          </cell>
          <cell r="Y154">
            <v>459.97828686714649</v>
          </cell>
          <cell r="Z154">
            <v>481.96690156509101</v>
          </cell>
          <cell r="AA154">
            <v>522.98308420599835</v>
          </cell>
          <cell r="AB154">
            <v>562.60233153322531</v>
          </cell>
          <cell r="AC154">
            <v>563.67684139869073</v>
          </cell>
          <cell r="AD154">
            <v>524.76276779481407</v>
          </cell>
          <cell r="AE154">
            <v>550.13689556408599</v>
          </cell>
          <cell r="AF154">
            <v>589.06024156079229</v>
          </cell>
          <cell r="AG154">
            <v>616.62293265457993</v>
          </cell>
          <cell r="AH154">
            <v>594.82175758522578</v>
          </cell>
          <cell r="AI154">
            <v>580.14174716410355</v>
          </cell>
          <cell r="AJ154">
            <v>583.69388935805944</v>
          </cell>
          <cell r="AK154">
            <v>620.81661114497831</v>
          </cell>
          <cell r="AL154">
            <v>667.46169598042286</v>
          </cell>
          <cell r="AM154">
            <v>700.01002305354143</v>
          </cell>
          <cell r="AN154">
            <v>696.98549985807404</v>
          </cell>
          <cell r="AO154">
            <v>698.09510948821526</v>
          </cell>
          <cell r="AP154">
            <v>729.03462468229691</v>
          </cell>
          <cell r="AQ154">
            <v>754.01663333333909</v>
          </cell>
          <cell r="AR154">
            <v>666.03382453687641</v>
          </cell>
          <cell r="AS154">
            <v>612.83173807600463</v>
          </cell>
          <cell r="AT154">
            <v>660.4462627008146</v>
          </cell>
          <cell r="AU154">
            <v>704.59648210217904</v>
          </cell>
          <cell r="AV154">
            <v>747.85990075391351</v>
          </cell>
          <cell r="AW154">
            <v>758.43892892164308</v>
          </cell>
          <cell r="AX154">
            <v>738.27208127740869</v>
          </cell>
          <cell r="AY154">
            <v>735.44004377870669</v>
          </cell>
          <cell r="AZ154">
            <v>765.96646961766737</v>
          </cell>
          <cell r="BA154">
            <v>793.10543306967247</v>
          </cell>
          <cell r="BB154">
            <v>723.94254049642836</v>
          </cell>
          <cell r="BC154">
            <v>676.38376000657001</v>
          </cell>
          <cell r="BD154">
            <v>714.44796064770651</v>
          </cell>
          <cell r="BE154">
            <v>756.23233918915241</v>
          </cell>
          <cell r="BF154">
            <v>796.54965103103336</v>
          </cell>
        </row>
        <row r="155">
          <cell r="D155" t="str">
            <v>Net New Shipments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97.676865375072794</v>
          </cell>
          <cell r="M155">
            <v>88.11423806745961</v>
          </cell>
          <cell r="N155">
            <v>73.835899725418585</v>
          </cell>
          <cell r="O155">
            <v>59.967921806050072</v>
          </cell>
          <cell r="P155">
            <v>72.207685287376989</v>
          </cell>
          <cell r="Q155">
            <v>103.39714347412519</v>
          </cell>
          <cell r="R155">
            <v>133.11755597906085</v>
          </cell>
          <cell r="S155">
            <v>124.22710829739299</v>
          </cell>
          <cell r="T155">
            <v>75.288162981047208</v>
          </cell>
          <cell r="U155">
            <v>90.583929965996504</v>
          </cell>
          <cell r="V155">
            <v>120.09813473718441</v>
          </cell>
          <cell r="W155">
            <v>147.74050414463727</v>
          </cell>
          <cell r="X155">
            <v>130.64093601922104</v>
          </cell>
          <cell r="Y155">
            <v>120.16346029695706</v>
          </cell>
          <cell r="Z155">
            <v>101.72698779296843</v>
          </cell>
          <cell r="AA155">
            <v>97.833526938979958</v>
          </cell>
          <cell r="AB155">
            <v>104.85936444719755</v>
          </cell>
          <cell r="AC155">
            <v>136.3331816548507</v>
          </cell>
          <cell r="AD155">
            <v>172.22273206326008</v>
          </cell>
          <cell r="AE155">
            <v>147.95821392412927</v>
          </cell>
          <cell r="AF155">
            <v>139.97438312150462</v>
          </cell>
          <cell r="AG155">
            <v>137.39370067875916</v>
          </cell>
          <cell r="AH155">
            <v>71.212066951650741</v>
          </cell>
          <cell r="AI155">
            <v>32.689990911901077</v>
          </cell>
          <cell r="AJ155">
            <v>76.752373342755163</v>
          </cell>
          <cell r="AK155">
            <v>83.779870957200728</v>
          </cell>
          <cell r="AL155">
            <v>80.398204773490704</v>
          </cell>
          <cell r="AM155">
            <v>58.428905868101538</v>
          </cell>
          <cell r="AN155">
            <v>41.286581419334652</v>
          </cell>
          <cell r="AO155">
            <v>37.344934290491437</v>
          </cell>
          <cell r="AP155">
            <v>36.931844935370464</v>
          </cell>
          <cell r="AQ155">
            <v>39.088799736333385</v>
          </cell>
          <cell r="AR155">
            <v>57.908715959551955</v>
          </cell>
          <cell r="AS155">
            <v>63.552021930565388</v>
          </cell>
          <cell r="AT155">
            <v>54.001697946891909</v>
          </cell>
          <cell r="AU155">
            <v>51.635857086973374</v>
          </cell>
          <cell r="AV155">
            <v>48.689750277119856</v>
          </cell>
          <cell r="AW155">
            <v>44.277299008542286</v>
          </cell>
          <cell r="AX155">
            <v>40.227487078666854</v>
          </cell>
          <cell r="AY155">
            <v>46.518994833187207</v>
          </cell>
          <cell r="AZ155">
            <v>55.977375832425423</v>
          </cell>
          <cell r="BA155">
            <v>59.395716705597806</v>
          </cell>
          <cell r="BB155">
            <v>44.745887571868479</v>
          </cell>
          <cell r="BC155">
            <v>45.193346447586869</v>
          </cell>
          <cell r="BD155">
            <v>45.645279912062506</v>
          </cell>
          <cell r="BE155">
            <v>46.101732711183104</v>
          </cell>
          <cell r="BF155">
            <v>46.562750038295199</v>
          </cell>
        </row>
        <row r="156"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</row>
        <row r="158">
          <cell r="D158" t="str">
            <v>High End</v>
          </cell>
        </row>
        <row r="160">
          <cell r="D160"/>
        </row>
        <row r="162"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</row>
        <row r="163">
          <cell r="D163" t="str">
            <v>SHIPMENTS</v>
          </cell>
          <cell r="E163">
            <v>1981</v>
          </cell>
          <cell r="F163">
            <v>1982</v>
          </cell>
          <cell r="G163">
            <v>1983</v>
          </cell>
          <cell r="H163">
            <v>1984</v>
          </cell>
          <cell r="I163">
            <v>1985</v>
          </cell>
          <cell r="J163">
            <v>1986</v>
          </cell>
          <cell r="K163">
            <v>1987</v>
          </cell>
          <cell r="L163">
            <v>1988</v>
          </cell>
          <cell r="M163">
            <v>1989</v>
          </cell>
          <cell r="N163">
            <v>1990</v>
          </cell>
          <cell r="O163">
            <v>1991</v>
          </cell>
          <cell r="P163">
            <v>1992</v>
          </cell>
          <cell r="Q163">
            <v>1993</v>
          </cell>
          <cell r="R163">
            <v>1994</v>
          </cell>
          <cell r="S163">
            <v>1995</v>
          </cell>
          <cell r="T163">
            <v>1996</v>
          </cell>
          <cell r="U163">
            <v>1997</v>
          </cell>
          <cell r="V163">
            <v>1998</v>
          </cell>
          <cell r="W163">
            <v>1999</v>
          </cell>
          <cell r="X163">
            <v>2000</v>
          </cell>
          <cell r="Y163">
            <v>2001</v>
          </cell>
          <cell r="Z163">
            <v>2002</v>
          </cell>
          <cell r="AA163">
            <v>2003</v>
          </cell>
          <cell r="AB163">
            <v>2004</v>
          </cell>
          <cell r="AC163">
            <v>2005</v>
          </cell>
          <cell r="AD163">
            <v>2006</v>
          </cell>
          <cell r="AE163">
            <v>2007</v>
          </cell>
          <cell r="AF163">
            <v>2008</v>
          </cell>
          <cell r="AG163">
            <v>2009</v>
          </cell>
          <cell r="AH163">
            <v>2010</v>
          </cell>
          <cell r="AI163">
            <v>2011</v>
          </cell>
          <cell r="AJ163">
            <v>2012</v>
          </cell>
          <cell r="AK163">
            <v>2013</v>
          </cell>
          <cell r="AL163">
            <v>2014</v>
          </cell>
          <cell r="AM163">
            <v>2015</v>
          </cell>
          <cell r="AN163">
            <v>2016</v>
          </cell>
          <cell r="AO163">
            <v>2017</v>
          </cell>
          <cell r="AP163">
            <v>2018</v>
          </cell>
          <cell r="AQ163">
            <v>2019</v>
          </cell>
          <cell r="AR163">
            <v>2020</v>
          </cell>
          <cell r="AS163">
            <v>2021</v>
          </cell>
          <cell r="AT163">
            <v>2022</v>
          </cell>
          <cell r="AU163">
            <v>2023</v>
          </cell>
          <cell r="AV163">
            <v>2024</v>
          </cell>
          <cell r="AW163">
            <v>2025</v>
          </cell>
          <cell r="AX163">
            <v>2026</v>
          </cell>
          <cell r="AY163">
            <v>2027</v>
          </cell>
          <cell r="AZ163">
            <v>2028</v>
          </cell>
          <cell r="BA163">
            <v>2029</v>
          </cell>
          <cell r="BB163">
            <v>2030</v>
          </cell>
          <cell r="BC163">
            <v>2031</v>
          </cell>
          <cell r="BD163">
            <v>2032</v>
          </cell>
          <cell r="BE163">
            <v>2033</v>
          </cell>
          <cell r="BF163">
            <v>2034</v>
          </cell>
        </row>
        <row r="164">
          <cell r="D164" t="str">
            <v>Replacement Shipments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34.566266179295781</v>
          </cell>
          <cell r="M164">
            <v>35.435645121506695</v>
          </cell>
          <cell r="N164">
            <v>36.313077353208563</v>
          </cell>
          <cell r="O164">
            <v>37.198081391241139</v>
          </cell>
          <cell r="P164">
            <v>38.090154788334353</v>
          </cell>
          <cell r="Q164">
            <v>38.988774389237939</v>
          </cell>
          <cell r="R164">
            <v>39.893396633652074</v>
          </cell>
          <cell r="S164">
            <v>40.803457906427546</v>
          </cell>
          <cell r="T164">
            <v>41.718374935386919</v>
          </cell>
          <cell r="U164">
            <v>42.0754952288558</v>
          </cell>
          <cell r="V164">
            <v>42.04688629074542</v>
          </cell>
          <cell r="W164">
            <v>41.619242076035071</v>
          </cell>
          <cell r="X164">
            <v>41.248496183696254</v>
          </cell>
          <cell r="Y164">
            <v>43.186330085872719</v>
          </cell>
          <cell r="Z164">
            <v>46.775894437216699</v>
          </cell>
          <cell r="AA164">
            <v>50.216530282089664</v>
          </cell>
          <cell r="AB164">
            <v>50.286143466918219</v>
          </cell>
          <cell r="AC164">
            <v>46.904667720925033</v>
          </cell>
          <cell r="AD164">
            <v>48.54618675803772</v>
          </cell>
          <cell r="AE164">
            <v>51.01107811866342</v>
          </cell>
          <cell r="AF164">
            <v>52.892001757721829</v>
          </cell>
          <cell r="AG164">
            <v>50.987559183837099</v>
          </cell>
          <cell r="AH164">
            <v>51.97020563869733</v>
          </cell>
          <cell r="AI164">
            <v>53.938897290377881</v>
          </cell>
          <cell r="AJ164">
            <v>57.003871660485814</v>
          </cell>
          <cell r="AK164">
            <v>57.621566886931788</v>
          </cell>
          <cell r="AL164">
            <v>56.83628851051111</v>
          </cell>
          <cell r="AM164">
            <v>61.418648170667609</v>
          </cell>
          <cell r="AN164">
            <v>61.776066038711917</v>
          </cell>
          <cell r="AO164">
            <v>62.924048105821583</v>
          </cell>
          <cell r="AP164">
            <v>60.74170368231875</v>
          </cell>
          <cell r="AQ164">
            <v>56.191967839976364</v>
          </cell>
          <cell r="AR164">
            <v>56.640986616685595</v>
          </cell>
          <cell r="AS164">
            <v>63.348069471282621</v>
          </cell>
          <cell r="AT164">
            <v>64.546643607906873</v>
          </cell>
          <cell r="AU164">
            <v>63.481843462123891</v>
          </cell>
          <cell r="AV164">
            <v>66.248264774707707</v>
          </cell>
          <cell r="AW164">
            <v>65.188732358307277</v>
          </cell>
          <cell r="AX164">
            <v>66.010905750106389</v>
          </cell>
          <cell r="AY164">
            <v>63.794416185961261</v>
          </cell>
          <cell r="AZ164">
            <v>59.422969917351502</v>
          </cell>
          <cell r="BA164">
            <v>61.427605362349695</v>
          </cell>
          <cell r="BB164">
            <v>68.601152611827118</v>
          </cell>
          <cell r="BC164">
            <v>69.010316051806882</v>
          </cell>
          <cell r="BD164">
            <v>67.749960228062434</v>
          </cell>
          <cell r="BE164">
            <v>70.272862238774394</v>
          </cell>
          <cell r="BF164">
            <v>68.848605417652891</v>
          </cell>
        </row>
        <row r="165">
          <cell r="D165" t="str">
            <v>Net New Shipments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7.5092290495600196</v>
          </cell>
          <cell r="M165">
            <v>6.6112411692387241</v>
          </cell>
          <cell r="N165">
            <v>5.3061647228265088</v>
          </cell>
          <cell r="O165">
            <v>4.0504147924551148</v>
          </cell>
          <cell r="P165">
            <v>5.0961752975383661</v>
          </cell>
          <cell r="Q165">
            <v>7.7871200479787603</v>
          </cell>
          <cell r="R165">
            <v>10.32313364843759</v>
          </cell>
          <cell r="S165">
            <v>9.482685560490669</v>
          </cell>
          <cell r="T165">
            <v>5.1862927855381145</v>
          </cell>
          <cell r="U165">
            <v>6.47069152918192</v>
          </cell>
          <cell r="V165">
            <v>8.9641918279180004</v>
          </cell>
          <cell r="W165">
            <v>11.272759681686757</v>
          </cell>
          <cell r="X165">
            <v>9.7390630001408454</v>
          </cell>
          <cell r="Y165">
            <v>8.7838755528246111</v>
          </cell>
          <cell r="Z165">
            <v>7.1630028531611778</v>
          </cell>
          <cell r="AA165">
            <v>6.7873413783961496</v>
          </cell>
          <cell r="AB165">
            <v>7.3354234200135693</v>
          </cell>
          <cell r="AC165">
            <v>9.9316207895860771</v>
          </cell>
          <cell r="AD165">
            <v>12.872461412629889</v>
          </cell>
          <cell r="AE165">
            <v>10.764987920048497</v>
          </cell>
          <cell r="AF165">
            <v>10.032046348099755</v>
          </cell>
          <cell r="AG165">
            <v>9.7541444984816508</v>
          </cell>
          <cell r="AH165">
            <v>4.2217622012790343</v>
          </cell>
          <cell r="AI165">
            <v>2.7020893263077141</v>
          </cell>
          <cell r="AJ165">
            <v>6.3441978107968051</v>
          </cell>
          <cell r="AK165">
            <v>6.9250767209750848</v>
          </cell>
          <cell r="AL165">
            <v>6.6455549516127803</v>
          </cell>
          <cell r="AM165">
            <v>4.8296166040400976</v>
          </cell>
          <cell r="AN165">
            <v>3.4126663195953597</v>
          </cell>
          <cell r="AO165">
            <v>3.0868576442848052</v>
          </cell>
          <cell r="AP165">
            <v>3.0527125036425105</v>
          </cell>
          <cell r="AQ165">
            <v>3.2310020773751376</v>
          </cell>
          <cell r="AR165">
            <v>4.7866187456641001</v>
          </cell>
          <cell r="AS165">
            <v>5.2530831405445042</v>
          </cell>
          <cell r="AT165">
            <v>4.4636724439000046</v>
          </cell>
          <cell r="AU165">
            <v>4.2681167659385437</v>
          </cell>
          <cell r="AV165">
            <v>4.0245974640666873</v>
          </cell>
          <cell r="AW165">
            <v>3.6598730593456139</v>
          </cell>
          <cell r="AX165">
            <v>3.3251236977210965</v>
          </cell>
          <cell r="AY165">
            <v>3.8451671567629546</v>
          </cell>
          <cell r="AZ165">
            <v>4.6269780300382308</v>
          </cell>
          <cell r="BA165">
            <v>4.9095312559468312</v>
          </cell>
          <cell r="BB165">
            <v>3.6986056536375145</v>
          </cell>
          <cell r="BC165">
            <v>3.7355917101738214</v>
          </cell>
          <cell r="BD165">
            <v>3.7729476272754709</v>
          </cell>
          <cell r="BE165">
            <v>3.8106771035483007</v>
          </cell>
          <cell r="BF165">
            <v>3.8487838745837735</v>
          </cell>
        </row>
        <row r="166">
          <cell r="D166" t="str">
            <v>Replacement Shipments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98.878863559933961</v>
          </cell>
          <cell r="M166">
            <v>101.55848475367729</v>
          </cell>
          <cell r="N166">
            <v>104.2711371071663</v>
          </cell>
          <cell r="O166">
            <v>107.01560102590437</v>
          </cell>
          <cell r="P166">
            <v>109.79058666465585</v>
          </cell>
          <cell r="Q166">
            <v>112.59473403473351</v>
          </cell>
          <cell r="R166">
            <v>115.42661325090027</v>
          </cell>
          <cell r="S166">
            <v>118.28472492109128</v>
          </cell>
          <cell r="T166">
            <v>121.16750068185971</v>
          </cell>
          <cell r="U166">
            <v>124.07330388212939</v>
          </cell>
          <cell r="V166">
            <v>127.00043041750108</v>
          </cell>
          <cell r="W166">
            <v>129.94710971700616</v>
          </cell>
          <cell r="X166">
            <v>132.91150588383428</v>
          </cell>
          <cell r="Y166">
            <v>135.89171899117974</v>
          </cell>
          <cell r="Z166">
            <v>134.75629124116512</v>
          </cell>
          <cell r="AA166">
            <v>133.14552589559551</v>
          </cell>
          <cell r="AB166">
            <v>129.62281300511532</v>
          </cell>
          <cell r="AC166">
            <v>126.36758281207867</v>
          </cell>
          <cell r="AD166">
            <v>134.13897975289501</v>
          </cell>
          <cell r="AE166">
            <v>149.79986315285407</v>
          </cell>
          <cell r="AF166">
            <v>164.74825179343537</v>
          </cell>
          <cell r="AG166">
            <v>163.59088926565775</v>
          </cell>
          <cell r="AH166">
            <v>145.94645510165302</v>
          </cell>
          <cell r="AI166">
            <v>154.98883007710958</v>
          </cell>
          <cell r="AJ166">
            <v>169.82934692866476</v>
          </cell>
          <cell r="AK166">
            <v>183.80585041839859</v>
          </cell>
          <cell r="AL166">
            <v>179.4425846622849</v>
          </cell>
          <cell r="AM166">
            <v>177.85912441023066</v>
          </cell>
          <cell r="AN166">
            <v>168.97952709515741</v>
          </cell>
          <cell r="AO166">
            <v>165.57393470348848</v>
          </cell>
          <cell r="AP166">
            <v>164.66983601184657</v>
          </cell>
          <cell r="AQ166">
            <v>173.81865991787899</v>
          </cell>
          <cell r="AR166">
            <v>195.64073983545995</v>
          </cell>
          <cell r="AS166">
            <v>201.23258321530795</v>
          </cell>
          <cell r="AT166">
            <v>212.67913990102301</v>
          </cell>
          <cell r="AU166">
            <v>210.19402409173674</v>
          </cell>
          <cell r="AV166">
            <v>166.11709672998623</v>
          </cell>
          <cell r="AW166">
            <v>167.89881241391333</v>
          </cell>
          <cell r="AX166">
            <v>200.1405142469159</v>
          </cell>
          <cell r="AY166">
            <v>216.89232808527998</v>
          </cell>
          <cell r="AZ166">
            <v>211.19356943110103</v>
          </cell>
          <cell r="BA166">
            <v>200.93395929620038</v>
          </cell>
          <cell r="BB166">
            <v>185.28448839989073</v>
          </cell>
          <cell r="BC166">
            <v>180.32225455951561</v>
          </cell>
          <cell r="BD166">
            <v>179.25501797369398</v>
          </cell>
          <cell r="BE166">
            <v>189.25566984311635</v>
          </cell>
          <cell r="BF166">
            <v>218.5101405091882</v>
          </cell>
        </row>
        <row r="167">
          <cell r="D167" t="str">
            <v>Net New Shipments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35.877427681231168</v>
          </cell>
          <cell r="M167">
            <v>31.587041141918235</v>
          </cell>
          <cell r="N167">
            <v>25.351675897949008</v>
          </cell>
          <cell r="O167">
            <v>19.351981786174292</v>
          </cell>
          <cell r="P167">
            <v>24.348393088239163</v>
          </cell>
          <cell r="Q167">
            <v>37.205129118120567</v>
          </cell>
          <cell r="R167">
            <v>49.321638542535084</v>
          </cell>
          <cell r="S167">
            <v>45.306164344566469</v>
          </cell>
          <cell r="T167">
            <v>24.778954419793308</v>
          </cell>
          <cell r="U167">
            <v>30.915526194980202</v>
          </cell>
          <cell r="V167">
            <v>42.828916511163698</v>
          </cell>
          <cell r="W167">
            <v>53.858740701392435</v>
          </cell>
          <cell r="X167">
            <v>46.531078778450627</v>
          </cell>
          <cell r="Y167">
            <v>41.96740541905092</v>
          </cell>
          <cell r="Z167">
            <v>34.223235853992293</v>
          </cell>
          <cell r="AA167">
            <v>32.428408807892964</v>
          </cell>
          <cell r="AB167">
            <v>35.047023006731251</v>
          </cell>
          <cell r="AC167">
            <v>47.451077105800323</v>
          </cell>
          <cell r="AD167">
            <v>61.501760082564942</v>
          </cell>
          <cell r="AE167">
            <v>51.432720062453882</v>
          </cell>
          <cell r="AF167">
            <v>47.930888107587634</v>
          </cell>
          <cell r="AG167">
            <v>46.603134826078985</v>
          </cell>
          <cell r="AH167">
            <v>20.170641628333215</v>
          </cell>
          <cell r="AI167">
            <v>12.909982336803751</v>
          </cell>
          <cell r="AJ167">
            <v>30.311167318251137</v>
          </cell>
          <cell r="AK167">
            <v>33.086477666881365</v>
          </cell>
          <cell r="AL167">
            <v>31.750984768816124</v>
          </cell>
          <cell r="AM167">
            <v>23.074834885969722</v>
          </cell>
          <cell r="AN167">
            <v>16.304961304733297</v>
          </cell>
          <cell r="AO167">
            <v>14.748319856027138</v>
          </cell>
          <cell r="AP167">
            <v>14.585181961847411</v>
          </cell>
          <cell r="AQ167">
            <v>15.437009925237362</v>
          </cell>
          <cell r="AR167">
            <v>22.869400673728251</v>
          </cell>
          <cell r="AS167">
            <v>25.098063893712606</v>
          </cell>
          <cell r="AT167">
            <v>21.326435009744273</v>
          </cell>
          <cell r="AU167">
            <v>20.392113437262196</v>
          </cell>
          <cell r="AV167">
            <v>19.228632328318326</v>
          </cell>
          <cell r="AW167">
            <v>17.486060172429006</v>
          </cell>
          <cell r="AX167">
            <v>15.886702111334216</v>
          </cell>
          <cell r="AY167">
            <v>18.371354193423031</v>
          </cell>
          <cell r="AZ167">
            <v>22.106672810182772</v>
          </cell>
          <cell r="BA167">
            <v>23.456649333968471</v>
          </cell>
          <cell r="BB167">
            <v>17.671115900712266</v>
          </cell>
          <cell r="BC167">
            <v>17.847827059719272</v>
          </cell>
          <cell r="BD167">
            <v>18.026305330316518</v>
          </cell>
          <cell r="BE167">
            <v>18.206568383619469</v>
          </cell>
          <cell r="BF167">
            <v>18.388634067455769</v>
          </cell>
        </row>
        <row r="168">
          <cell r="D168" t="str">
            <v>Replacement Shipments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14.317324009480217</v>
          </cell>
          <cell r="M168">
            <v>14.666258621630107</v>
          </cell>
          <cell r="N168">
            <v>15.017980502488346</v>
          </cell>
          <cell r="O168">
            <v>15.372283385228457</v>
          </cell>
          <cell r="P168">
            <v>15.728952957831233</v>
          </cell>
          <cell r="Q168">
            <v>16.087767001159762</v>
          </cell>
          <cell r="R168">
            <v>16.448495545810218</v>
          </cell>
          <cell r="S168">
            <v>16.673794380330648</v>
          </cell>
          <cell r="T168">
            <v>16.74093151108876</v>
          </cell>
          <cell r="U168">
            <v>16.683107490847437</v>
          </cell>
          <cell r="V168">
            <v>16.643343621250153</v>
          </cell>
          <cell r="W168">
            <v>17.328183186933479</v>
          </cell>
          <cell r="X168">
            <v>18.531442316722593</v>
          </cell>
          <cell r="Y168">
            <v>19.687997020105712</v>
          </cell>
          <cell r="Z168">
            <v>19.649554929370865</v>
          </cell>
          <cell r="AA168">
            <v>18.368441499533191</v>
          </cell>
          <cell r="AB168">
            <v>18.713674512680829</v>
          </cell>
          <cell r="AC168">
            <v>19.456395707115888</v>
          </cell>
          <cell r="AD168">
            <v>20.865686705909049</v>
          </cell>
          <cell r="AE168">
            <v>21.587656642881981</v>
          </cell>
          <cell r="AF168">
            <v>22.444464074827039</v>
          </cell>
          <cell r="AG168">
            <v>21.89737609428532</v>
          </cell>
          <cell r="AH168">
            <v>20.498376376932441</v>
          </cell>
          <cell r="AI168">
            <v>21.015602957374799</v>
          </cell>
          <cell r="AJ168">
            <v>22.573036572738829</v>
          </cell>
          <cell r="AK168">
            <v>24.905192455244936</v>
          </cell>
          <cell r="AL168">
            <v>24.965816359243732</v>
          </cell>
          <cell r="AM168">
            <v>25.592619474305792</v>
          </cell>
          <cell r="AN168">
            <v>24.958323143837973</v>
          </cell>
          <cell r="AO168">
            <v>21.823207125126658</v>
          </cell>
          <cell r="AP168">
            <v>21.863545322005226</v>
          </cell>
          <cell r="AQ168">
            <v>24.563908614234577</v>
          </cell>
          <cell r="AR168">
            <v>27.078350045876711</v>
          </cell>
          <cell r="AS168">
            <v>27.051257253106357</v>
          </cell>
          <cell r="AT168">
            <v>27.108200948099665</v>
          </cell>
          <cell r="AU168">
            <v>26.029251599295961</v>
          </cell>
          <cell r="AV168">
            <v>22.791893594773825</v>
          </cell>
          <cell r="AW168">
            <v>22.821516708692318</v>
          </cell>
          <cell r="AX168">
            <v>25.577829033127244</v>
          </cell>
          <cell r="AY168">
            <v>28.580438366298331</v>
          </cell>
          <cell r="AZ168">
            <v>28.699726715764754</v>
          </cell>
          <cell r="BA168">
            <v>28.50894552384915</v>
          </cell>
          <cell r="BB168">
            <v>27.368628868504928</v>
          </cell>
          <cell r="BC168">
            <v>24.054852097714729</v>
          </cell>
          <cell r="BD168">
            <v>23.970021084907476</v>
          </cell>
          <cell r="BE168">
            <v>26.621285747708555</v>
          </cell>
          <cell r="BF168">
            <v>29.7870898635529</v>
          </cell>
        </row>
        <row r="169">
          <cell r="D169" t="str">
            <v>Net New Shipments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2.3564703708504311</v>
          </cell>
          <cell r="M169">
            <v>2.0746728894586539</v>
          </cell>
          <cell r="N169">
            <v>1.6651269883590913</v>
          </cell>
          <cell r="O169">
            <v>1.2710602360216967</v>
          </cell>
          <cell r="P169">
            <v>1.5992302291022469</v>
          </cell>
          <cell r="Q169">
            <v>2.4436753155628312</v>
          </cell>
          <cell r="R169">
            <v>3.2395014742954942</v>
          </cell>
          <cell r="S169">
            <v>2.975760549040217</v>
          </cell>
          <cell r="T169">
            <v>1.6275099884444302</v>
          </cell>
          <cell r="U169">
            <v>2.0305670218333915</v>
          </cell>
          <cell r="V169">
            <v>2.8130520858657349</v>
          </cell>
          <cell r="W169">
            <v>3.5375035189755692</v>
          </cell>
          <cell r="X169">
            <v>3.0562143261593917</v>
          </cell>
          <cell r="Y169">
            <v>2.7564670547213268</v>
          </cell>
          <cell r="Z169">
            <v>2.2478211649144555</v>
          </cell>
          <cell r="AA169">
            <v>2.1299348773992506</v>
          </cell>
          <cell r="AB169">
            <v>2.3019284446939707</v>
          </cell>
          <cell r="AC169">
            <v>3.1166408656229407</v>
          </cell>
          <cell r="AD169">
            <v>4.0395057493358877</v>
          </cell>
          <cell r="AE169">
            <v>3.3781597163617505</v>
          </cell>
          <cell r="AF169">
            <v>3.1481553994787532</v>
          </cell>
          <cell r="AG169">
            <v>3.0609470495526523</v>
          </cell>
          <cell r="AH169">
            <v>1.3248307481942163</v>
          </cell>
          <cell r="AI169">
            <v>0.84794236463042694</v>
          </cell>
          <cell r="AJ169">
            <v>1.9908720414957486</v>
          </cell>
          <cell r="AK169">
            <v>2.1731575906317744</v>
          </cell>
          <cell r="AL169">
            <v>2.085440893862625</v>
          </cell>
          <cell r="AM169">
            <v>1.5155814737938726</v>
          </cell>
          <cell r="AN169">
            <v>1.0709284554579881</v>
          </cell>
          <cell r="AO169">
            <v>0.96868646964716731</v>
          </cell>
          <cell r="AP169">
            <v>0.95797138668709181</v>
          </cell>
          <cell r="AQ169">
            <v>1.0139204188926669</v>
          </cell>
          <cell r="AR169">
            <v>1.5020883204216204</v>
          </cell>
          <cell r="AS169">
            <v>1.6484694626583973</v>
          </cell>
          <cell r="AT169">
            <v>1.400744575749485</v>
          </cell>
          <cell r="AU169">
            <v>1.3393772692089669</v>
          </cell>
          <cell r="AV169">
            <v>1.2629585029409043</v>
          </cell>
          <cell r="AW169">
            <v>1.1485043762151566</v>
          </cell>
          <cell r="AX169">
            <v>1.0434567145813105</v>
          </cell>
          <cell r="AY169">
            <v>1.206651497254569</v>
          </cell>
          <cell r="AZ169">
            <v>1.4519914843987749</v>
          </cell>
          <cell r="BA169">
            <v>1.5406594822248394</v>
          </cell>
          <cell r="BB169">
            <v>1.1606590475179528</v>
          </cell>
          <cell r="BC169">
            <v>1.1722656379931209</v>
          </cell>
          <cell r="BD169">
            <v>1.18398829437308</v>
          </cell>
          <cell r="BE169">
            <v>1.1958281773167698</v>
          </cell>
          <cell r="BF169">
            <v>1.2077864590899878</v>
          </cell>
        </row>
        <row r="170">
          <cell r="D170" t="str">
            <v>Replacement Shipments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55.256421082263842</v>
          </cell>
          <cell r="M170">
            <v>56.710795304566716</v>
          </cell>
          <cell r="N170">
            <v>58.181343907048088</v>
          </cell>
          <cell r="O170">
            <v>59.667346190676049</v>
          </cell>
          <cell r="P170">
            <v>61.168044416128389</v>
          </cell>
          <cell r="Q170">
            <v>62.682644010318029</v>
          </cell>
          <cell r="R170">
            <v>64.210313850141958</v>
          </cell>
          <cell r="S170">
            <v>65.750186624822348</v>
          </cell>
          <cell r="T170">
            <v>67.301359278030617</v>
          </cell>
          <cell r="U170">
            <v>68.86289353079799</v>
          </cell>
          <cell r="V170">
            <v>70.433816486021485</v>
          </cell>
          <cell r="W170">
            <v>72.013121315172</v>
          </cell>
          <cell r="X170">
            <v>71.943596747952824</v>
          </cell>
          <cell r="Y170">
            <v>71.402442347319436</v>
          </cell>
          <cell r="Z170">
            <v>69.972821068884812</v>
          </cell>
          <cell r="AA170">
            <v>68.668267951687284</v>
          </cell>
          <cell r="AB170">
            <v>72.49287841065825</v>
          </cell>
          <cell r="AC170">
            <v>79.987355228048557</v>
          </cell>
          <cell r="AD170">
            <v>87.150610846669835</v>
          </cell>
          <cell r="AE170">
            <v>86.82282120369058</v>
          </cell>
          <cell r="AF170">
            <v>78.826454357004167</v>
          </cell>
          <cell r="AG170">
            <v>83.242208040091171</v>
          </cell>
          <cell r="AH170">
            <v>90.354242770283633</v>
          </cell>
          <cell r="AI170">
            <v>97.063698385587102</v>
          </cell>
          <cell r="AJ170">
            <v>93.585958970488036</v>
          </cell>
          <cell r="AK170">
            <v>90.922165798040794</v>
          </cell>
          <cell r="AL170">
            <v>85.890605187020654</v>
          </cell>
          <cell r="AM170">
            <v>83.751248792567793</v>
          </cell>
          <cell r="AN170">
            <v>88.793819344021585</v>
          </cell>
          <cell r="AO170">
            <v>102.057623649351</v>
          </cell>
          <cell r="AP170">
            <v>115.75608065251406</v>
          </cell>
          <cell r="AQ170">
            <v>110.74501658157618</v>
          </cell>
          <cell r="AR170">
            <v>101.11989068611453</v>
          </cell>
          <cell r="AS170">
            <v>104.91808470338385</v>
          </cell>
          <cell r="AT170">
            <v>99.735936550903659</v>
          </cell>
          <cell r="AU170">
            <v>103.06834133293758</v>
          </cell>
          <cell r="AV170">
            <v>107.68417632781438</v>
          </cell>
          <cell r="AW170">
            <v>106.31122517798548</v>
          </cell>
          <cell r="AX170">
            <v>100.65850507949342</v>
          </cell>
          <cell r="AY170">
            <v>94.483730134879096</v>
          </cell>
          <cell r="AZ170">
            <v>96.377522276455693</v>
          </cell>
          <cell r="BA170">
            <v>108.91730730331716</v>
          </cell>
          <cell r="BB170">
            <v>122.53988621616411</v>
          </cell>
          <cell r="BC170">
            <v>117.92502119796558</v>
          </cell>
          <cell r="BD170">
            <v>111.75682123203475</v>
          </cell>
          <cell r="BE170">
            <v>116.59160279348255</v>
          </cell>
          <cell r="BF170">
            <v>109.65520864845934</v>
          </cell>
        </row>
        <row r="171">
          <cell r="D171" t="str">
            <v>Net New Shipments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16.687175665688983</v>
          </cell>
          <cell r="M171">
            <v>14.69164704275272</v>
          </cell>
          <cell r="N171">
            <v>11.791477161836724</v>
          </cell>
          <cell r="O171">
            <v>9.0009217610112273</v>
          </cell>
          <cell r="P171">
            <v>11.324833994529866</v>
          </cell>
          <cell r="Q171">
            <v>17.304711217730528</v>
          </cell>
          <cell r="R171">
            <v>22.940296996527877</v>
          </cell>
          <cell r="S171">
            <v>21.072634578868247</v>
          </cell>
          <cell r="T171">
            <v>11.52509507897355</v>
          </cell>
          <cell r="U171">
            <v>14.379314509293179</v>
          </cell>
          <cell r="V171">
            <v>19.920426284262145</v>
          </cell>
          <cell r="W171">
            <v>25.050577070415102</v>
          </cell>
          <cell r="X171">
            <v>21.642362222535212</v>
          </cell>
          <cell r="Y171">
            <v>19.519723450721358</v>
          </cell>
          <cell r="Z171">
            <v>15.917784118135842</v>
          </cell>
          <cell r="AA171">
            <v>15.082980840880509</v>
          </cell>
          <cell r="AB171">
            <v>16.300940933363336</v>
          </cell>
          <cell r="AC171">
            <v>22.070268421302444</v>
          </cell>
          <cell r="AD171">
            <v>28.605469805844223</v>
          </cell>
          <cell r="AE171">
            <v>23.9221953778856</v>
          </cell>
          <cell r="AF171">
            <v>22.293436329110364</v>
          </cell>
          <cell r="AG171">
            <v>21.675876663292684</v>
          </cell>
          <cell r="AH171">
            <v>9.3816937806200258</v>
          </cell>
          <cell r="AI171">
            <v>6.0046429473504759</v>
          </cell>
          <cell r="AJ171">
            <v>14.098217357326348</v>
          </cell>
          <cell r="AK171">
            <v>15.389059379944683</v>
          </cell>
          <cell r="AL171">
            <v>14.767899892472769</v>
          </cell>
          <cell r="AM171">
            <v>10.732481342311303</v>
          </cell>
          <cell r="AN171">
            <v>7.5837029324341074</v>
          </cell>
          <cell r="AO171">
            <v>6.8596836539661528</v>
          </cell>
          <cell r="AP171">
            <v>6.7838055636500485</v>
          </cell>
          <cell r="AQ171">
            <v>7.1800046163893967</v>
          </cell>
          <cell r="AR171">
            <v>10.636930545920222</v>
          </cell>
          <cell r="AS171">
            <v>11.673518090098696</v>
          </cell>
          <cell r="AT171">
            <v>9.9192720975556767</v>
          </cell>
          <cell r="AU171">
            <v>9.4847039243079418</v>
          </cell>
          <cell r="AV171">
            <v>8.9435499201479161</v>
          </cell>
          <cell r="AW171">
            <v>8.1330512429904047</v>
          </cell>
          <cell r="AX171">
            <v>7.3891637727135731</v>
          </cell>
          <cell r="AY171">
            <v>8.5448159039176517</v>
          </cell>
          <cell r="AZ171">
            <v>10.282173400084957</v>
          </cell>
          <cell r="BA171">
            <v>10.910069457659574</v>
          </cell>
          <cell r="BB171">
            <v>8.219123674750108</v>
          </cell>
          <cell r="BC171">
            <v>8.3013149114972293</v>
          </cell>
          <cell r="BD171">
            <v>8.3843280606122335</v>
          </cell>
          <cell r="BE171">
            <v>8.4681713412185218</v>
          </cell>
          <cell r="BF171">
            <v>8.5528530546305319</v>
          </cell>
        </row>
        <row r="172">
          <cell r="D172" t="str">
            <v>Replacement Shipments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-1.4551915228366852E-11</v>
          </cell>
          <cell r="M172">
            <v>-1.4951944938283966E-11</v>
          </cell>
          <cell r="N172">
            <v>-1.5357143249650315E-11</v>
          </cell>
          <cell r="O172">
            <v>-1.5767336360349748E-11</v>
          </cell>
          <cell r="P172">
            <v>-1.6182339849676929E-11</v>
          </cell>
          <cell r="Q172">
            <v>-1.6601958673976942E-11</v>
          </cell>
          <cell r="R172">
            <v>-1.7025987182868746E-11</v>
          </cell>
          <cell r="S172">
            <v>-1.7454209156580361E-11</v>
          </cell>
          <cell r="T172">
            <v>-1.7886397864880594E-11</v>
          </cell>
          <cell r="U172">
            <v>-1.8322316148046366E-11</v>
          </cell>
          <cell r="V172">
            <v>-1.8761716520256213E-11</v>
          </cell>
          <cell r="W172">
            <v>-1.9204341295749705E-11</v>
          </cell>
          <cell r="X172">
            <v>-1.9649922738039195E-11</v>
          </cell>
          <cell r="Y172">
            <v>-2.0098183232404689E-11</v>
          </cell>
          <cell r="Z172">
            <v>-2.0548835481844955E-11</v>
          </cell>
          <cell r="AA172">
            <v>-1.4551915228366852E-11</v>
          </cell>
          <cell r="AB172">
            <v>-1.4951944938283966E-11</v>
          </cell>
          <cell r="AC172">
            <v>-1.5357143249650315E-11</v>
          </cell>
          <cell r="AD172">
            <v>-1.5767336360349748E-11</v>
          </cell>
          <cell r="AE172">
            <v>-1.6182339849676929E-11</v>
          </cell>
          <cell r="AF172">
            <v>-1.6601958673976942E-11</v>
          </cell>
          <cell r="AG172">
            <v>-1.7025987182868746E-11</v>
          </cell>
          <cell r="AH172">
            <v>-1.7454209156580361E-11</v>
          </cell>
          <cell r="AI172">
            <v>-1.7886397864880594E-11</v>
          </cell>
          <cell r="AJ172">
            <v>-1.8322316148046366E-11</v>
          </cell>
          <cell r="AK172">
            <v>-1.8761716520256213E-11</v>
          </cell>
          <cell r="AL172">
            <v>-1.9204341295749705E-11</v>
          </cell>
          <cell r="AM172">
            <v>-1.9649922738039195E-11</v>
          </cell>
          <cell r="AN172">
            <v>-2.0098183232404689E-11</v>
          </cell>
          <cell r="AO172">
            <v>-2.0548835481844955E-11</v>
          </cell>
          <cell r="AP172">
            <v>-1.4551915228366852E-11</v>
          </cell>
          <cell r="AQ172">
            <v>-1.4951944938283966E-11</v>
          </cell>
          <cell r="AR172">
            <v>-1.5357143249650315E-11</v>
          </cell>
          <cell r="AS172">
            <v>-1.5767336360349748E-11</v>
          </cell>
          <cell r="AT172">
            <v>-1.6182339849676929E-11</v>
          </cell>
          <cell r="AU172">
            <v>-1.6601958673976942E-11</v>
          </cell>
          <cell r="AV172">
            <v>-1.7025987182868746E-11</v>
          </cell>
          <cell r="AW172">
            <v>-1.7454209156580361E-11</v>
          </cell>
          <cell r="AX172">
            <v>-1.7886397864880594E-11</v>
          </cell>
          <cell r="AY172">
            <v>-1.8322316148046366E-11</v>
          </cell>
          <cell r="AZ172">
            <v>-1.8761716520256213E-11</v>
          </cell>
          <cell r="BA172">
            <v>-1.9204341295749705E-11</v>
          </cell>
          <cell r="BB172">
            <v>-1.9649922738039195E-11</v>
          </cell>
          <cell r="BC172">
            <v>-2.0098183232404689E-11</v>
          </cell>
          <cell r="BD172">
            <v>-2.0548835481844955E-11</v>
          </cell>
          <cell r="BE172">
            <v>-1.4551915228366852E-11</v>
          </cell>
          <cell r="BF172">
            <v>-1.4951944938283966E-11</v>
          </cell>
        </row>
        <row r="173">
          <cell r="D173" t="str">
            <v>Net New Shipments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D174" t="str">
            <v>Replacement Shipments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1659.9614667069</v>
          </cell>
          <cell r="M174">
            <v>1704.2994497940342</v>
          </cell>
          <cell r="N174">
            <v>1749.1573891668218</v>
          </cell>
          <cell r="O174">
            <v>1794.5142024568675</v>
          </cell>
          <cell r="P174">
            <v>1840.3476608093254</v>
          </cell>
          <cell r="Q174">
            <v>1886.6343929184786</v>
          </cell>
          <cell r="R174">
            <v>1933.3498913976994</v>
          </cell>
          <cell r="S174">
            <v>1980.4685215312491</v>
          </cell>
          <cell r="T174">
            <v>2027.9635324501335</v>
          </cell>
          <cell r="U174">
            <v>2075.8070707687411</v>
          </cell>
          <cell r="V174">
            <v>2123.9701967132155</v>
          </cell>
          <cell r="W174">
            <v>2172.4229027665142</v>
          </cell>
          <cell r="X174">
            <v>2221.1341348488654</v>
          </cell>
          <cell r="Y174">
            <v>2210.9922052472102</v>
          </cell>
          <cell r="Z174">
            <v>2189.435417828885</v>
          </cell>
          <cell r="AA174">
            <v>2138.5262373852661</v>
          </cell>
          <cell r="AB174">
            <v>2091.735533668209</v>
          </cell>
          <cell r="AC174">
            <v>2214.3073868211459</v>
          </cell>
          <cell r="AD174">
            <v>2458.0569028486043</v>
          </cell>
          <cell r="AE174">
            <v>2690.8662650235901</v>
          </cell>
          <cell r="AF174">
            <v>2676.3124215184071</v>
          </cell>
          <cell r="AG174">
            <v>2408.5361218651315</v>
          </cell>
          <cell r="AH174">
            <v>2550.6294405032941</v>
          </cell>
          <cell r="AI174">
            <v>2781.7667841863431</v>
          </cell>
          <cell r="AJ174">
            <v>2999.6232787027448</v>
          </cell>
          <cell r="AK174">
            <v>2935.7911312248989</v>
          </cell>
          <cell r="AL174">
            <v>2855.5571001484714</v>
          </cell>
          <cell r="AM174">
            <v>2715.0599162019862</v>
          </cell>
          <cell r="AN174">
            <v>2636.5845211024266</v>
          </cell>
          <cell r="AO174">
            <v>2630.0123338508861</v>
          </cell>
          <cell r="AP174">
            <v>2943.0943638156123</v>
          </cell>
          <cell r="AQ174">
            <v>3402.6441397299623</v>
          </cell>
          <cell r="AR174">
            <v>3480.8061116859371</v>
          </cell>
          <cell r="AS174">
            <v>3412.4686729498208</v>
          </cell>
          <cell r="AT174">
            <v>3124.2998056406586</v>
          </cell>
          <cell r="AU174">
            <v>2860.4243246863307</v>
          </cell>
          <cell r="AV174">
            <v>2980.0473622923591</v>
          </cell>
          <cell r="AW174">
            <v>3465.1634802410163</v>
          </cell>
          <cell r="AX174">
            <v>3443.9564987776184</v>
          </cell>
          <cell r="AY174">
            <v>3343.2110295770763</v>
          </cell>
          <cell r="AZ174">
            <v>3069.459440657396</v>
          </cell>
          <cell r="BA174">
            <v>2887.0075712008097</v>
          </cell>
          <cell r="BB174">
            <v>2856.5273910255937</v>
          </cell>
          <cell r="BC174">
            <v>3167.1038346056839</v>
          </cell>
          <cell r="BD174">
            <v>3639.7365827984886</v>
          </cell>
          <cell r="BE174">
            <v>3832.0504331903849</v>
          </cell>
          <cell r="BF174">
            <v>3797.9423698425089</v>
          </cell>
        </row>
        <row r="175">
          <cell r="D175" t="str">
            <v>Net New Shipments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551.03073854031049</v>
          </cell>
          <cell r="M175">
            <v>485.13596803485052</v>
          </cell>
          <cell r="N175">
            <v>389.36884821844433</v>
          </cell>
          <cell r="O175">
            <v>297.22133121134175</v>
          </cell>
          <cell r="P175">
            <v>373.95972601182075</v>
          </cell>
          <cell r="Q175">
            <v>571.42250993012567</v>
          </cell>
          <cell r="R175">
            <v>757.51637362589099</v>
          </cell>
          <cell r="S175">
            <v>695.84389998715778</v>
          </cell>
          <cell r="T175">
            <v>380.57258941499822</v>
          </cell>
          <cell r="U175">
            <v>474.82236973455292</v>
          </cell>
          <cell r="V175">
            <v>657.79658747312749</v>
          </cell>
          <cell r="W175">
            <v>827.20037593623056</v>
          </cell>
          <cell r="X175">
            <v>714.65699637603336</v>
          </cell>
          <cell r="Y175">
            <v>644.56489490126114</v>
          </cell>
          <cell r="Z175">
            <v>525.62449837310123</v>
          </cell>
          <cell r="AA175">
            <v>498.05828371716052</v>
          </cell>
          <cell r="AB175">
            <v>538.27680018267711</v>
          </cell>
          <cell r="AC175">
            <v>728.78697699446639</v>
          </cell>
          <cell r="AD175">
            <v>944.58723688135797</v>
          </cell>
          <cell r="AE175">
            <v>789.93984666234689</v>
          </cell>
          <cell r="AF175">
            <v>736.15625143141369</v>
          </cell>
          <cell r="AG175">
            <v>715.76368377552717</v>
          </cell>
          <cell r="AH175">
            <v>309.79488418303663</v>
          </cell>
          <cell r="AI175">
            <v>198.28057810601604</v>
          </cell>
          <cell r="AJ175">
            <v>465.5402015382715</v>
          </cell>
          <cell r="AK175">
            <v>508.16536755271954</v>
          </cell>
          <cell r="AL175">
            <v>487.6539294286049</v>
          </cell>
          <cell r="AM175">
            <v>354.39952445540985</v>
          </cell>
          <cell r="AN175">
            <v>250.4230500983831</v>
          </cell>
          <cell r="AO175">
            <v>226.51505717470718</v>
          </cell>
          <cell r="AP175">
            <v>224.00947079007153</v>
          </cell>
          <cell r="AQ175">
            <v>237.09244306852634</v>
          </cell>
          <cell r="AR175">
            <v>351.24432150444773</v>
          </cell>
          <cell r="AS175">
            <v>385.47369689268817</v>
          </cell>
          <cell r="AT175">
            <v>327.54637088988238</v>
          </cell>
          <cell r="AU175">
            <v>313.19640381048521</v>
          </cell>
          <cell r="AV175">
            <v>295.32684358349798</v>
          </cell>
          <cell r="AW175">
            <v>268.5631962409243</v>
          </cell>
          <cell r="AX175">
            <v>243.99913157536503</v>
          </cell>
          <cell r="AY175">
            <v>282.16016374226456</v>
          </cell>
          <cell r="AZ175">
            <v>339.52981115300645</v>
          </cell>
          <cell r="BA175">
            <v>360.26369897581026</v>
          </cell>
          <cell r="BB175">
            <v>271.40541211919481</v>
          </cell>
          <cell r="BC175">
            <v>274.11946624037228</v>
          </cell>
          <cell r="BD175">
            <v>276.86066090278473</v>
          </cell>
          <cell r="BE175">
            <v>279.62926751180953</v>
          </cell>
          <cell r="BF175">
            <v>282.42556018692994</v>
          </cell>
        </row>
        <row r="176">
          <cell r="D176" t="str">
            <v>Replacement Shipments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44.181222368290037</v>
          </cell>
          <cell r="M176">
            <v>45.223541902895462</v>
          </cell>
          <cell r="N176">
            <v>46.272823974912747</v>
          </cell>
          <cell r="O176">
            <v>47.328414840444651</v>
          </cell>
          <cell r="P176">
            <v>48.38963795517374</v>
          </cell>
          <cell r="Q176">
            <v>49.247013186305537</v>
          </cell>
          <cell r="R176">
            <v>49.683542335666644</v>
          </cell>
          <cell r="S176">
            <v>49.852408557347026</v>
          </cell>
          <cell r="T176">
            <v>50.060859666584975</v>
          </cell>
          <cell r="U176">
            <v>51.827561856400351</v>
          </cell>
          <cell r="V176">
            <v>54.500271673626088</v>
          </cell>
          <cell r="W176">
            <v>56.647617516256062</v>
          </cell>
          <cell r="X176">
            <v>56.24951019393599</v>
          </cell>
          <cell r="Y176">
            <v>53.559577604088645</v>
          </cell>
          <cell r="Z176">
            <v>56.192746287238961</v>
          </cell>
          <cell r="AA176">
            <v>60.547592956955071</v>
          </cell>
          <cell r="AB176">
            <v>64.252318626356058</v>
          </cell>
          <cell r="AC176">
            <v>62.819566267146186</v>
          </cell>
          <cell r="AD176">
            <v>59.485255969792092</v>
          </cell>
          <cell r="AE176">
            <v>61.024969920780748</v>
          </cell>
          <cell r="AF176">
            <v>65.126392112832576</v>
          </cell>
          <cell r="AG176">
            <v>69.200858664502576</v>
          </cell>
          <cell r="AH176">
            <v>69.519523489365284</v>
          </cell>
          <cell r="AI176">
            <v>68.169129693577361</v>
          </cell>
          <cell r="AJ176">
            <v>68.287123811881557</v>
          </cell>
          <cell r="AK176">
            <v>71.894097284788558</v>
          </cell>
          <cell r="AL176">
            <v>75.781088846840717</v>
          </cell>
          <cell r="AM176">
            <v>72.36756075842915</v>
          </cell>
          <cell r="AN176">
            <v>69.991982506872489</v>
          </cell>
          <cell r="AO176">
            <v>72.566974487030578</v>
          </cell>
          <cell r="AP176">
            <v>76.56581389319652</v>
          </cell>
          <cell r="AQ176">
            <v>80.264237653770422</v>
          </cell>
          <cell r="AR176">
            <v>75.625661861193535</v>
          </cell>
          <cell r="AS176">
            <v>72.294196701253725</v>
          </cell>
          <cell r="AT176">
            <v>74.649395333129931</v>
          </cell>
          <cell r="AU176">
            <v>78.625200132307128</v>
          </cell>
          <cell r="AV176">
            <v>82.443899580252108</v>
          </cell>
          <cell r="AW176">
            <v>78.854756237073175</v>
          </cell>
          <cell r="AX176">
            <v>75.837971989504013</v>
          </cell>
          <cell r="AY176">
            <v>77.660627342661215</v>
          </cell>
          <cell r="AZ176">
            <v>81.504508591326243</v>
          </cell>
          <cell r="BA176">
            <v>85.158927813526077</v>
          </cell>
          <cell r="BB176">
            <v>81.323738234662144</v>
          </cell>
          <cell r="BC176">
            <v>78.081129174550597</v>
          </cell>
          <cell r="BD176">
            <v>80.25461033983801</v>
          </cell>
          <cell r="BE176">
            <v>84.625907960693013</v>
          </cell>
          <cell r="BF176">
            <v>88.470940031157511</v>
          </cell>
        </row>
        <row r="177">
          <cell r="D177" t="str">
            <v>Net New Shipments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5.0657908180155031</v>
          </cell>
          <cell r="M177">
            <v>4.4600004327711815</v>
          </cell>
          <cell r="N177">
            <v>3.5795845824342791</v>
          </cell>
          <cell r="O177">
            <v>2.7324448261403234</v>
          </cell>
          <cell r="P177">
            <v>3.4379239012266112</v>
          </cell>
          <cell r="Q177">
            <v>5.2532584873205508</v>
          </cell>
          <cell r="R177">
            <v>6.9640751805894183</v>
          </cell>
          <cell r="S177">
            <v>6.3971016365889568</v>
          </cell>
          <cell r="T177">
            <v>3.4987179375036703</v>
          </cell>
          <cell r="U177">
            <v>4.3651844308386103</v>
          </cell>
          <cell r="V177">
            <v>6.0473212833289836</v>
          </cell>
          <cell r="W177">
            <v>7.6047011100999926</v>
          </cell>
          <cell r="X177">
            <v>6.5700560732101962</v>
          </cell>
          <cell r="Y177">
            <v>5.9256783657034475</v>
          </cell>
          <cell r="Z177">
            <v>4.832223633541787</v>
          </cell>
          <cell r="AA177">
            <v>4.5787991558775047</v>
          </cell>
          <cell r="AB177">
            <v>4.9485400381465245</v>
          </cell>
          <cell r="AC177">
            <v>6.6999572222190977</v>
          </cell>
          <cell r="AD177">
            <v>8.6838737237852648</v>
          </cell>
          <cell r="AE177">
            <v>7.2621538911008088</v>
          </cell>
          <cell r="AF177">
            <v>6.7677051719559813</v>
          </cell>
          <cell r="AG177">
            <v>6.5802301823381386</v>
          </cell>
          <cell r="AH177">
            <v>2.848037269063866</v>
          </cell>
          <cell r="AI177">
            <v>1.8228528132951283</v>
          </cell>
          <cell r="AJ177">
            <v>4.2798506751490208</v>
          </cell>
          <cell r="AK177">
            <v>4.6717166084079622</v>
          </cell>
          <cell r="AL177">
            <v>4.4831488069297114</v>
          </cell>
          <cell r="AM177">
            <v>3.2581011027643871</v>
          </cell>
          <cell r="AN177">
            <v>2.3022141943812358</v>
          </cell>
          <cell r="AO177">
            <v>2.0824208460993532</v>
          </cell>
          <cell r="AP177">
            <v>2.0593862391106086</v>
          </cell>
          <cell r="AQ177">
            <v>2.1796619264816885</v>
          </cell>
          <cell r="AR177">
            <v>3.2290943758796402</v>
          </cell>
          <cell r="AS177">
            <v>3.5437752882502878</v>
          </cell>
          <cell r="AT177">
            <v>3.0112320095312839</v>
          </cell>
          <cell r="AU177">
            <v>2.8793084590191143</v>
          </cell>
          <cell r="AV177">
            <v>2.7150282332739835</v>
          </cell>
          <cell r="AW177">
            <v>2.4689819975889691</v>
          </cell>
          <cell r="AX177">
            <v>2.2431571850465843</v>
          </cell>
          <cell r="AY177">
            <v>2.5939829971767949</v>
          </cell>
          <cell r="AZ177">
            <v>3.1213993693667703</v>
          </cell>
          <cell r="BA177">
            <v>3.3120122176314339</v>
          </cell>
          <cell r="BB177">
            <v>2.4951113404583816</v>
          </cell>
          <cell r="BC177">
            <v>2.5200624538629768</v>
          </cell>
          <cell r="BD177">
            <v>2.5452630784016037</v>
          </cell>
          <cell r="BE177">
            <v>2.5707157091856061</v>
          </cell>
          <cell r="BF177">
            <v>2.5964228662774675</v>
          </cell>
        </row>
        <row r="178">
          <cell r="D178" t="str">
            <v>Replacement Shipments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166.94778693461194</v>
          </cell>
          <cell r="M178">
            <v>171.34192888287046</v>
          </cell>
          <cell r="N178">
            <v>175.78493894315923</v>
          </cell>
          <cell r="O178">
            <v>180.27463964712138</v>
          </cell>
          <cell r="P178">
            <v>184.80874161552384</v>
          </cell>
          <cell r="Q178">
            <v>189.38484418223865</v>
          </cell>
          <cell r="R178">
            <v>194.00043625154154</v>
          </cell>
          <cell r="S178">
            <v>198.65289739286342</v>
          </cell>
          <cell r="T178">
            <v>203.33949917659228</v>
          </cell>
          <cell r="U178">
            <v>208.05740675395768</v>
          </cell>
          <cell r="V178">
            <v>212.80368068344177</v>
          </cell>
          <cell r="W178">
            <v>217.57527900554976</v>
          </cell>
          <cell r="X178">
            <v>224.43839242378408</v>
          </cell>
          <cell r="Y178">
            <v>224.15100544400235</v>
          </cell>
          <cell r="Z178">
            <v>221.39598581695125</v>
          </cell>
          <cell r="AA178">
            <v>218.82580511455785</v>
          </cell>
          <cell r="AB178">
            <v>229.95464625794813</v>
          </cell>
          <cell r="AC178">
            <v>251.18357046609876</v>
          </cell>
          <cell r="AD178">
            <v>271.8315217082955</v>
          </cell>
          <cell r="AE178">
            <v>272.16398779230167</v>
          </cell>
          <cell r="AF178">
            <v>251.15158121589602</v>
          </cell>
          <cell r="AG178">
            <v>264.24142588186561</v>
          </cell>
          <cell r="AH178">
            <v>285.05371696870833</v>
          </cell>
          <cell r="AI178">
            <v>305.02818784488215</v>
          </cell>
          <cell r="AJ178">
            <v>303.10095612114355</v>
          </cell>
          <cell r="AK178">
            <v>297.51721551868025</v>
          </cell>
          <cell r="AL178">
            <v>285.0942469248896</v>
          </cell>
          <cell r="AM178">
            <v>280.67635806122121</v>
          </cell>
          <cell r="AN178">
            <v>295.89424801956903</v>
          </cell>
          <cell r="AO178">
            <v>334.62142821137769</v>
          </cell>
          <cell r="AP178">
            <v>375.33658675011981</v>
          </cell>
          <cell r="AQ178">
            <v>362.79500385587835</v>
          </cell>
          <cell r="AR178">
            <v>337.77637222491154</v>
          </cell>
          <cell r="AS178">
            <v>349.80958460742369</v>
          </cell>
          <cell r="AT178">
            <v>334.25316625958311</v>
          </cell>
          <cell r="AU178">
            <v>323.17018531337851</v>
          </cell>
          <cell r="AV178">
            <v>345.69629873344275</v>
          </cell>
          <cell r="AW178">
            <v>344.0126156218094</v>
          </cell>
          <cell r="AX178">
            <v>329.71292031036705</v>
          </cell>
          <cell r="AY178">
            <v>313.1027073129801</v>
          </cell>
          <cell r="AZ178">
            <v>318.80710405587234</v>
          </cell>
          <cell r="BA178">
            <v>355.34678433598293</v>
          </cell>
          <cell r="BB178">
            <v>395.83269025562691</v>
          </cell>
          <cell r="BC178">
            <v>384.48815475868105</v>
          </cell>
          <cell r="BD178">
            <v>369.91403115462441</v>
          </cell>
          <cell r="BE178">
            <v>385.07911478531088</v>
          </cell>
          <cell r="BF178">
            <v>364.22254343338835</v>
          </cell>
        </row>
        <row r="179">
          <cell r="D179" t="str">
            <v>Net New Shipments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57.49060548917214</v>
          </cell>
          <cell r="M179">
            <v>52.80907656113186</v>
          </cell>
          <cell r="N179">
            <v>45.61104687379202</v>
          </cell>
          <cell r="O179">
            <v>38.551165467436476</v>
          </cell>
          <cell r="P179">
            <v>45.145904642424284</v>
          </cell>
          <cell r="Q179">
            <v>61.798726283860105</v>
          </cell>
          <cell r="R179">
            <v>77.831085456753954</v>
          </cell>
          <cell r="S179">
            <v>73.511090399438217</v>
          </cell>
          <cell r="T179">
            <v>47.812082039303732</v>
          </cell>
          <cell r="U179">
            <v>56.184019127907959</v>
          </cell>
          <cell r="V179">
            <v>72.25003628526656</v>
          </cell>
          <cell r="W179">
            <v>87.452908839332395</v>
          </cell>
          <cell r="X179">
            <v>78.662563697359474</v>
          </cell>
          <cell r="Y179">
            <v>73.366210074677838</v>
          </cell>
          <cell r="Z179">
            <v>63.698261107938379</v>
          </cell>
          <cell r="AA179">
            <v>61.850552946663356</v>
          </cell>
          <cell r="AB179">
            <v>65.939601761620906</v>
          </cell>
          <cell r="AC179">
            <v>83.437857745278961</v>
          </cell>
          <cell r="AD179">
            <v>103.50506504182431</v>
          </cell>
          <cell r="AE179">
            <v>90.631016063576681</v>
          </cell>
          <cell r="AF179">
            <v>86.624791009015553</v>
          </cell>
          <cell r="AG179">
            <v>85.568158725558078</v>
          </cell>
          <cell r="AH179">
            <v>49.199449290874782</v>
          </cell>
          <cell r="AI179">
            <v>18.141997468496356</v>
          </cell>
          <cell r="AJ179">
            <v>42.595342612299191</v>
          </cell>
          <cell r="AK179">
            <v>46.495400103129178</v>
          </cell>
          <cell r="AL179">
            <v>44.618673385477429</v>
          </cell>
          <cell r="AM179">
            <v>32.426349251758893</v>
          </cell>
          <cell r="AN179">
            <v>22.91285603630331</v>
          </cell>
          <cell r="AO179">
            <v>20.725356124605263</v>
          </cell>
          <cell r="AP179">
            <v>20.496103505507108</v>
          </cell>
          <cell r="AQ179">
            <v>21.693150902802699</v>
          </cell>
          <cell r="AR179">
            <v>32.13765892971287</v>
          </cell>
          <cell r="AS179">
            <v>35.269530177887191</v>
          </cell>
          <cell r="AT179">
            <v>29.969377173805242</v>
          </cell>
          <cell r="AU179">
            <v>28.656404068148277</v>
          </cell>
          <cell r="AV179">
            <v>27.021400178721251</v>
          </cell>
          <cell r="AW179">
            <v>24.572617615271156</v>
          </cell>
          <cell r="AX179">
            <v>22.325089374052368</v>
          </cell>
          <cell r="AY179">
            <v>25.816693824574941</v>
          </cell>
          <cell r="AZ179">
            <v>31.065821137173316</v>
          </cell>
          <cell r="BA179">
            <v>32.962901244497061</v>
          </cell>
          <cell r="BB179">
            <v>24.832670686333586</v>
          </cell>
          <cell r="BC179">
            <v>25.080997393196412</v>
          </cell>
          <cell r="BD179">
            <v>25.331807367128931</v>
          </cell>
          <cell r="BE179">
            <v>25.585125440798947</v>
          </cell>
          <cell r="BF179">
            <v>25.840976695208155</v>
          </cell>
        </row>
        <row r="180">
          <cell r="D180" t="str">
            <v>Replacement Shipments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92.821310362131044</v>
          </cell>
          <cell r="M180">
            <v>95.192047610617962</v>
          </cell>
          <cell r="N180">
            <v>97.586230460143668</v>
          </cell>
          <cell r="O180">
            <v>100.00259126527116</v>
          </cell>
          <cell r="P180">
            <v>102.43980406942549</v>
          </cell>
          <cell r="Q180">
            <v>104.89648518296521</v>
          </cell>
          <cell r="R180">
            <v>107.37119388853797</v>
          </cell>
          <cell r="S180">
            <v>109.86243327532121</v>
          </cell>
          <cell r="T180">
            <v>112.3686512034384</v>
          </cell>
          <cell r="U180">
            <v>114.888241399519</v>
          </cell>
          <cell r="V180">
            <v>117.24052670589924</v>
          </cell>
          <cell r="W180">
            <v>117.22060712748288</v>
          </cell>
          <cell r="X180">
            <v>116.04520539149831</v>
          </cell>
          <cell r="Y180">
            <v>114.99457171678368</v>
          </cell>
          <cell r="Z180">
            <v>120.49172539126974</v>
          </cell>
          <cell r="AA180">
            <v>130.74577105149652</v>
          </cell>
          <cell r="AB180">
            <v>140.65058288330317</v>
          </cell>
          <cell r="AC180">
            <v>140.91921034966944</v>
          </cell>
          <cell r="AD180">
            <v>131.19069194870022</v>
          </cell>
          <cell r="AE180">
            <v>137.53422389101812</v>
          </cell>
          <cell r="AF180">
            <v>147.26506039019534</v>
          </cell>
          <cell r="AG180">
            <v>154.1557331636422</v>
          </cell>
          <cell r="AH180">
            <v>148.70543939630357</v>
          </cell>
          <cell r="AI180">
            <v>145.03543679102293</v>
          </cell>
          <cell r="AJ180">
            <v>145.92347233951185</v>
          </cell>
          <cell r="AK180">
            <v>155.20415278624151</v>
          </cell>
          <cell r="AL180">
            <v>166.86542399510256</v>
          </cell>
          <cell r="AM180">
            <v>175.00250576338212</v>
          </cell>
          <cell r="AN180">
            <v>174.24637496451521</v>
          </cell>
          <cell r="AO180">
            <v>174.52377737205043</v>
          </cell>
          <cell r="AP180">
            <v>182.2586561705715</v>
          </cell>
          <cell r="AQ180">
            <v>188.50415833333199</v>
          </cell>
          <cell r="AR180">
            <v>166.50845613421626</v>
          </cell>
          <cell r="AS180">
            <v>153.2079345189982</v>
          </cell>
          <cell r="AT180">
            <v>165.11156567520064</v>
          </cell>
          <cell r="AU180">
            <v>176.14912052554169</v>
          </cell>
          <cell r="AV180">
            <v>186.96497518847525</v>
          </cell>
          <cell r="AW180">
            <v>189.60973223040753</v>
          </cell>
          <cell r="AX180">
            <v>184.56802031934888</v>
          </cell>
          <cell r="AY180">
            <v>183.86001094467329</v>
          </cell>
          <cell r="AZ180">
            <v>191.49161740441411</v>
          </cell>
          <cell r="BA180">
            <v>198.27635826741533</v>
          </cell>
          <cell r="BB180">
            <v>180.98563512410425</v>
          </cell>
          <cell r="BC180">
            <v>169.09594000163955</v>
          </cell>
          <cell r="BD180">
            <v>178.61199016192361</v>
          </cell>
          <cell r="BE180">
            <v>189.05808479728503</v>
          </cell>
          <cell r="BF180">
            <v>199.13741275775521</v>
          </cell>
        </row>
        <row r="181">
          <cell r="D181" t="str">
            <v>Net New Shipments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24.419216343768198</v>
          </cell>
          <cell r="M181">
            <v>22.028559516864902</v>
          </cell>
          <cell r="N181">
            <v>18.458974931354646</v>
          </cell>
          <cell r="O181">
            <v>14.991980451512518</v>
          </cell>
          <cell r="P181">
            <v>18.051921321844247</v>
          </cell>
          <cell r="Q181">
            <v>25.849285868531297</v>
          </cell>
          <cell r="R181">
            <v>33.279388994765213</v>
          </cell>
          <cell r="S181">
            <v>31.056777074348247</v>
          </cell>
          <cell r="T181">
            <v>18.822040745261802</v>
          </cell>
          <cell r="U181">
            <v>22.645982491499126</v>
          </cell>
          <cell r="V181">
            <v>30.024533684296102</v>
          </cell>
          <cell r="W181">
            <v>36.935126036159318</v>
          </cell>
          <cell r="X181">
            <v>32.660234004805261</v>
          </cell>
          <cell r="Y181">
            <v>30.040865074239264</v>
          </cell>
          <cell r="Z181">
            <v>25.431746948242107</v>
          </cell>
          <cell r="AA181">
            <v>24.458381734744989</v>
          </cell>
          <cell r="AB181">
            <v>26.214841111799387</v>
          </cell>
          <cell r="AC181">
            <v>34.083295413712676</v>
          </cell>
          <cell r="AD181">
            <v>43.055683015815021</v>
          </cell>
          <cell r="AE181">
            <v>36.989553481032317</v>
          </cell>
          <cell r="AF181">
            <v>34.993595780376154</v>
          </cell>
          <cell r="AG181">
            <v>34.34842516968979</v>
          </cell>
          <cell r="AH181">
            <v>17.803016737912685</v>
          </cell>
          <cell r="AI181">
            <v>8.1724977279752693</v>
          </cell>
          <cell r="AJ181">
            <v>19.188093335688791</v>
          </cell>
          <cell r="AK181">
            <v>20.944967739300182</v>
          </cell>
          <cell r="AL181">
            <v>20.099551193372676</v>
          </cell>
          <cell r="AM181">
            <v>14.607226467025384</v>
          </cell>
          <cell r="AN181">
            <v>10.321645354833663</v>
          </cell>
          <cell r="AO181">
            <v>9.3362335726228594</v>
          </cell>
          <cell r="AP181">
            <v>9.2329612338426159</v>
          </cell>
          <cell r="AQ181">
            <v>9.7721999340833463</v>
          </cell>
          <cell r="AR181">
            <v>14.477178989887989</v>
          </cell>
          <cell r="AS181">
            <v>15.888005482641347</v>
          </cell>
          <cell r="AT181">
            <v>13.500424486722977</v>
          </cell>
          <cell r="AU181">
            <v>12.908964271743343</v>
          </cell>
          <cell r="AV181">
            <v>12.172437569279964</v>
          </cell>
          <cell r="AW181">
            <v>11.069324752135572</v>
          </cell>
          <cell r="AX181">
            <v>10.056871769666714</v>
          </cell>
          <cell r="AY181">
            <v>11.629748708296802</v>
          </cell>
          <cell r="AZ181">
            <v>13.994343958106356</v>
          </cell>
          <cell r="BA181">
            <v>14.848929176399452</v>
          </cell>
          <cell r="BB181">
            <v>11.18647189296712</v>
          </cell>
          <cell r="BC181">
            <v>11.298336611896717</v>
          </cell>
          <cell r="BD181">
            <v>11.411319978015626</v>
          </cell>
          <cell r="BE181">
            <v>11.525433177795776</v>
          </cell>
          <cell r="BF181">
            <v>11.6406875095738</v>
          </cell>
        </row>
        <row r="182"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</row>
        <row r="184">
          <cell r="D184" t="str">
            <v>Anchor</v>
          </cell>
        </row>
        <row r="186">
          <cell r="D186"/>
        </row>
        <row r="188"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</row>
        <row r="189">
          <cell r="D189" t="str">
            <v>SHIPMENTS</v>
          </cell>
          <cell r="E189">
            <v>1981</v>
          </cell>
          <cell r="F189">
            <v>1982</v>
          </cell>
          <cell r="G189">
            <v>1983</v>
          </cell>
          <cell r="H189">
            <v>1984</v>
          </cell>
          <cell r="I189">
            <v>1985</v>
          </cell>
          <cell r="J189">
            <v>1986</v>
          </cell>
          <cell r="K189">
            <v>1987</v>
          </cell>
          <cell r="L189">
            <v>1988</v>
          </cell>
          <cell r="M189">
            <v>1989</v>
          </cell>
          <cell r="N189">
            <v>1990</v>
          </cell>
          <cell r="O189">
            <v>1991</v>
          </cell>
          <cell r="P189">
            <v>1992</v>
          </cell>
          <cell r="Q189">
            <v>1993</v>
          </cell>
          <cell r="R189">
            <v>1994</v>
          </cell>
          <cell r="S189">
            <v>1995</v>
          </cell>
          <cell r="T189">
            <v>1996</v>
          </cell>
          <cell r="U189">
            <v>1997</v>
          </cell>
          <cell r="V189">
            <v>1998</v>
          </cell>
          <cell r="W189">
            <v>1999</v>
          </cell>
          <cell r="X189">
            <v>2000</v>
          </cell>
          <cell r="Y189">
            <v>2001</v>
          </cell>
          <cell r="Z189">
            <v>2002</v>
          </cell>
          <cell r="AA189">
            <v>2003</v>
          </cell>
          <cell r="AB189">
            <v>2004</v>
          </cell>
          <cell r="AC189">
            <v>2005</v>
          </cell>
          <cell r="AD189">
            <v>2006</v>
          </cell>
          <cell r="AE189">
            <v>2007</v>
          </cell>
          <cell r="AF189">
            <v>2008</v>
          </cell>
          <cell r="AG189">
            <v>2009</v>
          </cell>
          <cell r="AH189">
            <v>2010</v>
          </cell>
          <cell r="AI189">
            <v>2011</v>
          </cell>
          <cell r="AJ189">
            <v>2012</v>
          </cell>
          <cell r="AK189">
            <v>2013</v>
          </cell>
          <cell r="AL189">
            <v>2014</v>
          </cell>
          <cell r="AM189">
            <v>2015</v>
          </cell>
          <cell r="AN189">
            <v>2016</v>
          </cell>
          <cell r="AO189">
            <v>2017</v>
          </cell>
          <cell r="AP189">
            <v>2018</v>
          </cell>
          <cell r="AQ189">
            <v>2019</v>
          </cell>
          <cell r="AR189">
            <v>2020</v>
          </cell>
          <cell r="AS189">
            <v>2021</v>
          </cell>
          <cell r="AT189">
            <v>2022</v>
          </cell>
          <cell r="AU189">
            <v>2023</v>
          </cell>
          <cell r="AV189">
            <v>2024</v>
          </cell>
          <cell r="AW189">
            <v>2025</v>
          </cell>
          <cell r="AX189">
            <v>2026</v>
          </cell>
          <cell r="AY189">
            <v>2027</v>
          </cell>
          <cell r="AZ189">
            <v>2028</v>
          </cell>
          <cell r="BA189">
            <v>2029</v>
          </cell>
          <cell r="BB189">
            <v>2030</v>
          </cell>
          <cell r="BC189">
            <v>2031</v>
          </cell>
          <cell r="BD189">
            <v>2032</v>
          </cell>
          <cell r="BE189">
            <v>2033</v>
          </cell>
          <cell r="BF189">
            <v>2034</v>
          </cell>
        </row>
        <row r="190">
          <cell r="D190" t="str">
            <v>Replacement Shipments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66.737703023954964</v>
          </cell>
          <cell r="M190">
            <v>68.41622836307026</v>
          </cell>
          <cell r="N190">
            <v>70.1103023310026</v>
          </cell>
          <cell r="O190">
            <v>71.8189953196771</v>
          </cell>
          <cell r="P190">
            <v>73.541337245240271</v>
          </cell>
          <cell r="Q190">
            <v>75.276318042574118</v>
          </cell>
          <cell r="R190">
            <v>77.022888250169629</v>
          </cell>
          <cell r="S190">
            <v>78.779959686264476</v>
          </cell>
          <cell r="T190">
            <v>80.546406216923401</v>
          </cell>
          <cell r="U190">
            <v>81.235904699805019</v>
          </cell>
          <cell r="V190">
            <v>81.180668915715543</v>
          </cell>
          <cell r="W190">
            <v>80.355008647602091</v>
          </cell>
          <cell r="X190">
            <v>79.639202979383612</v>
          </cell>
          <cell r="Y190">
            <v>83.380613255009422</v>
          </cell>
          <cell r="Z190">
            <v>90.311048796494262</v>
          </cell>
          <cell r="AA190">
            <v>96.953945429810659</v>
          </cell>
          <cell r="AB190">
            <v>97.088348840104516</v>
          </cell>
          <cell r="AC190">
            <v>90.559673658691509</v>
          </cell>
          <cell r="AD190">
            <v>93.728983570237347</v>
          </cell>
          <cell r="AE190">
            <v>98.487993026407864</v>
          </cell>
          <cell r="AF190">
            <v>102.11952564792743</v>
          </cell>
          <cell r="AG190">
            <v>98.442584601911761</v>
          </cell>
          <cell r="AH190">
            <v>100.33979753610178</v>
          </cell>
          <cell r="AI190">
            <v>104.14078541584871</v>
          </cell>
          <cell r="AJ190">
            <v>110.05838577879635</v>
          </cell>
          <cell r="AK190">
            <v>111.25098090515547</v>
          </cell>
          <cell r="AL190">
            <v>109.73483001963915</v>
          </cell>
          <cell r="AM190">
            <v>118.58207306759925</v>
          </cell>
          <cell r="AN190">
            <v>119.27214608298543</v>
          </cell>
          <cell r="AO190">
            <v>121.48857541539262</v>
          </cell>
          <cell r="AP190">
            <v>117.27508434070418</v>
          </cell>
          <cell r="AQ190">
            <v>108.4908286762706</v>
          </cell>
          <cell r="AR190">
            <v>109.35775719023701</v>
          </cell>
          <cell r="AS190">
            <v>122.30724098421965</v>
          </cell>
          <cell r="AT190">
            <v>124.62134932231191</v>
          </cell>
          <cell r="AU190">
            <v>122.56552080034849</v>
          </cell>
          <cell r="AV190">
            <v>127.90669948134689</v>
          </cell>
          <cell r="AW190">
            <v>125.86104145790721</v>
          </cell>
          <cell r="AX190">
            <v>127.44842620381716</v>
          </cell>
          <cell r="AY190">
            <v>123.16901050064607</v>
          </cell>
          <cell r="AZ190">
            <v>114.72898167755915</v>
          </cell>
          <cell r="BA190">
            <v>118.59936687640158</v>
          </cell>
          <cell r="BB190">
            <v>132.4494617486915</v>
          </cell>
          <cell r="BC190">
            <v>133.23944085733973</v>
          </cell>
          <cell r="BD190">
            <v>130.80604952044118</v>
          </cell>
          <cell r="BE190">
            <v>135.67706116735383</v>
          </cell>
          <cell r="BF190">
            <v>132.92722326860999</v>
          </cell>
        </row>
        <row r="191">
          <cell r="D191" t="str">
            <v>Net New Shipments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14.498201675850048</v>
          </cell>
          <cell r="M191">
            <v>12.764440552645283</v>
          </cell>
          <cell r="N191">
            <v>10.24470631659949</v>
          </cell>
          <cell r="O191">
            <v>7.8202076597065115</v>
          </cell>
          <cell r="P191">
            <v>9.839276009769149</v>
          </cell>
          <cell r="Q191">
            <v>15.034730753920144</v>
          </cell>
          <cell r="R191">
            <v>19.931057179641016</v>
          </cell>
          <cell r="S191">
            <v>18.308389153840039</v>
          </cell>
          <cell r="T191">
            <v>10.013267441768107</v>
          </cell>
          <cell r="U191">
            <v>12.493078870432328</v>
          </cell>
          <cell r="V191">
            <v>17.307324110692321</v>
          </cell>
          <cell r="W191">
            <v>21.764517000325341</v>
          </cell>
          <cell r="X191">
            <v>18.80338162252815</v>
          </cell>
          <cell r="Y191">
            <v>16.959184281092362</v>
          </cell>
          <cell r="Z191">
            <v>13.829736619354435</v>
          </cell>
          <cell r="AA191">
            <v>13.10444034898569</v>
          </cell>
          <cell r="AB191">
            <v>14.162632065050957</v>
          </cell>
          <cell r="AC191">
            <v>19.175156360947639</v>
          </cell>
          <cell r="AD191">
            <v>24.853089497361907</v>
          </cell>
          <cell r="AE191">
            <v>20.784153056577566</v>
          </cell>
          <cell r="AF191">
            <v>19.369049767465185</v>
          </cell>
          <cell r="AG191">
            <v>18.832499738792421</v>
          </cell>
          <cell r="AH191">
            <v>8.1510311401688114</v>
          </cell>
          <cell r="AI191">
            <v>5.2169717743882984</v>
          </cell>
          <cell r="AJ191">
            <v>12.248855205423297</v>
          </cell>
          <cell r="AK191">
            <v>13.370368417156442</v>
          </cell>
          <cell r="AL191">
            <v>12.830690780709347</v>
          </cell>
          <cell r="AM191">
            <v>9.3246264137476373</v>
          </cell>
          <cell r="AN191">
            <v>6.5888953749217762</v>
          </cell>
          <cell r="AO191">
            <v>5.9598507884245464</v>
          </cell>
          <cell r="AP191">
            <v>5.8939261599418842</v>
          </cell>
          <cell r="AQ191">
            <v>6.2381530012885378</v>
          </cell>
          <cell r="AR191">
            <v>9.2416096861645656</v>
          </cell>
          <cell r="AS191">
            <v>10.142220764471858</v>
          </cell>
          <cell r="AT191">
            <v>8.6180915350278156</v>
          </cell>
          <cell r="AU191">
            <v>8.2405287200926978</v>
          </cell>
          <cell r="AV191">
            <v>7.770361686006936</v>
          </cell>
          <cell r="AW191">
            <v>7.0661818107028012</v>
          </cell>
          <cell r="AX191">
            <v>6.419875282607336</v>
          </cell>
          <cell r="AY191">
            <v>7.4239324101283728</v>
          </cell>
          <cell r="AZ191">
            <v>8.9333885258370174</v>
          </cell>
          <cell r="BA191">
            <v>9.478919049190381</v>
          </cell>
          <cell r="BB191">
            <v>7.1409635172890376</v>
          </cell>
          <cell r="BC191">
            <v>7.2123731524618506</v>
          </cell>
          <cell r="BD191">
            <v>7.2844968839865487</v>
          </cell>
          <cell r="BE191">
            <v>7.3573418528262664</v>
          </cell>
          <cell r="BF191">
            <v>7.4309152713547064</v>
          </cell>
        </row>
        <row r="192">
          <cell r="D192" t="str">
            <v>Replacement Shipments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190.90717514533753</v>
          </cell>
          <cell r="M192">
            <v>196.0807672977902</v>
          </cell>
          <cell r="N192">
            <v>201.31813329605578</v>
          </cell>
          <cell r="O192">
            <v>206.61691844741438</v>
          </cell>
          <cell r="P192">
            <v>211.97463242479859</v>
          </cell>
          <cell r="Q192">
            <v>217.38864947393537</v>
          </cell>
          <cell r="R192">
            <v>222.85620889004352</v>
          </cell>
          <cell r="S192">
            <v>228.37441577027693</v>
          </cell>
          <cell r="T192">
            <v>233.94024204751938</v>
          </cell>
          <cell r="U192">
            <v>239.55052781051785</v>
          </cell>
          <cell r="V192">
            <v>245.20198291469239</v>
          </cell>
          <cell r="W192">
            <v>250.89118888727904</v>
          </cell>
          <cell r="X192">
            <v>256.61460112975288</v>
          </cell>
          <cell r="Y192">
            <v>262.36855141974155</v>
          </cell>
          <cell r="Z192">
            <v>260.17636092995463</v>
          </cell>
          <cell r="AA192">
            <v>257.06642771598433</v>
          </cell>
          <cell r="AB192">
            <v>250.26506347536412</v>
          </cell>
          <cell r="AC192">
            <v>243.98013282156779</v>
          </cell>
          <cell r="AD192">
            <v>258.98450669369601</v>
          </cell>
          <cell r="AE192">
            <v>289.22125196488696</v>
          </cell>
          <cell r="AF192">
            <v>318.08237097055053</v>
          </cell>
          <cell r="AG192">
            <v>315.84783061640172</v>
          </cell>
          <cell r="AH192">
            <v>281.78140871374484</v>
          </cell>
          <cell r="AI192">
            <v>299.23968241369397</v>
          </cell>
          <cell r="AJ192">
            <v>327.89253144355592</v>
          </cell>
          <cell r="AK192">
            <v>354.87721455550042</v>
          </cell>
          <cell r="AL192">
            <v>346.4529799929424</v>
          </cell>
          <cell r="AM192">
            <v>343.39576520718282</v>
          </cell>
          <cell r="AN192">
            <v>326.25176922242599</v>
          </cell>
          <cell r="AO192">
            <v>319.67653160558291</v>
          </cell>
          <cell r="AP192">
            <v>317.93097223060749</v>
          </cell>
          <cell r="AQ192">
            <v>335.59476876831712</v>
          </cell>
          <cell r="AR192">
            <v>377.72704540331421</v>
          </cell>
          <cell r="AS192">
            <v>388.52331656853539</v>
          </cell>
          <cell r="AT192">
            <v>410.62338652621793</v>
          </cell>
          <cell r="AU192">
            <v>405.82532936840943</v>
          </cell>
          <cell r="AV192">
            <v>320.72522416121859</v>
          </cell>
          <cell r="AW192">
            <v>324.16521422466025</v>
          </cell>
          <cell r="AX192">
            <v>386.41483964724415</v>
          </cell>
          <cell r="AY192">
            <v>418.75786365969276</v>
          </cell>
          <cell r="AZ192">
            <v>407.75516927855375</v>
          </cell>
          <cell r="BA192">
            <v>387.94675807286666</v>
          </cell>
          <cell r="BB192">
            <v>357.73204712482993</v>
          </cell>
          <cell r="BC192">
            <v>348.15137426138824</v>
          </cell>
          <cell r="BD192">
            <v>346.09084166144157</v>
          </cell>
          <cell r="BE192">
            <v>365.39927755225079</v>
          </cell>
          <cell r="BF192">
            <v>421.8814027927674</v>
          </cell>
        </row>
        <row r="193">
          <cell r="D193" t="str">
            <v>Net New Shipments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69.269185784617093</v>
          </cell>
          <cell r="M193">
            <v>60.985660418194129</v>
          </cell>
          <cell r="N193">
            <v>48.94693017930831</v>
          </cell>
          <cell r="O193">
            <v>37.363214374153408</v>
          </cell>
          <cell r="P193">
            <v>47.00987426889742</v>
          </cell>
          <cell r="Q193">
            <v>71.832602490951558</v>
          </cell>
          <cell r="R193">
            <v>95.226162080507038</v>
          </cell>
          <cell r="S193">
            <v>87.473414846124797</v>
          </cell>
          <cell r="T193">
            <v>47.84116666622549</v>
          </cell>
          <cell r="U193">
            <v>59.689154603176121</v>
          </cell>
          <cell r="V193">
            <v>82.69054852886353</v>
          </cell>
          <cell r="W193">
            <v>103.98602566822137</v>
          </cell>
          <cell r="X193">
            <v>89.838378863189519</v>
          </cell>
          <cell r="Y193">
            <v>81.027213787441283</v>
          </cell>
          <cell r="Z193">
            <v>66.075408292471366</v>
          </cell>
          <cell r="AA193">
            <v>62.610103889598605</v>
          </cell>
          <cell r="AB193">
            <v>67.665908755243379</v>
          </cell>
          <cell r="AC193">
            <v>91.614635946749331</v>
          </cell>
          <cell r="AD193">
            <v>118.7425387096182</v>
          </cell>
          <cell r="AE193">
            <v>99.302064603648432</v>
          </cell>
          <cell r="AF193">
            <v>92.5410155556674</v>
          </cell>
          <cell r="AG193">
            <v>89.977498752007705</v>
          </cell>
          <cell r="AH193">
            <v>38.943815447473753</v>
          </cell>
          <cell r="AI193">
            <v>24.925531810966277</v>
          </cell>
          <cell r="AJ193">
            <v>58.522308203688226</v>
          </cell>
          <cell r="AK193">
            <v>63.880649104192344</v>
          </cell>
          <cell r="AL193">
            <v>61.302189285611348</v>
          </cell>
          <cell r="AM193">
            <v>44.550992865683838</v>
          </cell>
          <cell r="AN193">
            <v>31.480277902403941</v>
          </cell>
          <cell r="AO193">
            <v>28.474842655805332</v>
          </cell>
          <cell r="AP193">
            <v>28.159869430834078</v>
          </cell>
          <cell r="AQ193">
            <v>29.80450878393367</v>
          </cell>
          <cell r="AR193">
            <v>44.154357389453253</v>
          </cell>
          <cell r="AS193">
            <v>48.457276985810495</v>
          </cell>
          <cell r="AT193">
            <v>41.175326222909462</v>
          </cell>
          <cell r="AU193">
            <v>39.371414995998748</v>
          </cell>
          <cell r="AV193">
            <v>37.125061388699578</v>
          </cell>
          <cell r="AW193">
            <v>33.760646428914697</v>
          </cell>
          <cell r="AX193">
            <v>30.672737461345605</v>
          </cell>
          <cell r="AY193">
            <v>35.46989929283518</v>
          </cell>
          <cell r="AZ193">
            <v>42.681745178999336</v>
          </cell>
          <cell r="BA193">
            <v>45.288168790576492</v>
          </cell>
          <cell r="BB193">
            <v>34.117936804825149</v>
          </cell>
          <cell r="BC193">
            <v>34.459116172873109</v>
          </cell>
          <cell r="BD193">
            <v>34.803707334602223</v>
          </cell>
          <cell r="BE193">
            <v>35.151744407948172</v>
          </cell>
          <cell r="BF193">
            <v>35.503261852027208</v>
          </cell>
        </row>
        <row r="194">
          <cell r="D194" t="str">
            <v>Replacement Shipments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27.67498655808231</v>
          </cell>
          <cell r="M194">
            <v>28.349467396436157</v>
          </cell>
          <cell r="N194">
            <v>29.029335947185576</v>
          </cell>
          <cell r="O194">
            <v>29.714193502328548</v>
          </cell>
          <cell r="P194">
            <v>30.403625802730691</v>
          </cell>
          <cell r="Q194">
            <v>31.097203305020429</v>
          </cell>
          <cell r="R194">
            <v>31.79448148477718</v>
          </cell>
          <cell r="S194">
            <v>32.224665686828104</v>
          </cell>
          <cell r="T194">
            <v>32.355075131167958</v>
          </cell>
          <cell r="U194">
            <v>32.244226148802923</v>
          </cell>
          <cell r="V194">
            <v>32.168252037815037</v>
          </cell>
          <cell r="W194">
            <v>33.491287962802772</v>
          </cell>
          <cell r="X194">
            <v>35.81525056679655</v>
          </cell>
          <cell r="Y194">
            <v>38.049044422406801</v>
          </cell>
          <cell r="Z194">
            <v>37.970019343546198</v>
          </cell>
          <cell r="AA194">
            <v>35.49733752404439</v>
          </cell>
          <cell r="AB194">
            <v>36.164677902847657</v>
          </cell>
          <cell r="AC194">
            <v>37.599461579617653</v>
          </cell>
          <cell r="AD194">
            <v>40.321208732118237</v>
          </cell>
          <cell r="AE194">
            <v>41.715937757564433</v>
          </cell>
          <cell r="AF194">
            <v>43.371004241241756</v>
          </cell>
          <cell r="AG194">
            <v>42.3099275238784</v>
          </cell>
          <cell r="AH194">
            <v>39.609640558770828</v>
          </cell>
          <cell r="AI194">
            <v>40.609051967653173</v>
          </cell>
          <cell r="AJ194">
            <v>43.616815361580805</v>
          </cell>
          <cell r="AK194">
            <v>48.120354108840843</v>
          </cell>
          <cell r="AL194">
            <v>48.238210621769412</v>
          </cell>
          <cell r="AM194">
            <v>49.449203692520165</v>
          </cell>
          <cell r="AN194">
            <v>48.219752267619924</v>
          </cell>
          <cell r="AO194">
            <v>42.167514775540447</v>
          </cell>
          <cell r="AP194">
            <v>42.246189326331731</v>
          </cell>
          <cell r="AQ194">
            <v>47.46062731323623</v>
          </cell>
          <cell r="AR194">
            <v>52.316108002408612</v>
          </cell>
          <cell r="AS194">
            <v>52.264608333536756</v>
          </cell>
          <cell r="AT194">
            <v>52.375363717500782</v>
          </cell>
          <cell r="AU194">
            <v>50.287412825736226</v>
          </cell>
          <cell r="AV194">
            <v>44.037774918748433</v>
          </cell>
          <cell r="AW194">
            <v>44.095761668874346</v>
          </cell>
          <cell r="AX194">
            <v>49.418221444318092</v>
          </cell>
          <cell r="AY194">
            <v>55.216216556919562</v>
          </cell>
          <cell r="AZ194">
            <v>55.447337554921006</v>
          </cell>
          <cell r="BA194">
            <v>55.079806107197122</v>
          </cell>
          <cell r="BB194">
            <v>52.873372268560558</v>
          </cell>
          <cell r="BC194">
            <v>46.47619129452</v>
          </cell>
          <cell r="BD194">
            <v>46.313199432733668</v>
          </cell>
          <cell r="BE194">
            <v>51.432841825208655</v>
          </cell>
          <cell r="BF194">
            <v>57.545919998405111</v>
          </cell>
        </row>
        <row r="195">
          <cell r="D195" t="str">
            <v>Net New Shipments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4.5496791287457938</v>
          </cell>
          <cell r="M195">
            <v>4.005607734731802</v>
          </cell>
          <cell r="N195">
            <v>3.2148902016173508</v>
          </cell>
          <cell r="O195">
            <v>2.4540585354864959</v>
          </cell>
          <cell r="P195">
            <v>3.0876621600720853</v>
          </cell>
          <cell r="Q195">
            <v>4.7180472617761211</v>
          </cell>
          <cell r="R195">
            <v>6.2545629376296237</v>
          </cell>
          <cell r="S195">
            <v>5.7453536567180947</v>
          </cell>
          <cell r="T195">
            <v>3.1422623928764346</v>
          </cell>
          <cell r="U195">
            <v>3.9204517540447341</v>
          </cell>
          <cell r="V195">
            <v>5.4312095418026187</v>
          </cell>
          <cell r="W195">
            <v>6.8299207693154642</v>
          </cell>
          <cell r="X195">
            <v>5.9006871907678864</v>
          </cell>
          <cell r="Y195">
            <v>5.3219598188349551</v>
          </cell>
          <cell r="Z195">
            <v>4.3399081803322019</v>
          </cell>
          <cell r="AA195">
            <v>4.1123030347264375</v>
          </cell>
          <cell r="AB195">
            <v>4.4443740648055181</v>
          </cell>
          <cell r="AC195">
            <v>6.017353781963152</v>
          </cell>
          <cell r="AD195">
            <v>7.7991453767226062</v>
          </cell>
          <cell r="AE195">
            <v>6.5222728642049788</v>
          </cell>
          <cell r="AF195">
            <v>6.0781994512784081</v>
          </cell>
          <cell r="AG195">
            <v>5.9098247437415239</v>
          </cell>
          <cell r="AH195">
            <v>2.5578742167696191</v>
          </cell>
          <cell r="AI195">
            <v>1.637137358678558</v>
          </cell>
          <cell r="AJ195">
            <v>3.8438119516554252</v>
          </cell>
          <cell r="AK195">
            <v>4.195753893567769</v>
          </cell>
          <cell r="AL195">
            <v>4.0263977117673448</v>
          </cell>
          <cell r="AM195">
            <v>2.9261600249806179</v>
          </cell>
          <cell r="AN195">
            <v>2.0676605581163034</v>
          </cell>
          <cell r="AO195">
            <v>1.8702601432079859</v>
          </cell>
          <cell r="AP195">
            <v>1.8495723425426149</v>
          </cell>
          <cell r="AQ195">
            <v>1.9575941310818621</v>
          </cell>
          <cell r="AR195">
            <v>2.9001085545109508</v>
          </cell>
          <cell r="AS195">
            <v>3.1827292213842497</v>
          </cell>
          <cell r="AT195">
            <v>2.7044423896963394</v>
          </cell>
          <cell r="AU195">
            <v>2.5859594428243327</v>
          </cell>
          <cell r="AV195">
            <v>2.4384163757715656</v>
          </cell>
          <cell r="AW195">
            <v>2.2174377638593228</v>
          </cell>
          <cell r="AX195">
            <v>2.0146203808905625</v>
          </cell>
          <cell r="AY195">
            <v>2.3297034414855489</v>
          </cell>
          <cell r="AZ195">
            <v>2.8033857049098856</v>
          </cell>
          <cell r="BA195">
            <v>2.9745785805289415</v>
          </cell>
          <cell r="BB195">
            <v>2.2409050032640607</v>
          </cell>
          <cell r="BC195">
            <v>2.2633140532967673</v>
          </cell>
          <cell r="BD195">
            <v>2.2859471938297702</v>
          </cell>
          <cell r="BE195">
            <v>2.3088066657680315</v>
          </cell>
          <cell r="BF195">
            <v>2.3318947324256669</v>
          </cell>
        </row>
        <row r="196">
          <cell r="D196" t="str">
            <v>Replacement Shipments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106.68455196254945</v>
          </cell>
          <cell r="M196">
            <v>109.49253806178066</v>
          </cell>
          <cell r="N196">
            <v>112.33175232361846</v>
          </cell>
          <cell r="O196">
            <v>115.20080328166287</v>
          </cell>
          <cell r="P196">
            <v>118.09822795516865</v>
          </cell>
          <cell r="Q196">
            <v>121.02249224778761</v>
          </cell>
          <cell r="R196">
            <v>123.97199149540769</v>
          </cell>
          <cell r="S196">
            <v>126.94505116573143</v>
          </cell>
          <cell r="T196">
            <v>129.93992771189269</v>
          </cell>
          <cell r="U196">
            <v>132.95480958204939</v>
          </cell>
          <cell r="V196">
            <v>135.98781838651388</v>
          </cell>
          <cell r="W196">
            <v>139.0370102235924</v>
          </cell>
          <cell r="X196">
            <v>138.90277790888288</v>
          </cell>
          <cell r="Y196">
            <v>137.85796151210351</v>
          </cell>
          <cell r="Z196">
            <v>135.09776636050623</v>
          </cell>
          <cell r="AA196">
            <v>132.57904252545509</v>
          </cell>
          <cell r="AB196">
            <v>139.96328575465586</v>
          </cell>
          <cell r="AC196">
            <v>154.43300503427676</v>
          </cell>
          <cell r="AD196">
            <v>168.26322967238764</v>
          </cell>
          <cell r="AE196">
            <v>167.63036039648722</v>
          </cell>
          <cell r="AF196">
            <v>152.19163313804384</v>
          </cell>
          <cell r="AG196">
            <v>160.71720707189911</v>
          </cell>
          <cell r="AH196">
            <v>174.44853863249676</v>
          </cell>
          <cell r="AI196">
            <v>187.40260355764866</v>
          </cell>
          <cell r="AJ196">
            <v>180.68807040338996</v>
          </cell>
          <cell r="AK196">
            <v>175.54503769230868</v>
          </cell>
          <cell r="AL196">
            <v>165.83051440351613</v>
          </cell>
          <cell r="AM196">
            <v>161.70002107875658</v>
          </cell>
          <cell r="AN196">
            <v>171.43580145476912</v>
          </cell>
          <cell r="AO196">
            <v>197.04446361416021</v>
          </cell>
          <cell r="AP196">
            <v>223.49231744430324</v>
          </cell>
          <cell r="AQ196">
            <v>213.81736718888186</v>
          </cell>
          <cell r="AR196">
            <v>195.23396595463322</v>
          </cell>
          <cell r="AS196">
            <v>202.56720649143767</v>
          </cell>
          <cell r="AT196">
            <v>192.56194116620503</v>
          </cell>
          <cell r="AU196">
            <v>198.99587416740059</v>
          </cell>
          <cell r="AV196">
            <v>207.9077486376639</v>
          </cell>
          <cell r="AW196">
            <v>205.25696750821189</v>
          </cell>
          <cell r="AX196">
            <v>194.34316058287044</v>
          </cell>
          <cell r="AY196">
            <v>182.42141310930688</v>
          </cell>
          <cell r="AZ196">
            <v>186.07779117681761</v>
          </cell>
          <cell r="BA196">
            <v>210.28857647732556</v>
          </cell>
          <cell r="BB196">
            <v>236.58993113306303</v>
          </cell>
          <cell r="BC196">
            <v>227.6799294139675</v>
          </cell>
          <cell r="BD196">
            <v>215.77087636833261</v>
          </cell>
          <cell r="BE196">
            <v>225.10547485693064</v>
          </cell>
          <cell r="BF196">
            <v>211.71325568848891</v>
          </cell>
        </row>
        <row r="197">
          <cell r="D197" t="str">
            <v>Net New Shipments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32.21822594633344</v>
          </cell>
          <cell r="M197">
            <v>28.365423450322851</v>
          </cell>
          <cell r="N197">
            <v>22.766014036887782</v>
          </cell>
          <cell r="O197">
            <v>17.378239243792223</v>
          </cell>
          <cell r="P197">
            <v>21.865057799487204</v>
          </cell>
          <cell r="Q197">
            <v>33.41051278648915</v>
          </cell>
          <cell r="R197">
            <v>44.291238176979959</v>
          </cell>
          <cell r="S197">
            <v>40.68530923075582</v>
          </cell>
          <cell r="T197">
            <v>22.251705426151148</v>
          </cell>
          <cell r="U197">
            <v>27.762397489849718</v>
          </cell>
          <cell r="V197">
            <v>38.460720245982884</v>
          </cell>
          <cell r="W197">
            <v>48.365593334056257</v>
          </cell>
          <cell r="X197">
            <v>41.785292494507075</v>
          </cell>
          <cell r="Y197">
            <v>37.687076180205167</v>
          </cell>
          <cell r="Z197">
            <v>30.732748043009906</v>
          </cell>
          <cell r="AA197">
            <v>29.120978553301484</v>
          </cell>
          <cell r="AB197">
            <v>31.472515700113263</v>
          </cell>
          <cell r="AC197">
            <v>42.611458579883447</v>
          </cell>
          <cell r="AD197">
            <v>55.229087771915601</v>
          </cell>
          <cell r="AE197">
            <v>46.187006792394641</v>
          </cell>
          <cell r="AF197">
            <v>43.042332816589351</v>
          </cell>
          <cell r="AG197">
            <v>41.849999419538563</v>
          </cell>
          <cell r="AH197">
            <v>18.113402533708268</v>
          </cell>
          <cell r="AI197">
            <v>11.593270609751926</v>
          </cell>
          <cell r="AJ197">
            <v>27.219678234273943</v>
          </cell>
          <cell r="AK197">
            <v>29.711929815903204</v>
          </cell>
          <cell r="AL197">
            <v>28.512646179354306</v>
          </cell>
          <cell r="AM197">
            <v>20.721392030550305</v>
          </cell>
          <cell r="AN197">
            <v>14.641989722048493</v>
          </cell>
          <cell r="AO197">
            <v>13.244112863165356</v>
          </cell>
          <cell r="AP197">
            <v>13.097613688759793</v>
          </cell>
          <cell r="AQ197">
            <v>13.86256222508564</v>
          </cell>
          <cell r="AR197">
            <v>20.536910413699388</v>
          </cell>
          <cell r="AS197">
            <v>22.538268365492968</v>
          </cell>
          <cell r="AT197">
            <v>19.151314522283883</v>
          </cell>
          <cell r="AU197">
            <v>18.312286044650136</v>
          </cell>
          <cell r="AV197">
            <v>17.267470413348732</v>
          </cell>
          <cell r="AW197">
            <v>15.70262624600673</v>
          </cell>
          <cell r="AX197">
            <v>14.266389516904837</v>
          </cell>
          <cell r="AY197">
            <v>16.497627578063202</v>
          </cell>
          <cell r="AZ197">
            <v>19.851974501860241</v>
          </cell>
          <cell r="BA197">
            <v>21.064264553756402</v>
          </cell>
          <cell r="BB197">
            <v>15.868807816197659</v>
          </cell>
          <cell r="BC197">
            <v>16.027495894359618</v>
          </cell>
          <cell r="BD197">
            <v>16.187770853303391</v>
          </cell>
          <cell r="BE197">
            <v>16.349648561836148</v>
          </cell>
          <cell r="BF197">
            <v>16.5131450474546</v>
          </cell>
        </row>
        <row r="198">
          <cell r="D198" t="str">
            <v>Replacement Shipments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-2.5465851649641991E-11</v>
          </cell>
          <cell r="M198">
            <v>-2.6165903641996941E-11</v>
          </cell>
          <cell r="N198">
            <v>-2.6875000686888048E-11</v>
          </cell>
          <cell r="O198">
            <v>-2.7592838630612054E-11</v>
          </cell>
          <cell r="P198">
            <v>-2.8319094736934619E-11</v>
          </cell>
          <cell r="Q198">
            <v>-2.9053427679459642E-11</v>
          </cell>
          <cell r="R198">
            <v>-2.9795477570020296E-11</v>
          </cell>
          <cell r="S198">
            <v>-3.0544866024015622E-11</v>
          </cell>
          <cell r="T198">
            <v>-3.1301196263541026E-11</v>
          </cell>
          <cell r="U198">
            <v>-3.2064053259081127E-11</v>
          </cell>
          <cell r="V198">
            <v>-3.2833003910448361E-11</v>
          </cell>
          <cell r="W198">
            <v>-3.360759726756197E-11</v>
          </cell>
          <cell r="X198">
            <v>-3.4387364791568581E-11</v>
          </cell>
          <cell r="Y198">
            <v>-3.5171820656708198E-11</v>
          </cell>
          <cell r="Z198">
            <v>-3.5960462093228664E-11</v>
          </cell>
          <cell r="AA198">
            <v>-2.5465851649641991E-11</v>
          </cell>
          <cell r="AB198">
            <v>-2.6165903641996941E-11</v>
          </cell>
          <cell r="AC198">
            <v>-2.6875000686888048E-11</v>
          </cell>
          <cell r="AD198">
            <v>-2.7592838630612054E-11</v>
          </cell>
          <cell r="AE198">
            <v>-2.8319094736934619E-11</v>
          </cell>
          <cell r="AF198">
            <v>-2.9053427679459642E-11</v>
          </cell>
          <cell r="AG198">
            <v>-2.9795477570020296E-11</v>
          </cell>
          <cell r="AH198">
            <v>-3.0544866024015622E-11</v>
          </cell>
          <cell r="AI198">
            <v>-3.1301196263541026E-11</v>
          </cell>
          <cell r="AJ198">
            <v>-3.2064053259081127E-11</v>
          </cell>
          <cell r="AK198">
            <v>-3.2833003910448361E-11</v>
          </cell>
          <cell r="AL198">
            <v>-3.360759726756197E-11</v>
          </cell>
          <cell r="AM198">
            <v>-3.4387364791568581E-11</v>
          </cell>
          <cell r="AN198">
            <v>-3.5171820656708198E-11</v>
          </cell>
          <cell r="AO198">
            <v>-3.5960462093228664E-11</v>
          </cell>
          <cell r="AP198">
            <v>-2.5465851649641991E-11</v>
          </cell>
          <cell r="AQ198">
            <v>-2.6165903641996941E-11</v>
          </cell>
          <cell r="AR198">
            <v>-2.6875000686888048E-11</v>
          </cell>
          <cell r="AS198">
            <v>-2.7592838630612054E-11</v>
          </cell>
          <cell r="AT198">
            <v>-2.8319094736934619E-11</v>
          </cell>
          <cell r="AU198">
            <v>-2.9053427679459642E-11</v>
          </cell>
          <cell r="AV198">
            <v>-2.9795477570020296E-11</v>
          </cell>
          <cell r="AW198">
            <v>-3.0544866024015622E-11</v>
          </cell>
          <cell r="AX198">
            <v>-3.1301196263541026E-11</v>
          </cell>
          <cell r="AY198">
            <v>-3.2064053259081127E-11</v>
          </cell>
          <cell r="AZ198">
            <v>-3.2833003910448361E-11</v>
          </cell>
          <cell r="BA198">
            <v>-3.360759726756197E-11</v>
          </cell>
          <cell r="BB198">
            <v>-3.4387364791568581E-11</v>
          </cell>
          <cell r="BC198">
            <v>-3.5171820656708198E-11</v>
          </cell>
          <cell r="BD198">
            <v>-3.5960462093228664E-11</v>
          </cell>
          <cell r="BE198">
            <v>-2.5465851649641991E-11</v>
          </cell>
          <cell r="BF198">
            <v>-2.6165903641996941E-11</v>
          </cell>
        </row>
        <row r="199">
          <cell r="D199" t="str">
            <v>Net New Shipments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D200" t="str">
            <v>Replacement Shipments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3204.9170373710658</v>
          </cell>
          <cell r="M200">
            <v>3290.5211674961647</v>
          </cell>
          <cell r="N200">
            <v>3377.1291864415766</v>
          </cell>
          <cell r="O200">
            <v>3464.7003901048197</v>
          </cell>
          <cell r="P200">
            <v>3553.1918608416922</v>
          </cell>
          <cell r="Q200">
            <v>3642.5584752578379</v>
          </cell>
          <cell r="R200">
            <v>3732.7529165073424</v>
          </cell>
          <cell r="S200">
            <v>3823.7256911899872</v>
          </cell>
          <cell r="T200">
            <v>3915.4251509286719</v>
          </cell>
          <cell r="U200">
            <v>4007.7975186979143</v>
          </cell>
          <cell r="V200">
            <v>4100.7869199631841</v>
          </cell>
          <cell r="W200">
            <v>4194.3354186792494</v>
          </cell>
          <cell r="X200">
            <v>4288.3830581836601</v>
          </cell>
          <cell r="Y200">
            <v>4268.8018548701584</v>
          </cell>
          <cell r="Z200">
            <v>4227.1817831675107</v>
          </cell>
          <cell r="AA200">
            <v>4128.890525789081</v>
          </cell>
          <cell r="AB200">
            <v>4038.5508844533879</v>
          </cell>
          <cell r="AC200">
            <v>4275.2025347180925</v>
          </cell>
          <cell r="AD200">
            <v>4745.8140473558469</v>
          </cell>
          <cell r="AE200">
            <v>5195.3032109653723</v>
          </cell>
          <cell r="AF200">
            <v>5167.2038472484974</v>
          </cell>
          <cell r="AG200">
            <v>4650.2033974335372</v>
          </cell>
          <cell r="AH200">
            <v>4924.5454872553501</v>
          </cell>
          <cell r="AI200">
            <v>5370.8064551150828</v>
          </cell>
          <cell r="AJ200">
            <v>5791.4258519994473</v>
          </cell>
          <cell r="AK200">
            <v>5668.1839930245133</v>
          </cell>
          <cell r="AL200">
            <v>5513.2747265558428</v>
          </cell>
          <cell r="AM200">
            <v>5242.0143222851439</v>
          </cell>
          <cell r="AN200">
            <v>5090.5004854802401</v>
          </cell>
          <cell r="AO200">
            <v>5077.8114470189876</v>
          </cell>
          <cell r="AP200">
            <v>5682.2844736846482</v>
          </cell>
          <cell r="AQ200">
            <v>6569.5453745474388</v>
          </cell>
          <cell r="AR200">
            <v>6720.4540797315713</v>
          </cell>
          <cell r="AS200">
            <v>6588.5137750387184</v>
          </cell>
          <cell r="AT200">
            <v>6032.1410332598189</v>
          </cell>
          <cell r="AU200">
            <v>5522.6719632742725</v>
          </cell>
          <cell r="AV200">
            <v>5753.6302830756404</v>
          </cell>
          <cell r="AW200">
            <v>6690.2525738335826</v>
          </cell>
          <cell r="AX200">
            <v>6649.3078786907081</v>
          </cell>
          <cell r="AY200">
            <v>6454.7968149373337</v>
          </cell>
          <cell r="AZ200">
            <v>5926.2597681849256</v>
          </cell>
          <cell r="BA200">
            <v>5573.9967086804982</v>
          </cell>
          <cell r="BB200">
            <v>5515.1480843570134</v>
          </cell>
          <cell r="BC200">
            <v>6114.7835309620596</v>
          </cell>
          <cell r="BD200">
            <v>7027.3039583835362</v>
          </cell>
          <cell r="BE200">
            <v>7398.6077193474775</v>
          </cell>
          <cell r="BF200">
            <v>7332.7546766547421</v>
          </cell>
        </row>
        <row r="201">
          <cell r="D201" t="str">
            <v>Net New Shipments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1063.8848174990926</v>
          </cell>
          <cell r="M201">
            <v>936.66061567134648</v>
          </cell>
          <cell r="N201">
            <v>751.76133934750396</v>
          </cell>
          <cell r="O201">
            <v>573.85049434856774</v>
          </cell>
          <cell r="P201">
            <v>722.01067387640069</v>
          </cell>
          <cell r="Q201">
            <v>1103.2555720980092</v>
          </cell>
          <cell r="R201">
            <v>1462.5502944580294</v>
          </cell>
          <cell r="S201">
            <v>1343.4781560585106</v>
          </cell>
          <cell r="T201">
            <v>734.77824650486548</v>
          </cell>
          <cell r="U201">
            <v>916.74796855743602</v>
          </cell>
          <cell r="V201">
            <v>1270.0195351518985</v>
          </cell>
          <cell r="W201">
            <v>1597.0904333201979</v>
          </cell>
          <cell r="X201">
            <v>1379.8009348408523</v>
          </cell>
          <cell r="Y201">
            <v>1244.4728716856844</v>
          </cell>
          <cell r="Z201">
            <v>1014.8325391176331</v>
          </cell>
          <cell r="AA201">
            <v>961.60995969115902</v>
          </cell>
          <cell r="AB201">
            <v>1039.2605625655997</v>
          </cell>
          <cell r="AC201">
            <v>1407.0819389665558</v>
          </cell>
          <cell r="AD201">
            <v>1823.7313271915918</v>
          </cell>
          <cell r="AE201">
            <v>1525.150868766199</v>
          </cell>
          <cell r="AF201">
            <v>1421.309927790222</v>
          </cell>
          <cell r="AG201">
            <v>1381.9376358262816</v>
          </cell>
          <cell r="AH201">
            <v>598.1264760189224</v>
          </cell>
          <cell r="AI201">
            <v>382.82382796055754</v>
          </cell>
          <cell r="AJ201">
            <v>898.82672183413524</v>
          </cell>
          <cell r="AK201">
            <v>981.12388566619484</v>
          </cell>
          <cell r="AL201">
            <v>941.5220883814909</v>
          </cell>
          <cell r="AM201">
            <v>684.24544589978177</v>
          </cell>
          <cell r="AN201">
            <v>483.4962232002581</v>
          </cell>
          <cell r="AO201">
            <v>437.33663733802678</v>
          </cell>
          <cell r="AP201">
            <v>432.49905727741134</v>
          </cell>
          <cell r="AQ201">
            <v>457.75858383609739</v>
          </cell>
          <cell r="AR201">
            <v>678.15363961590629</v>
          </cell>
          <cell r="AS201">
            <v>744.24090161602385</v>
          </cell>
          <cell r="AT201">
            <v>632.39958616424701</v>
          </cell>
          <cell r="AU201">
            <v>604.69385027767566</v>
          </cell>
          <cell r="AV201">
            <v>570.19277349338518</v>
          </cell>
          <cell r="AW201">
            <v>518.51972500956617</v>
          </cell>
          <cell r="AX201">
            <v>471.09344980215246</v>
          </cell>
          <cell r="AY201">
            <v>544.77163125900495</v>
          </cell>
          <cell r="AZ201">
            <v>655.53622676458326</v>
          </cell>
          <cell r="BA201">
            <v>695.56751162694127</v>
          </cell>
          <cell r="BB201">
            <v>524.00724160247773</v>
          </cell>
          <cell r="BC201">
            <v>529.24731401850295</v>
          </cell>
          <cell r="BD201">
            <v>534.53978715870471</v>
          </cell>
          <cell r="BE201">
            <v>539.88518503027444</v>
          </cell>
          <cell r="BF201">
            <v>545.28403688057733</v>
          </cell>
        </row>
        <row r="202">
          <cell r="D202" t="str">
            <v>Replacement Shipments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85.373904357817082</v>
          </cell>
          <cell r="M202">
            <v>87.388038043750512</v>
          </cell>
          <cell r="N202">
            <v>89.415625839172634</v>
          </cell>
          <cell r="O202">
            <v>91.455404477338774</v>
          </cell>
          <cell r="P202">
            <v>93.506066632947494</v>
          </cell>
          <cell r="Q202">
            <v>95.154516514209092</v>
          </cell>
          <cell r="R202">
            <v>95.999039961781492</v>
          </cell>
          <cell r="S202">
            <v>96.326793263867927</v>
          </cell>
          <cell r="T202">
            <v>96.730984153502376</v>
          </cell>
          <cell r="U202">
            <v>100.14372726857945</v>
          </cell>
          <cell r="V202">
            <v>105.29707582381042</v>
          </cell>
          <cell r="W202">
            <v>109.44470339641647</v>
          </cell>
          <cell r="X202">
            <v>108.6777908238121</v>
          </cell>
          <cell r="Y202">
            <v>103.48602091294366</v>
          </cell>
          <cell r="Z202">
            <v>108.57166625044974</v>
          </cell>
          <cell r="AA202">
            <v>116.97274625358654</v>
          </cell>
          <cell r="AB202">
            <v>124.12723467241349</v>
          </cell>
          <cell r="AC202">
            <v>121.36271458128172</v>
          </cell>
          <cell r="AD202">
            <v>114.92683320474929</v>
          </cell>
          <cell r="AE202">
            <v>117.90132610228281</v>
          </cell>
          <cell r="AF202">
            <v>125.81311497279791</v>
          </cell>
          <cell r="AG202">
            <v>133.68146866908072</v>
          </cell>
          <cell r="AH202">
            <v>134.29844079048442</v>
          </cell>
          <cell r="AI202">
            <v>131.69294218133322</v>
          </cell>
          <cell r="AJ202">
            <v>131.92249538868359</v>
          </cell>
          <cell r="AK202">
            <v>138.87964334983025</v>
          </cell>
          <cell r="AL202">
            <v>146.38603575944583</v>
          </cell>
          <cell r="AM202">
            <v>139.79719684582739</v>
          </cell>
          <cell r="AN202">
            <v>135.21235642986935</v>
          </cell>
          <cell r="AO202">
            <v>140.18567897534885</v>
          </cell>
          <cell r="AP202">
            <v>147.89940944220751</v>
          </cell>
          <cell r="AQ202">
            <v>155.04173065392001</v>
          </cell>
          <cell r="AR202">
            <v>146.08767041594109</v>
          </cell>
          <cell r="AS202">
            <v>139.65728219666286</v>
          </cell>
          <cell r="AT202">
            <v>144.20624582734965</v>
          </cell>
          <cell r="AU202">
            <v>151.87550297005708</v>
          </cell>
          <cell r="AV202">
            <v>159.25004258404488</v>
          </cell>
          <cell r="AW202">
            <v>152.32214018412577</v>
          </cell>
          <cell r="AX202">
            <v>146.49931198212502</v>
          </cell>
          <cell r="AY202">
            <v>150.02008486179997</v>
          </cell>
          <cell r="AZ202">
            <v>157.43463486633146</v>
          </cell>
          <cell r="BA202">
            <v>164.49199573553915</v>
          </cell>
          <cell r="BB202">
            <v>157.08904750561493</v>
          </cell>
          <cell r="BC202">
            <v>150.83021533382689</v>
          </cell>
          <cell r="BD202">
            <v>155.02833382964829</v>
          </cell>
          <cell r="BE202">
            <v>163.46117597584822</v>
          </cell>
          <cell r="BF202">
            <v>170.88655645105155</v>
          </cell>
        </row>
        <row r="203">
          <cell r="D203" t="str">
            <v>Net New Shipments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9.7806121563920101</v>
          </cell>
          <cell r="M203">
            <v>8.6110019180309791</v>
          </cell>
          <cell r="N203">
            <v>6.911167424695293</v>
          </cell>
          <cell r="O203">
            <v>5.275579676163602</v>
          </cell>
          <cell r="P203">
            <v>6.6376606356319598</v>
          </cell>
          <cell r="Q203">
            <v>10.142559309601324</v>
          </cell>
          <cell r="R203">
            <v>13.44566343463498</v>
          </cell>
          <cell r="S203">
            <v>12.350997559944176</v>
          </cell>
          <cell r="T203">
            <v>6.7550367594412881</v>
          </cell>
          <cell r="U203">
            <v>8.4279389818702839</v>
          </cell>
          <cell r="V203">
            <v>11.675670429776126</v>
          </cell>
          <cell r="W203">
            <v>14.682531275997007</v>
          </cell>
          <cell r="X203">
            <v>12.684923757469619</v>
          </cell>
          <cell r="Y203">
            <v>11.440812291805628</v>
          </cell>
          <cell r="Z203">
            <v>9.3296598518330711</v>
          </cell>
          <cell r="AA203">
            <v>8.8403687192113694</v>
          </cell>
          <cell r="AB203">
            <v>9.5542339966672216</v>
          </cell>
          <cell r="AC203">
            <v>12.935726209202699</v>
          </cell>
          <cell r="AD203">
            <v>16.766108976583951</v>
          </cell>
          <cell r="AE203">
            <v>14.021169286400768</v>
          </cell>
          <cell r="AF203">
            <v>13.066528377032341</v>
          </cell>
          <cell r="AG203">
            <v>12.704567090365119</v>
          </cell>
          <cell r="AH203">
            <v>5.4987560553429375</v>
          </cell>
          <cell r="AI203">
            <v>3.5194142485361226</v>
          </cell>
          <cell r="AJ203">
            <v>8.2631835866652725</v>
          </cell>
          <cell r="AK203">
            <v>9.0197660923772673</v>
          </cell>
          <cell r="AL203">
            <v>8.6556948944742089</v>
          </cell>
          <cell r="AM203">
            <v>6.2904735701137042</v>
          </cell>
          <cell r="AN203">
            <v>4.4449257667935171</v>
          </cell>
          <cell r="AO203">
            <v>4.0205668520007976</v>
          </cell>
          <cell r="AP203">
            <v>3.9760935278495717</v>
          </cell>
          <cell r="AQ203">
            <v>4.2083119301248644</v>
          </cell>
          <cell r="AR203">
            <v>6.234469768184681</v>
          </cell>
          <cell r="AS203">
            <v>6.8420297854621595</v>
          </cell>
          <cell r="AT203">
            <v>5.813839034450325</v>
          </cell>
          <cell r="AU203">
            <v>5.5591318962743799</v>
          </cell>
          <cell r="AV203">
            <v>5.2419531514942719</v>
          </cell>
          <cell r="AW203">
            <v>4.7669073214891569</v>
          </cell>
          <cell r="AX203">
            <v>4.3309033517018634</v>
          </cell>
          <cell r="AY203">
            <v>5.0082489678483171</v>
          </cell>
          <cell r="AZ203">
            <v>6.0265411095167565</v>
          </cell>
          <cell r="BA203">
            <v>6.394560715512398</v>
          </cell>
          <cell r="BB203">
            <v>4.8173557070796278</v>
          </cell>
          <cell r="BC203">
            <v>4.865529264150382</v>
          </cell>
          <cell r="BD203">
            <v>4.9141845567920655</v>
          </cell>
          <cell r="BE203">
            <v>4.9633264023598258</v>
          </cell>
          <cell r="BF203">
            <v>5.0129596663834946</v>
          </cell>
        </row>
        <row r="204">
          <cell r="D204" t="str">
            <v>Replacement Shipments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322.32905246867449</v>
          </cell>
          <cell r="M204">
            <v>330.81290024288768</v>
          </cell>
          <cell r="N204">
            <v>339.39109854750239</v>
          </cell>
          <cell r="O204">
            <v>348.05944330575221</v>
          </cell>
          <cell r="P204">
            <v>356.81351437255785</v>
          </cell>
          <cell r="Q204">
            <v>365.64867673925858</v>
          </cell>
          <cell r="R204">
            <v>374.56008218881408</v>
          </cell>
          <cell r="S204">
            <v>383.54267140946041</v>
          </cell>
          <cell r="T204">
            <v>392.59117657376657</v>
          </cell>
          <cell r="U204">
            <v>401.70012438894537</v>
          </cell>
          <cell r="V204">
            <v>410.86383962313755</v>
          </cell>
          <cell r="W204">
            <v>420.07644911120809</v>
          </cell>
          <cell r="X204">
            <v>433.32718388105877</v>
          </cell>
          <cell r="Y204">
            <v>432.77232074339184</v>
          </cell>
          <cell r="Z204">
            <v>427.45315549882542</v>
          </cell>
          <cell r="AA204">
            <v>422.49086204356718</v>
          </cell>
          <cell r="AB204">
            <v>443.97751297011223</v>
          </cell>
          <cell r="AC204">
            <v>484.96457335937214</v>
          </cell>
          <cell r="AD204">
            <v>524.82993894174638</v>
          </cell>
          <cell r="AE204">
            <v>525.47183710525803</v>
          </cell>
          <cell r="AF204">
            <v>484.90281114678976</v>
          </cell>
          <cell r="AG204">
            <v>510.17560634590609</v>
          </cell>
          <cell r="AH204">
            <v>550.35826578032754</v>
          </cell>
          <cell r="AI204">
            <v>588.92333087820634</v>
          </cell>
          <cell r="AJ204">
            <v>585.20239041648074</v>
          </cell>
          <cell r="AK204">
            <v>574.42176342723076</v>
          </cell>
          <cell r="AL204">
            <v>550.43651768538098</v>
          </cell>
          <cell r="AM204">
            <v>541.90682132051916</v>
          </cell>
          <cell r="AN204">
            <v>571.28827129905699</v>
          </cell>
          <cell r="AO204">
            <v>646.05952478621805</v>
          </cell>
          <cell r="AP204">
            <v>724.6690033176385</v>
          </cell>
          <cell r="AQ204">
            <v>700.45474684270118</v>
          </cell>
          <cell r="AR204">
            <v>652.15083113502737</v>
          </cell>
          <cell r="AS204">
            <v>675.38356764880155</v>
          </cell>
          <cell r="AT204">
            <v>645.34851490605558</v>
          </cell>
          <cell r="AU204">
            <v>623.95040707538692</v>
          </cell>
          <cell r="AV204">
            <v>667.44197367719244</v>
          </cell>
          <cell r="AW204">
            <v>664.19125683934078</v>
          </cell>
          <cell r="AX204">
            <v>636.58258154654982</v>
          </cell>
          <cell r="AY204">
            <v>604.51294878857061</v>
          </cell>
          <cell r="AZ204">
            <v>615.52652872756084</v>
          </cell>
          <cell r="BA204">
            <v>686.07433734756216</v>
          </cell>
          <cell r="BB204">
            <v>764.24119378229739</v>
          </cell>
          <cell r="BC204">
            <v>742.33809794276056</v>
          </cell>
          <cell r="BD204">
            <v>714.19957907939283</v>
          </cell>
          <cell r="BE204">
            <v>743.47907494478113</v>
          </cell>
          <cell r="BF204">
            <v>703.21092281741255</v>
          </cell>
        </row>
        <row r="205">
          <cell r="D205" t="str">
            <v>Net New Shipments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110.99813141238428</v>
          </cell>
          <cell r="M205">
            <v>101.95942050050417</v>
          </cell>
          <cell r="N205">
            <v>88.062056951323029</v>
          </cell>
          <cell r="O205">
            <v>74.431418737814965</v>
          </cell>
          <cell r="P205">
            <v>87.163998597554382</v>
          </cell>
          <cell r="Q205">
            <v>119.31589662011356</v>
          </cell>
          <cell r="R205">
            <v>150.26985675293236</v>
          </cell>
          <cell r="S205">
            <v>141.92916569579756</v>
          </cell>
          <cell r="T205">
            <v>92.311634573023184</v>
          </cell>
          <cell r="U205">
            <v>108.47548195696072</v>
          </cell>
          <cell r="V205">
            <v>139.49442615718999</v>
          </cell>
          <cell r="W205">
            <v>168.84688176699819</v>
          </cell>
          <cell r="X205">
            <v>151.87520653542197</v>
          </cell>
          <cell r="Y205">
            <v>141.64944268383897</v>
          </cell>
          <cell r="Z205">
            <v>122.9833621865555</v>
          </cell>
          <cell r="AA205">
            <v>119.41595927695198</v>
          </cell>
          <cell r="AB205">
            <v>127.31075832894476</v>
          </cell>
          <cell r="AC205">
            <v>161.09495142684591</v>
          </cell>
          <cell r="AD205">
            <v>199.83906437589212</v>
          </cell>
          <cell r="AE205">
            <v>174.98290973744315</v>
          </cell>
          <cell r="AF205">
            <v>167.2480199882375</v>
          </cell>
          <cell r="AG205">
            <v>165.20796130289546</v>
          </cell>
          <cell r="AH205">
            <v>94.990249125728042</v>
          </cell>
          <cell r="AI205">
            <v>35.027076197180577</v>
          </cell>
          <cell r="AJ205">
            <v>82.239583260711697</v>
          </cell>
          <cell r="AK205">
            <v>89.769493412110023</v>
          </cell>
          <cell r="AL205">
            <v>86.146063861168841</v>
          </cell>
          <cell r="AM205">
            <v>62.606127468051454</v>
          </cell>
          <cell r="AN205">
            <v>44.238257428503857</v>
          </cell>
          <cell r="AO205">
            <v>40.014812561344115</v>
          </cell>
          <cell r="AP205">
            <v>39.572190464658881</v>
          </cell>
          <cell r="AQ205">
            <v>41.883351100059372</v>
          </cell>
          <cell r="AR205">
            <v>62.048747944365459</v>
          </cell>
          <cell r="AS205">
            <v>68.095507295979587</v>
          </cell>
          <cell r="AT205">
            <v>57.862407911356968</v>
          </cell>
          <cell r="AU205">
            <v>55.327427455285985</v>
          </cell>
          <cell r="AV205">
            <v>52.170696454903918</v>
          </cell>
          <cell r="AW205">
            <v>47.442788539074172</v>
          </cell>
          <cell r="AX205">
            <v>43.103445911712697</v>
          </cell>
          <cell r="AY205">
            <v>49.844748535710096</v>
          </cell>
          <cell r="AZ205">
            <v>59.979331713023385</v>
          </cell>
          <cell r="BA205">
            <v>63.642057914301404</v>
          </cell>
          <cell r="BB205">
            <v>47.94487761450273</v>
          </cell>
          <cell r="BC205">
            <v>48.424326390648275</v>
          </cell>
          <cell r="BD205">
            <v>48.908569654556231</v>
          </cell>
          <cell r="BE205">
            <v>49.397655351099274</v>
          </cell>
          <cell r="BF205">
            <v>49.891631904612041</v>
          </cell>
        </row>
        <row r="206">
          <cell r="D206" t="str">
            <v>Replacement Shipments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179.21174977686314</v>
          </cell>
          <cell r="M206">
            <v>183.78897421923497</v>
          </cell>
          <cell r="N206">
            <v>188.41146549925796</v>
          </cell>
          <cell r="O206">
            <v>193.07677615140966</v>
          </cell>
          <cell r="P206">
            <v>197.78234612781961</v>
          </cell>
          <cell r="Q206">
            <v>202.52550391436216</v>
          </cell>
          <cell r="R206">
            <v>207.3034678924991</v>
          </cell>
          <cell r="S206">
            <v>212.11334794996279</v>
          </cell>
          <cell r="T206">
            <v>216.95214734277192</v>
          </cell>
          <cell r="U206">
            <v>221.81676481044829</v>
          </cell>
          <cell r="V206">
            <v>226.35836376101247</v>
          </cell>
          <cell r="W206">
            <v>226.31990467776001</v>
          </cell>
          <cell r="X206">
            <v>224.05053570446358</v>
          </cell>
          <cell r="Y206">
            <v>222.02205863938576</v>
          </cell>
          <cell r="Z206">
            <v>232.6355107114743</v>
          </cell>
          <cell r="AA206">
            <v>252.43317848724314</v>
          </cell>
          <cell r="AB206">
            <v>271.55657431804406</v>
          </cell>
          <cell r="AC206">
            <v>272.07521813052392</v>
          </cell>
          <cell r="AD206">
            <v>253.29219515258842</v>
          </cell>
          <cell r="AE206">
            <v>265.53976475393318</v>
          </cell>
          <cell r="AF206">
            <v>284.32726332518018</v>
          </cell>
          <cell r="AG206">
            <v>297.63120743081123</v>
          </cell>
          <cell r="AH206">
            <v>287.10822861234789</v>
          </cell>
          <cell r="AI206">
            <v>280.02248950769723</v>
          </cell>
          <cell r="AJ206">
            <v>281.73703548736387</v>
          </cell>
          <cell r="AK206">
            <v>299.65540978621198</v>
          </cell>
          <cell r="AL206">
            <v>322.17003288094423</v>
          </cell>
          <cell r="AM206">
            <v>337.8804409335936</v>
          </cell>
          <cell r="AN206">
            <v>336.42056579289169</v>
          </cell>
          <cell r="AO206">
            <v>336.95615153988064</v>
          </cell>
          <cell r="AP206">
            <v>351.89001918715417</v>
          </cell>
          <cell r="AQ206">
            <v>363.94832095489352</v>
          </cell>
          <cell r="AR206">
            <v>321.48082870235527</v>
          </cell>
          <cell r="AS206">
            <v>295.80127578170919</v>
          </cell>
          <cell r="AT206">
            <v>318.78382752417804</v>
          </cell>
          <cell r="AU206">
            <v>340.09423038608907</v>
          </cell>
          <cell r="AV206">
            <v>360.97659276509955</v>
          </cell>
          <cell r="AW206">
            <v>366.08287208145669</v>
          </cell>
          <cell r="AX206">
            <v>356.34874949768187</v>
          </cell>
          <cell r="AY206">
            <v>354.98178324393137</v>
          </cell>
          <cell r="AZ206">
            <v>369.71626115554886</v>
          </cell>
          <cell r="BA206">
            <v>382.81568064335175</v>
          </cell>
          <cell r="BB206">
            <v>349.43217488017268</v>
          </cell>
          <cell r="BC206">
            <v>326.47652968515064</v>
          </cell>
          <cell r="BD206">
            <v>344.84933646341653</v>
          </cell>
          <cell r="BE206">
            <v>365.0177966007916</v>
          </cell>
          <cell r="BF206">
            <v>384.47813381563526</v>
          </cell>
        </row>
        <row r="207">
          <cell r="D207" t="str">
            <v>Net New Shipments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47.146613984149326</v>
          </cell>
          <cell r="M207">
            <v>42.530930458525063</v>
          </cell>
          <cell r="N207">
            <v>35.639070205205599</v>
          </cell>
          <cell r="O207">
            <v>28.945282487976101</v>
          </cell>
          <cell r="P207">
            <v>34.853164583654689</v>
          </cell>
          <cell r="Q207">
            <v>49.907674572880978</v>
          </cell>
          <cell r="R207">
            <v>64.253106425544956</v>
          </cell>
          <cell r="S207">
            <v>59.961870180561164</v>
          </cell>
          <cell r="T207">
            <v>36.340047809816497</v>
          </cell>
          <cell r="U207">
            <v>43.722999943484865</v>
          </cell>
          <cell r="V207">
            <v>57.968899564167714</v>
          </cell>
          <cell r="W207">
            <v>71.311302753051223</v>
          </cell>
          <cell r="X207">
            <v>63.057692907884302</v>
          </cell>
          <cell r="Y207">
            <v>58.000430868311469</v>
          </cell>
          <cell r="Z207">
            <v>49.101524775889629</v>
          </cell>
          <cell r="AA207">
            <v>47.222231298968836</v>
          </cell>
          <cell r="AB207">
            <v>50.613458562900178</v>
          </cell>
          <cell r="AC207">
            <v>65.805222803069682</v>
          </cell>
          <cell r="AD207">
            <v>83.128370640303274</v>
          </cell>
          <cell r="AE207">
            <v>71.416386785947452</v>
          </cell>
          <cell r="AF207">
            <v>67.562755861973983</v>
          </cell>
          <cell r="AG207">
            <v>66.317113524082288</v>
          </cell>
          <cell r="AH207">
            <v>34.372600090007381</v>
          </cell>
          <cell r="AI207">
            <v>15.778786274011964</v>
          </cell>
          <cell r="AJ207">
            <v>37.046792036814168</v>
          </cell>
          <cell r="AK207">
            <v>40.43882059987709</v>
          </cell>
          <cell r="AL207">
            <v>38.806559884155348</v>
          </cell>
          <cell r="AM207">
            <v>28.202431147863081</v>
          </cell>
          <cell r="AN207">
            <v>19.928183704790172</v>
          </cell>
          <cell r="AO207">
            <v>18.025631704050738</v>
          </cell>
          <cell r="AP207">
            <v>17.826241968394697</v>
          </cell>
          <cell r="AQ207">
            <v>18.867359688458237</v>
          </cell>
          <cell r="AR207">
            <v>27.951346177817413</v>
          </cell>
          <cell r="AS207">
            <v>30.675253903441444</v>
          </cell>
          <cell r="AT207">
            <v>26.065508939238498</v>
          </cell>
          <cell r="AU207">
            <v>24.923566214702557</v>
          </cell>
          <cell r="AV207">
            <v>23.501541050535707</v>
          </cell>
          <cell r="AW207">
            <v>21.371741574635053</v>
          </cell>
          <cell r="AX207">
            <v>19.416980649075867</v>
          </cell>
          <cell r="AY207">
            <v>22.453762043950974</v>
          </cell>
          <cell r="AZ207">
            <v>27.019128020569497</v>
          </cell>
          <cell r="BA207">
            <v>28.669090854602928</v>
          </cell>
          <cell r="BB207">
            <v>21.597919636632014</v>
          </cell>
          <cell r="BC207">
            <v>21.813898832999257</v>
          </cell>
          <cell r="BD207">
            <v>22.032037821329141</v>
          </cell>
          <cell r="BE207">
            <v>22.252358199541959</v>
          </cell>
          <cell r="BF207">
            <v>22.474881781537533</v>
          </cell>
        </row>
        <row r="208"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</row>
        <row r="210">
          <cell r="D210" t="str">
            <v>K-12</v>
          </cell>
        </row>
        <row r="212">
          <cell r="D212"/>
        </row>
        <row r="214"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</row>
        <row r="215">
          <cell r="D215" t="str">
            <v>SHIPMENTS</v>
          </cell>
          <cell r="E215">
            <v>1981</v>
          </cell>
          <cell r="F215">
            <v>1982</v>
          </cell>
          <cell r="G215">
            <v>1983</v>
          </cell>
          <cell r="H215">
            <v>1984</v>
          </cell>
          <cell r="I215">
            <v>1985</v>
          </cell>
          <cell r="J215">
            <v>1986</v>
          </cell>
          <cell r="K215">
            <v>1987</v>
          </cell>
          <cell r="L215">
            <v>1988</v>
          </cell>
          <cell r="M215">
            <v>1989</v>
          </cell>
          <cell r="N215">
            <v>1990</v>
          </cell>
          <cell r="O215">
            <v>1991</v>
          </cell>
          <cell r="P215">
            <v>1992</v>
          </cell>
          <cell r="Q215">
            <v>1993</v>
          </cell>
          <cell r="R215">
            <v>1994</v>
          </cell>
          <cell r="S215">
            <v>1995</v>
          </cell>
          <cell r="T215">
            <v>1996</v>
          </cell>
          <cell r="U215">
            <v>1997</v>
          </cell>
          <cell r="V215">
            <v>1998</v>
          </cell>
          <cell r="W215">
            <v>1999</v>
          </cell>
          <cell r="X215">
            <v>2000</v>
          </cell>
          <cell r="Y215">
            <v>2001</v>
          </cell>
          <cell r="Z215">
            <v>2002</v>
          </cell>
          <cell r="AA215">
            <v>2003</v>
          </cell>
          <cell r="AB215">
            <v>2004</v>
          </cell>
          <cell r="AC215">
            <v>2005</v>
          </cell>
          <cell r="AD215">
            <v>2006</v>
          </cell>
          <cell r="AE215">
            <v>2007</v>
          </cell>
          <cell r="AF215">
            <v>2008</v>
          </cell>
          <cell r="AG215">
            <v>2009</v>
          </cell>
          <cell r="AH215">
            <v>2010</v>
          </cell>
          <cell r="AI215">
            <v>2011</v>
          </cell>
          <cell r="AJ215">
            <v>2012</v>
          </cell>
          <cell r="AK215">
            <v>2013</v>
          </cell>
          <cell r="AL215">
            <v>2014</v>
          </cell>
          <cell r="AM215">
            <v>2015</v>
          </cell>
          <cell r="AN215">
            <v>2016</v>
          </cell>
          <cell r="AO215">
            <v>2017</v>
          </cell>
          <cell r="AP215">
            <v>2018</v>
          </cell>
          <cell r="AQ215">
            <v>2019</v>
          </cell>
          <cell r="AR215">
            <v>2020</v>
          </cell>
          <cell r="AS215">
            <v>2021</v>
          </cell>
          <cell r="AT215">
            <v>2022</v>
          </cell>
          <cell r="AU215">
            <v>2023</v>
          </cell>
          <cell r="AV215">
            <v>2024</v>
          </cell>
          <cell r="AW215">
            <v>2025</v>
          </cell>
          <cell r="AX215">
            <v>2026</v>
          </cell>
          <cell r="AY215">
            <v>2027</v>
          </cell>
          <cell r="AZ215">
            <v>2028</v>
          </cell>
          <cell r="BA215">
            <v>2029</v>
          </cell>
          <cell r="BB215">
            <v>2030</v>
          </cell>
          <cell r="BC215">
            <v>2031</v>
          </cell>
          <cell r="BD215">
            <v>2032</v>
          </cell>
          <cell r="BE215">
            <v>2033</v>
          </cell>
          <cell r="BF215">
            <v>2034</v>
          </cell>
        </row>
        <row r="216">
          <cell r="D216" t="str">
            <v>Replacement Shipments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59.388279250582855</v>
          </cell>
          <cell r="M216">
            <v>61.188711199814215</v>
          </cell>
          <cell r="N216">
            <v>63.014268088035479</v>
          </cell>
          <cell r="O216">
            <v>64.863953890947272</v>
          </cell>
          <cell r="P216">
            <v>66.736707540070299</v>
          </cell>
          <cell r="Q216">
            <v>68.631402994125722</v>
          </cell>
          <cell r="R216">
            <v>70.546849468975509</v>
          </cell>
          <cell r="S216">
            <v>72.481791830265692</v>
          </cell>
          <cell r="T216">
            <v>74.434911152492219</v>
          </cell>
          <cell r="U216">
            <v>67.891175410582832</v>
          </cell>
          <cell r="V216">
            <v>72.224138239814152</v>
          </cell>
          <cell r="W216">
            <v>77.796150808035478</v>
          </cell>
          <cell r="X216">
            <v>80.099499490947295</v>
          </cell>
          <cell r="Y216">
            <v>84.780669300070301</v>
          </cell>
          <cell r="Z216">
            <v>84.056627314125706</v>
          </cell>
          <cell r="AA216">
            <v>85.415899708975473</v>
          </cell>
          <cell r="AB216">
            <v>92.109779990265665</v>
          </cell>
          <cell r="AC216">
            <v>88.513555952492226</v>
          </cell>
          <cell r="AD216">
            <v>84.177620530582885</v>
          </cell>
          <cell r="AE216">
            <v>86.851158559814195</v>
          </cell>
          <cell r="AF216">
            <v>95.679331288035456</v>
          </cell>
          <cell r="AG216">
            <v>96.232755970947295</v>
          </cell>
          <cell r="AH216">
            <v>103.5240990600703</v>
          </cell>
          <cell r="AI216">
            <v>107.06741131412565</v>
          </cell>
          <cell r="AJ216">
            <v>111.23085970897552</v>
          </cell>
          <cell r="AK216">
            <v>109.38502799026568</v>
          </cell>
          <cell r="AL216">
            <v>108.57340395249223</v>
          </cell>
          <cell r="AM216">
            <v>103.64930053058288</v>
          </cell>
          <cell r="AN216">
            <v>107.915728342466</v>
          </cell>
          <cell r="AO216">
            <v>118.93975173146465</v>
          </cell>
          <cell r="AP216">
            <v>118.52807443843459</v>
          </cell>
          <cell r="AQ216">
            <v>107.52994324017938</v>
          </cell>
          <cell r="AR216">
            <v>120.98545952099977</v>
          </cell>
          <cell r="AS216">
            <v>126.87317293227494</v>
          </cell>
          <cell r="AT216">
            <v>124.47009863381365</v>
          </cell>
          <cell r="AU216">
            <v>122.18494558959623</v>
          </cell>
          <cell r="AV216">
            <v>116.95440787367511</v>
          </cell>
          <cell r="AW216">
            <v>119.92971076939594</v>
          </cell>
          <cell r="AX216">
            <v>131.02710525136766</v>
          </cell>
          <cell r="AY216">
            <v>131.16204742906541</v>
          </cell>
          <cell r="AZ216">
            <v>119.85346188368591</v>
          </cell>
          <cell r="BA216">
            <v>132.37834977377707</v>
          </cell>
          <cell r="BB216">
            <v>135.03625657518938</v>
          </cell>
          <cell r="BC216">
            <v>131.75191330149025</v>
          </cell>
          <cell r="BD216">
            <v>129.55651130914151</v>
          </cell>
          <cell r="BE216">
            <v>124.34528986373721</v>
          </cell>
          <cell r="BF216">
            <v>127.89470415579436</v>
          </cell>
        </row>
        <row r="217">
          <cell r="D217" t="str">
            <v>Net New Shipments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8.5028961599999775</v>
          </cell>
          <cell r="M217">
            <v>11.035427039999945</v>
          </cell>
          <cell r="N217">
            <v>14.78188272</v>
          </cell>
          <cell r="O217">
            <v>15.235545600000023</v>
          </cell>
          <cell r="P217">
            <v>18.043961760000002</v>
          </cell>
          <cell r="Q217">
            <v>15.425224319999984</v>
          </cell>
          <cell r="R217">
            <v>14.869050239999979</v>
          </cell>
          <cell r="S217">
            <v>19.627988159999973</v>
          </cell>
          <cell r="T217">
            <v>14.078644800000001</v>
          </cell>
          <cell r="U217">
            <v>16.286445120000053</v>
          </cell>
          <cell r="V217">
            <v>14.627020320000042</v>
          </cell>
          <cell r="W217">
            <v>17.883180479999965</v>
          </cell>
          <cell r="X217">
            <v>16.13325648</v>
          </cell>
          <cell r="Y217">
            <v>18.743429760000001</v>
          </cell>
          <cell r="Z217">
            <v>23.010783999999944</v>
          </cell>
          <cell r="AA217">
            <v>25.814960000000042</v>
          </cell>
          <cell r="AB217">
            <v>17.275248000000033</v>
          </cell>
          <cell r="AC217">
            <v>20.059847999999999</v>
          </cell>
          <cell r="AD217">
            <v>19.471679999999999</v>
          </cell>
          <cell r="AE217">
            <v>21.064569782651802</v>
          </cell>
          <cell r="AF217">
            <v>23.260420443429201</v>
          </cell>
          <cell r="AG217">
            <v>22.295318467487292</v>
          </cell>
          <cell r="AH217">
            <v>4.0058441801090794</v>
          </cell>
          <cell r="AI217">
            <v>13.918048206874118</v>
          </cell>
          <cell r="AJ217">
            <v>15.642313223299425</v>
          </cell>
          <cell r="AK217">
            <v>15.085070643547965</v>
          </cell>
          <cell r="AL217">
            <v>13.611541637103983</v>
          </cell>
          <cell r="AM217">
            <v>13.305107343092232</v>
          </cell>
          <cell r="AN217">
            <v>12.013982426929942</v>
          </cell>
          <cell r="AO217">
            <v>12.08735351990299</v>
          </cell>
          <cell r="AP217">
            <v>12.633972990630809</v>
          </cell>
          <cell r="AQ217">
            <v>12.323518643506532</v>
          </cell>
          <cell r="AR217">
            <v>11.392890252777306</v>
          </cell>
          <cell r="AS217">
            <v>8.1630836429144438</v>
          </cell>
          <cell r="AT217">
            <v>7.2818146676765991</v>
          </cell>
          <cell r="AU217">
            <v>7.3715657195452877</v>
          </cell>
          <cell r="AV217">
            <v>7.3908819900620983</v>
          </cell>
          <cell r="AW217">
            <v>7.9649933863984188</v>
          </cell>
          <cell r="AX217">
            <v>7.760439586357279</v>
          </cell>
          <cell r="AY217">
            <v>7.8316755887399268</v>
          </cell>
          <cell r="AZ217">
            <v>7.8885471766516275</v>
          </cell>
          <cell r="BA217">
            <v>7.7962502193013279</v>
          </cell>
          <cell r="BB217">
            <v>7.203986821820763</v>
          </cell>
          <cell r="BC217">
            <v>7.2760266900388615</v>
          </cell>
          <cell r="BD217">
            <v>7.3487869569394206</v>
          </cell>
          <cell r="BE217">
            <v>7.422274826508783</v>
          </cell>
          <cell r="BF217">
            <v>7.4964975747736844</v>
          </cell>
        </row>
        <row r="218">
          <cell r="D218" t="str">
            <v>Replacement Shipments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43.772449525586126</v>
          </cell>
          <cell r="M218">
            <v>45.204832200513223</v>
          </cell>
          <cell r="N218">
            <v>46.662324774745848</v>
          </cell>
          <cell r="O218">
            <v>48.144345597095175</v>
          </cell>
          <cell r="P218">
            <v>49.650258557611664</v>
          </cell>
          <cell r="Q218">
            <v>51.179372530454273</v>
          </cell>
          <cell r="R218">
            <v>52.730940930957125</v>
          </cell>
          <cell r="S218">
            <v>54.304161391910213</v>
          </cell>
          <cell r="T218">
            <v>55.898175563832638</v>
          </cell>
          <cell r="U218">
            <v>57.512069043753506</v>
          </cell>
          <cell r="V218">
            <v>59.144871436725836</v>
          </cell>
          <cell r="W218">
            <v>60.795556553983559</v>
          </cell>
          <cell r="X218">
            <v>62.463042751311889</v>
          </cell>
          <cell r="Y218">
            <v>64.146193410836659</v>
          </cell>
          <cell r="Z218">
            <v>54.401069725586126</v>
          </cell>
          <cell r="AA218">
            <v>58.999116000513126</v>
          </cell>
          <cell r="AB218">
            <v>65.139678174745825</v>
          </cell>
          <cell r="AC218">
            <v>67.188777597095196</v>
          </cell>
          <cell r="AD218">
            <v>72.205210757611667</v>
          </cell>
          <cell r="AE218">
            <v>70.46090293045421</v>
          </cell>
          <cell r="AF218">
            <v>71.317253730957219</v>
          </cell>
          <cell r="AG218">
            <v>78.839146591910151</v>
          </cell>
          <cell r="AH218">
            <v>73.496481563832646</v>
          </cell>
          <cell r="AI218">
            <v>77.870125443753508</v>
          </cell>
          <cell r="AJ218">
            <v>77.428646836725932</v>
          </cell>
          <cell r="AK218">
            <v>83.149532153983557</v>
          </cell>
          <cell r="AL218">
            <v>82.629613351311889</v>
          </cell>
          <cell r="AM218">
            <v>87.575480610836664</v>
          </cell>
          <cell r="AN218">
            <v>83.164549725586085</v>
          </cell>
          <cell r="AO218">
            <v>91.267816000513207</v>
          </cell>
          <cell r="AP218">
            <v>86.733738174745724</v>
          </cell>
          <cell r="AQ218">
            <v>92.263587597095267</v>
          </cell>
          <cell r="AR218">
            <v>96.544810757611657</v>
          </cell>
          <cell r="AS218">
            <v>96.791615158768906</v>
          </cell>
          <cell r="AT218">
            <v>100.39277928524372</v>
          </cell>
          <cell r="AU218">
            <v>106.70829467626919</v>
          </cell>
          <cell r="AV218">
            <v>78.503786788969052</v>
          </cell>
          <cell r="AW218">
            <v>95.267685702346157</v>
          </cell>
          <cell r="AX218">
            <v>96.981538365850213</v>
          </cell>
          <cell r="AY218">
            <v>102.00587045841854</v>
          </cell>
          <cell r="AZ218">
            <v>99.644040397691867</v>
          </cell>
          <cell r="BA218">
            <v>104.20686478970202</v>
          </cell>
          <cell r="BB218">
            <v>98.182027759248513</v>
          </cell>
          <cell r="BC218">
            <v>106.37700790039185</v>
          </cell>
          <cell r="BD218">
            <v>102.52620441303435</v>
          </cell>
          <cell r="BE218">
            <v>107.66798590147826</v>
          </cell>
          <cell r="BF218">
            <v>110.7859235735834</v>
          </cell>
        </row>
        <row r="219">
          <cell r="D219" t="str">
            <v>Net New Shipments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10.628620199999999</v>
          </cell>
          <cell r="M219">
            <v>13.794283799999903</v>
          </cell>
          <cell r="N219">
            <v>18.47735339999997</v>
          </cell>
          <cell r="O219">
            <v>19.044432000000029</v>
          </cell>
          <cell r="P219">
            <v>22.554952200000002</v>
          </cell>
          <cell r="Q219">
            <v>19.281530399999951</v>
          </cell>
          <cell r="R219">
            <v>18.586312800000087</v>
          </cell>
          <cell r="S219">
            <v>24.534985199999937</v>
          </cell>
          <cell r="T219">
            <v>17.598306000000001</v>
          </cell>
          <cell r="U219">
            <v>20.358056399999999</v>
          </cell>
          <cell r="V219">
            <v>18.283775400000081</v>
          </cell>
          <cell r="W219">
            <v>22.353975599999998</v>
          </cell>
          <cell r="X219">
            <v>20.1665706</v>
          </cell>
          <cell r="Y219">
            <v>23.429287200000001</v>
          </cell>
          <cell r="Z219">
            <v>28.763479999999959</v>
          </cell>
          <cell r="AA219">
            <v>32.268700000000081</v>
          </cell>
          <cell r="AB219">
            <v>21.594059999999899</v>
          </cell>
          <cell r="AC219">
            <v>25.07481000000007</v>
          </cell>
          <cell r="AD219">
            <v>24.339599999999997</v>
          </cell>
          <cell r="AE219">
            <v>26.330712228314702</v>
          </cell>
          <cell r="AF219">
            <v>29.0755255542865</v>
          </cell>
          <cell r="AG219">
            <v>27.86914808435904</v>
          </cell>
          <cell r="AH219">
            <v>5.0073052251364061</v>
          </cell>
          <cell r="AI219">
            <v>17.397560258592648</v>
          </cell>
          <cell r="AJ219">
            <v>19.552891529124281</v>
          </cell>
          <cell r="AK219">
            <v>18.856338304434985</v>
          </cell>
          <cell r="AL219">
            <v>17.014427046379978</v>
          </cell>
          <cell r="AM219">
            <v>16.631384178865353</v>
          </cell>
          <cell r="AN219">
            <v>15.017478033662428</v>
          </cell>
          <cell r="AO219">
            <v>15.109191899878624</v>
          </cell>
          <cell r="AP219">
            <v>15.792466238288625</v>
          </cell>
          <cell r="AQ219">
            <v>15.404398304382994</v>
          </cell>
          <cell r="AR219">
            <v>14.241112815971746</v>
          </cell>
          <cell r="AS219">
            <v>10.203854553643168</v>
          </cell>
          <cell r="AT219">
            <v>9.1022683345956921</v>
          </cell>
          <cell r="AU219">
            <v>9.2144571494316097</v>
          </cell>
          <cell r="AV219">
            <v>9.2386024875775092</v>
          </cell>
          <cell r="AW219">
            <v>9.9562417329980235</v>
          </cell>
          <cell r="AX219">
            <v>9.7005494829465864</v>
          </cell>
          <cell r="AY219">
            <v>9.7895944859249084</v>
          </cell>
          <cell r="AZ219">
            <v>9.8606839708145344</v>
          </cell>
          <cell r="BA219">
            <v>9.7453127741266599</v>
          </cell>
          <cell r="BB219">
            <v>9.0049835272759537</v>
          </cell>
          <cell r="BC219">
            <v>9.09503336254852</v>
          </cell>
          <cell r="BD219">
            <v>9.1859836961743895</v>
          </cell>
          <cell r="BE219">
            <v>9.2778435331360924</v>
          </cell>
          <cell r="BF219">
            <v>9.3706219684670486</v>
          </cell>
        </row>
        <row r="220">
          <cell r="D220" t="str">
            <v>Replacement Shipments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55.620264425557252</v>
          </cell>
          <cell r="M220">
            <v>57.252910754455698</v>
          </cell>
          <cell r="N220">
            <v>58.905918181640715</v>
          </cell>
          <cell r="O220">
            <v>60.578292793898932</v>
          </cell>
          <cell r="P220">
            <v>62.268983531991864</v>
          </cell>
          <cell r="Q220">
            <v>63.976882537226942</v>
          </cell>
          <cell r="R220">
            <v>65.700825644923384</v>
          </cell>
          <cell r="S220">
            <v>61.623923543455874</v>
          </cell>
          <cell r="T220">
            <v>65.044719677193441</v>
          </cell>
          <cell r="U220">
            <v>69.342995537603173</v>
          </cell>
          <cell r="V220">
            <v>71.335688925336626</v>
          </cell>
          <cell r="W220">
            <v>75.009324411732564</v>
          </cell>
          <cell r="X220">
            <v>74.86820555138442</v>
          </cell>
          <cell r="Y220">
            <v>76.199449568829877</v>
          </cell>
          <cell r="Z220">
            <v>75.482701525144137</v>
          </cell>
          <cell r="AA220">
            <v>74.985260244864733</v>
          </cell>
          <cell r="AB220">
            <v>80.8424026693543</v>
          </cell>
          <cell r="AC220">
            <v>81.663422236366159</v>
          </cell>
          <cell r="AD220">
            <v>87.636142089555278</v>
          </cell>
          <cell r="AE220">
            <v>86.259450433710271</v>
          </cell>
          <cell r="AF220">
            <v>89.433665400923132</v>
          </cell>
          <cell r="AG220">
            <v>91.729977814543844</v>
          </cell>
          <cell r="AH220">
            <v>93.212487423208657</v>
          </cell>
          <cell r="AI220">
            <v>93.039976086405176</v>
          </cell>
          <cell r="AJ220">
            <v>95.827124471777324</v>
          </cell>
          <cell r="AK220">
            <v>101.38455521527828</v>
          </cell>
          <cell r="AL220">
            <v>101.13255885001122</v>
          </cell>
          <cell r="AM220">
            <v>105.85720305839698</v>
          </cell>
          <cell r="AN220">
            <v>107.47208373763712</v>
          </cell>
          <cell r="AO220">
            <v>96.040902881218088</v>
          </cell>
          <cell r="AP220">
            <v>102.86712385443727</v>
          </cell>
          <cell r="AQ220">
            <v>106.87172793875504</v>
          </cell>
          <cell r="AR220">
            <v>112.0357051539695</v>
          </cell>
          <cell r="AS220">
            <v>110.74329083127255</v>
          </cell>
          <cell r="AT220">
            <v>115.25157028479578</v>
          </cell>
          <cell r="AU220">
            <v>115.95482347507161</v>
          </cell>
          <cell r="AV220">
            <v>104.57544791217022</v>
          </cell>
          <cell r="AW220">
            <v>111.78762173106733</v>
          </cell>
          <cell r="AX220">
            <v>115.57302261253142</v>
          </cell>
          <cell r="AY220">
            <v>120.07990893562601</v>
          </cell>
          <cell r="AZ220">
            <v>116.5070177568701</v>
          </cell>
          <cell r="BA220">
            <v>120.39305763237792</v>
          </cell>
          <cell r="BB220">
            <v>121.15968155078596</v>
          </cell>
          <cell r="BC220">
            <v>109.79394467068524</v>
          </cell>
          <cell r="BD220">
            <v>117.41148262133751</v>
          </cell>
          <cell r="BE220">
            <v>121.05245373868263</v>
          </cell>
          <cell r="BF220">
            <v>125.6096378270538</v>
          </cell>
        </row>
        <row r="221">
          <cell r="D221" t="str">
            <v>Net New Shipments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6.0036591178986214</v>
          </cell>
          <cell r="M221">
            <v>7.7918089227377436</v>
          </cell>
          <cell r="N221">
            <v>10.437077355962453</v>
          </cell>
          <cell r="O221">
            <v>10.757396131437702</v>
          </cell>
          <cell r="P221">
            <v>12.7403408797407</v>
          </cell>
          <cell r="Q221">
            <v>10.891323014157479</v>
          </cell>
          <cell r="R221">
            <v>10.498623923906498</v>
          </cell>
          <cell r="S221">
            <v>13.858777981688263</v>
          </cell>
          <cell r="T221">
            <v>9.9405405676712917</v>
          </cell>
          <cell r="U221">
            <v>11.499407131751127</v>
          </cell>
          <cell r="V221">
            <v>10.327733311029533</v>
          </cell>
          <cell r="W221">
            <v>12.626817677822714</v>
          </cell>
          <cell r="X221">
            <v>11.39124488232585</v>
          </cell>
          <cell r="Y221">
            <v>13.234215832093241</v>
          </cell>
          <cell r="Z221">
            <v>16.2472762893997</v>
          </cell>
          <cell r="AA221">
            <v>18.227227178343927</v>
          </cell>
          <cell r="AB221">
            <v>12.197573417050871</v>
          </cell>
          <cell r="AC221">
            <v>14.163702235411165</v>
          </cell>
          <cell r="AD221">
            <v>13.748413125723005</v>
          </cell>
          <cell r="AE221">
            <v>14.873108416300953</v>
          </cell>
          <cell r="AF221">
            <v>16.423537657473844</v>
          </cell>
          <cell r="AG221">
            <v>15.742105923093277</v>
          </cell>
          <cell r="AH221">
            <v>2.8284154580094309</v>
          </cell>
          <cell r="AI221">
            <v>9.8271477680320913</v>
          </cell>
          <cell r="AJ221">
            <v>11.044603466977721</v>
          </cell>
          <cell r="AK221">
            <v>10.651149938691219</v>
          </cell>
          <cell r="AL221">
            <v>9.6107319812613241</v>
          </cell>
          <cell r="AM221">
            <v>9.3943672263987992</v>
          </cell>
          <cell r="AN221">
            <v>8.4827397374344855</v>
          </cell>
          <cell r="AO221">
            <v>8.5345450309521311</v>
          </cell>
          <cell r="AP221">
            <v>8.9204978766300655</v>
          </cell>
          <cell r="AQ221">
            <v>8.7012946737763741</v>
          </cell>
          <cell r="AR221">
            <v>8.0442037816565062</v>
          </cell>
          <cell r="AS221">
            <v>5.7637269255975525</v>
          </cell>
          <cell r="AT221">
            <v>5.1414873475821423</v>
          </cell>
          <cell r="AU221">
            <v>5.2048580757143554</v>
          </cell>
          <cell r="AV221">
            <v>5.2184967585150162</v>
          </cell>
          <cell r="AW221">
            <v>5.6238608902701737</v>
          </cell>
          <cell r="AX221">
            <v>5.4794311261512121</v>
          </cell>
          <cell r="AY221">
            <v>5.5297288914277942</v>
          </cell>
          <cell r="AZ221">
            <v>5.5698843420990443</v>
          </cell>
          <cell r="BA221">
            <v>5.5047160207267325</v>
          </cell>
          <cell r="BB221">
            <v>5.0865352644792665</v>
          </cell>
          <cell r="BC221">
            <v>5.137400617124058</v>
          </cell>
          <cell r="BD221">
            <v>5.1887746232953305</v>
          </cell>
          <cell r="BE221">
            <v>5.2406623695283088</v>
          </cell>
          <cell r="BF221">
            <v>5.2930689932235282</v>
          </cell>
        </row>
        <row r="222">
          <cell r="D222" t="str">
            <v>Replacement Shipments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328.15410730732037</v>
          </cell>
          <cell r="M222">
            <v>338.57646029373035</v>
          </cell>
          <cell r="N222">
            <v>349.16683541169408</v>
          </cell>
          <cell r="O222">
            <v>359.92037229935653</v>
          </cell>
          <cell r="P222">
            <v>370.83182057912205</v>
          </cell>
          <cell r="Q222">
            <v>381.89553758108929</v>
          </cell>
          <cell r="R222">
            <v>393.10548693846715</v>
          </cell>
          <cell r="S222">
            <v>404.45523808672465</v>
          </cell>
          <cell r="T222">
            <v>415.93796669618899</v>
          </cell>
          <cell r="U222">
            <v>427.54645606559029</v>
          </cell>
          <cell r="V222">
            <v>439.27309950166062</v>
          </cell>
          <cell r="W222">
            <v>451.10990370733123</v>
          </cell>
          <cell r="X222">
            <v>394.05155254732017</v>
          </cell>
          <cell r="Y222">
            <v>424.10101985373035</v>
          </cell>
          <cell r="Z222">
            <v>463.72642649169433</v>
          </cell>
          <cell r="AA222">
            <v>477.99585069935654</v>
          </cell>
          <cell r="AB222">
            <v>510.6725242191215</v>
          </cell>
          <cell r="AC222">
            <v>501.44102606108942</v>
          </cell>
          <cell r="AD222">
            <v>508.34062629846733</v>
          </cell>
          <cell r="AE222">
            <v>556.5721463267239</v>
          </cell>
          <cell r="AF222">
            <v>525.04746389618902</v>
          </cell>
          <cell r="AG222">
            <v>553.76640574559065</v>
          </cell>
          <cell r="AH222">
            <v>552.63250698166098</v>
          </cell>
          <cell r="AI222">
            <v>589.70455242733124</v>
          </cell>
          <cell r="AJ222">
            <v>519.08429026732028</v>
          </cell>
          <cell r="AK222">
            <v>569.36260049373038</v>
          </cell>
          <cell r="AL222">
            <v>642.06000249169438</v>
          </cell>
          <cell r="AM222">
            <v>678.06179069935695</v>
          </cell>
          <cell r="AN222">
            <v>644.5556962191215</v>
          </cell>
          <cell r="AO222">
            <v>656.90484806108998</v>
          </cell>
          <cell r="AP222">
            <v>659.24614629846667</v>
          </cell>
          <cell r="AQ222">
            <v>719.8225621422755</v>
          </cell>
          <cell r="AR222">
            <v>705.31572233276563</v>
          </cell>
          <cell r="AS222">
            <v>726.55512386861687</v>
          </cell>
          <cell r="AT222">
            <v>583.67779937750652</v>
          </cell>
          <cell r="AU222">
            <v>697.56942603060588</v>
          </cell>
          <cell r="AV222">
            <v>640.31221774789083</v>
          </cell>
          <cell r="AW222">
            <v>686.27189798122697</v>
          </cell>
          <cell r="AX222">
            <v>747.54945017924956</v>
          </cell>
          <cell r="AY222">
            <v>781.17637260832214</v>
          </cell>
          <cell r="AZ222">
            <v>737.66406002782901</v>
          </cell>
          <cell r="BA222">
            <v>750.58183784033736</v>
          </cell>
          <cell r="BB222">
            <v>757.1594369758551</v>
          </cell>
          <cell r="BC222">
            <v>815.32983162945152</v>
          </cell>
          <cell r="BD222">
            <v>793.61062179178987</v>
          </cell>
          <cell r="BE222">
            <v>789.81902210120484</v>
          </cell>
          <cell r="BF222">
            <v>640.11186305199931</v>
          </cell>
        </row>
        <row r="223">
          <cell r="D223" t="str">
            <v>Net New Shipments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65.897445239999797</v>
          </cell>
          <cell r="M223">
            <v>85.524559559999986</v>
          </cell>
          <cell r="N223">
            <v>114.55959108000025</v>
          </cell>
          <cell r="O223">
            <v>118.07547840000001</v>
          </cell>
          <cell r="P223">
            <v>139.84070363999945</v>
          </cell>
          <cell r="Q223">
            <v>119.54548848000013</v>
          </cell>
          <cell r="R223">
            <v>115.23513936000018</v>
          </cell>
          <cell r="S223">
            <v>152.11690823999925</v>
          </cell>
          <cell r="T223">
            <v>109.10949720000001</v>
          </cell>
          <cell r="U223">
            <v>126.21994968000035</v>
          </cell>
          <cell r="V223">
            <v>113.3594074800003</v>
          </cell>
          <cell r="W223">
            <v>138.59464872000001</v>
          </cell>
          <cell r="X223">
            <v>125.03273772000011</v>
          </cell>
          <cell r="Y223">
            <v>145.26158064000001</v>
          </cell>
          <cell r="Z223">
            <v>178.33357599999999</v>
          </cell>
          <cell r="AA223">
            <v>200.06594000000041</v>
          </cell>
          <cell r="AB223">
            <v>133.88317199999997</v>
          </cell>
          <cell r="AC223">
            <v>155.46382200000062</v>
          </cell>
          <cell r="AD223">
            <v>150.90551999999934</v>
          </cell>
          <cell r="AE223">
            <v>163.25041581555161</v>
          </cell>
          <cell r="AF223">
            <v>180.26825843657662</v>
          </cell>
          <cell r="AG223">
            <v>172.78871812302623</v>
          </cell>
          <cell r="AH223">
            <v>31.045292395845536</v>
          </cell>
          <cell r="AI223">
            <v>107.86487360327465</v>
          </cell>
          <cell r="AJ223">
            <v>121.22792748057054</v>
          </cell>
          <cell r="AK223">
            <v>116.90929748749659</v>
          </cell>
          <cell r="AL223">
            <v>105.48944768755518</v>
          </cell>
          <cell r="AM223">
            <v>103.11458190896518</v>
          </cell>
          <cell r="AN223">
            <v>93.108363808707509</v>
          </cell>
          <cell r="AO223">
            <v>93.676989779247378</v>
          </cell>
          <cell r="AP223">
            <v>97.913290677388432</v>
          </cell>
          <cell r="AQ223">
            <v>95.507269487176018</v>
          </cell>
          <cell r="AR223">
            <v>88.294899459024236</v>
          </cell>
          <cell r="AS223">
            <v>63.263898232587962</v>
          </cell>
          <cell r="AT223">
            <v>56.434063674492791</v>
          </cell>
          <cell r="AU223">
            <v>57.129634326476662</v>
          </cell>
          <cell r="AV223">
            <v>57.279335422979784</v>
          </cell>
          <cell r="AW223">
            <v>61.728698744587746</v>
          </cell>
          <cell r="AX223">
            <v>60.143406794270049</v>
          </cell>
          <cell r="AY223">
            <v>60.69548581273375</v>
          </cell>
          <cell r="AZ223">
            <v>61.136240619051023</v>
          </cell>
          <cell r="BA223">
            <v>60.420939199584609</v>
          </cell>
          <cell r="BB223">
            <v>55.830897869111141</v>
          </cell>
          <cell r="BC223">
            <v>56.389206847801688</v>
          </cell>
          <cell r="BD223">
            <v>56.953098916279487</v>
          </cell>
          <cell r="BE223">
            <v>57.522629905442955</v>
          </cell>
          <cell r="BF223">
            <v>58.097856204496566</v>
          </cell>
        </row>
        <row r="224">
          <cell r="D224" t="str">
            <v>Replacement Shipments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-1.0913936421275139E-11</v>
          </cell>
          <cell r="M224">
            <v>-1.1276331540817755E-11</v>
          </cell>
          <cell r="N224">
            <v>-1.1645331268063088E-11</v>
          </cell>
          <cell r="O224">
            <v>-1.2020799620039145E-11</v>
          </cell>
          <cell r="P224">
            <v>-1.2402586756110614E-11</v>
          </cell>
          <cell r="Q224">
            <v>-1.2790528806382952E-11</v>
          </cell>
          <cell r="R224">
            <v>-1.318444772817853E-11</v>
          </cell>
          <cell r="S224">
            <v>-1.3584151191931446E-11</v>
          </cell>
          <cell r="T224">
            <v>-1.3989432497793381E-11</v>
          </cell>
          <cell r="U224">
            <v>-1.4400070524181478E-11</v>
          </cell>
          <cell r="V224">
            <v>-1.481582970943142E-11</v>
          </cell>
          <cell r="W224">
            <v>-1.5236460067644164E-11</v>
          </cell>
          <cell r="X224">
            <v>-1.566169723973369E-11</v>
          </cell>
          <cell r="Y224">
            <v>-1.609126258059543E-11</v>
          </cell>
          <cell r="Z224">
            <v>-1.652486328322125E-11</v>
          </cell>
          <cell r="AA224">
            <v>-1.0913936421275139E-11</v>
          </cell>
          <cell r="AB224">
            <v>-1.1276331540817755E-11</v>
          </cell>
          <cell r="AC224">
            <v>-1.1645331268063088E-11</v>
          </cell>
          <cell r="AD224">
            <v>-1.2020799620039145E-11</v>
          </cell>
          <cell r="AE224">
            <v>-1.2402586756110614E-11</v>
          </cell>
          <cell r="AF224">
            <v>-1.2790528806382952E-11</v>
          </cell>
          <cell r="AG224">
            <v>-1.318444772817853E-11</v>
          </cell>
          <cell r="AH224">
            <v>-1.3584151191931446E-11</v>
          </cell>
          <cell r="AI224">
            <v>-1.3989432497793381E-11</v>
          </cell>
          <cell r="AJ224">
            <v>-1.4400070524181478E-11</v>
          </cell>
          <cell r="AK224">
            <v>-1.481582970943142E-11</v>
          </cell>
          <cell r="AL224">
            <v>-1.5236460067644164E-11</v>
          </cell>
          <cell r="AM224">
            <v>-1.566169723973369E-11</v>
          </cell>
          <cell r="AN224">
            <v>-1.609126258059543E-11</v>
          </cell>
          <cell r="AO224">
            <v>-1.652486328322125E-11</v>
          </cell>
          <cell r="AP224">
            <v>-1.0913936421275139E-11</v>
          </cell>
          <cell r="AQ224">
            <v>-1.1276331540817755E-11</v>
          </cell>
          <cell r="AR224">
            <v>-1.1645331268063088E-11</v>
          </cell>
          <cell r="AS224">
            <v>-1.2020799620039145E-11</v>
          </cell>
          <cell r="AT224">
            <v>-1.2402586756110614E-11</v>
          </cell>
          <cell r="AU224">
            <v>-1.2790528806382952E-11</v>
          </cell>
          <cell r="AV224">
            <v>-1.318444772817853E-11</v>
          </cell>
          <cell r="AW224">
            <v>-1.3584151191931446E-11</v>
          </cell>
          <cell r="AX224">
            <v>-1.3989432497793381E-11</v>
          </cell>
          <cell r="AY224">
            <v>-1.4400070524181478E-11</v>
          </cell>
          <cell r="AZ224">
            <v>-1.481582970943142E-11</v>
          </cell>
          <cell r="BA224">
            <v>-1.5236460067644164E-11</v>
          </cell>
          <cell r="BB224">
            <v>-1.566169723973369E-11</v>
          </cell>
          <cell r="BC224">
            <v>-1.609126258059543E-11</v>
          </cell>
          <cell r="BD224">
            <v>-1.652486328322125E-11</v>
          </cell>
          <cell r="BE224">
            <v>-1.0913936421275139E-11</v>
          </cell>
          <cell r="BF224">
            <v>-1.1276331540817755E-11</v>
          </cell>
        </row>
        <row r="225">
          <cell r="D225" t="str">
            <v>Net New Shipments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D226" t="str">
            <v>Replacement Shipments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6340.1107309180989</v>
          </cell>
          <cell r="M226">
            <v>6544.5283531124978</v>
          </cell>
          <cell r="N226">
            <v>6752.3861342794053</v>
          </cell>
          <cell r="O226">
            <v>6963.5948581266503</v>
          </cell>
          <cell r="P226">
            <v>7178.0575922213948</v>
          </cell>
          <cell r="Q226">
            <v>7395.6696258674319</v>
          </cell>
          <cell r="R226">
            <v>7616.3184247026011</v>
          </cell>
          <cell r="S226">
            <v>7839.8836026865183</v>
          </cell>
          <cell r="T226">
            <v>8066.2369121118963</v>
          </cell>
          <cell r="U226">
            <v>8295.2422522320412</v>
          </cell>
          <cell r="V226">
            <v>8526.7556970529622</v>
          </cell>
          <cell r="W226">
            <v>8760.6255427908054</v>
          </cell>
          <cell r="X226">
            <v>8996.6923754442341</v>
          </cell>
          <cell r="Y226">
            <v>7743.9903462115508</v>
          </cell>
          <cell r="Z226">
            <v>8366.5441434963541</v>
          </cell>
          <cell r="AA226">
            <v>9192.9644308708594</v>
          </cell>
          <cell r="AB226">
            <v>9479.0756417604953</v>
          </cell>
          <cell r="AC226">
            <v>10157.224880323254</v>
          </cell>
          <cell r="AD226">
            <v>9942.4675141033058</v>
          </cell>
          <cell r="AE226">
            <v>10071.288606381313</v>
          </cell>
          <cell r="AF226">
            <v>11080.583235909549</v>
          </cell>
          <cell r="AG226">
            <v>10390.706372136134</v>
          </cell>
          <cell r="AH226">
            <v>10984.232906630888</v>
          </cell>
          <cell r="AI226">
            <v>10941.765274181722</v>
          </cell>
          <cell r="AJ226">
            <v>11713.246868521064</v>
          </cell>
          <cell r="AK226">
            <v>11660.390658285927</v>
          </cell>
          <cell r="AL226">
            <v>10838.644034273155</v>
          </cell>
          <cell r="AM226">
            <v>12165.763842484312</v>
          </cell>
          <cell r="AN226">
            <v>13455.170558249512</v>
          </cell>
          <cell r="AO226">
            <v>12331.323635853283</v>
          </cell>
          <cell r="AP226">
            <v>13469.227186733307</v>
          </cell>
          <cell r="AQ226">
            <v>13157.359724137959</v>
          </cell>
          <cell r="AR226">
            <v>13549.176559653897</v>
          </cell>
          <cell r="AS226">
            <v>14921.019422500074</v>
          </cell>
          <cell r="AT226">
            <v>14071.798381729866</v>
          </cell>
          <cell r="AU226">
            <v>11645.62202401807</v>
          </cell>
          <cell r="AV226">
            <v>13239.719264755018</v>
          </cell>
          <cell r="AW226">
            <v>14295.887448507336</v>
          </cell>
          <cell r="AX226">
            <v>14151.027115939556</v>
          </cell>
          <cell r="AY226">
            <v>13085.991935208633</v>
          </cell>
          <cell r="AZ226">
            <v>14362.517586947137</v>
          </cell>
          <cell r="BA226">
            <v>15438.751765203948</v>
          </cell>
          <cell r="BB226">
            <v>14327.018854297241</v>
          </cell>
          <cell r="BC226">
            <v>15555.172587919398</v>
          </cell>
          <cell r="BD226">
            <v>15192.047233753254</v>
          </cell>
          <cell r="BE226">
            <v>15430.211689824129</v>
          </cell>
          <cell r="BF226">
            <v>16268.793934687361</v>
          </cell>
        </row>
        <row r="227">
          <cell r="D227" t="str">
            <v>Net New Shipments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1403.8796152934519</v>
          </cell>
          <cell r="M227">
            <v>1822.0157903838553</v>
          </cell>
          <cell r="N227">
            <v>2440.578296591455</v>
          </cell>
          <cell r="O227">
            <v>2515.4807836338441</v>
          </cell>
          <cell r="P227">
            <v>2979.1672881018603</v>
          </cell>
          <cell r="Q227">
            <v>2546.797888235873</v>
          </cell>
          <cell r="R227">
            <v>2454.9701816787124</v>
          </cell>
          <cell r="S227">
            <v>3240.699633223031</v>
          </cell>
          <cell r="T227">
            <v>2324.4694600242378</v>
          </cell>
          <cell r="U227">
            <v>2688.9906543988473</v>
          </cell>
          <cell r="V227">
            <v>2415.0095771287597</v>
          </cell>
          <cell r="W227">
            <v>2952.6213257302588</v>
          </cell>
          <cell r="X227">
            <v>2663.6982828416931</v>
          </cell>
          <cell r="Y227">
            <v>3094.653688061604</v>
          </cell>
          <cell r="Z227">
            <v>3799.2196989879571</v>
          </cell>
          <cell r="AA227">
            <v>4262.206127378653</v>
          </cell>
          <cell r="AB227">
            <v>2852.2479940927878</v>
          </cell>
          <cell r="AC227">
            <v>3312.0023064100533</v>
          </cell>
          <cell r="AD227">
            <v>3214.8922100346535</v>
          </cell>
          <cell r="AE227">
            <v>3477.8879532725841</v>
          </cell>
          <cell r="AF227">
            <v>3840.436186590523</v>
          </cell>
          <cell r="AG227">
            <v>3681.0920095937327</v>
          </cell>
          <cell r="AH227">
            <v>661.38911738718161</v>
          </cell>
          <cell r="AI227">
            <v>2297.9539905732963</v>
          </cell>
          <cell r="AJ227">
            <v>2582.6405799862723</v>
          </cell>
          <cell r="AK227">
            <v>2490.6364576536289</v>
          </cell>
          <cell r="AL227">
            <v>2247.3479009354778</v>
          </cell>
          <cell r="AM227">
            <v>2196.7537444628251</v>
          </cell>
          <cell r="AN227">
            <v>1983.5812069544349</v>
          </cell>
          <cell r="AO227">
            <v>1995.6952184439579</v>
          </cell>
          <cell r="AP227">
            <v>2085.9454011860917</v>
          </cell>
          <cell r="AQ227">
            <v>2034.6875096152939</v>
          </cell>
          <cell r="AR227">
            <v>1881.0351301702322</v>
          </cell>
          <cell r="AS227">
            <v>1347.7745121872867</v>
          </cell>
          <cell r="AT227">
            <v>1202.271670961607</v>
          </cell>
          <cell r="AU227">
            <v>1217.0901127958205</v>
          </cell>
          <cell r="AV227">
            <v>1220.2793459596869</v>
          </cell>
          <cell r="AW227">
            <v>1315.0686120000901</v>
          </cell>
          <cell r="AX227">
            <v>1281.295541659696</v>
          </cell>
          <cell r="AY227">
            <v>1293.0570367712644</v>
          </cell>
          <cell r="AZ227">
            <v>1302.4468801206676</v>
          </cell>
          <cell r="BA227">
            <v>1287.2080938836734</v>
          </cell>
          <cell r="BB227">
            <v>1189.4218225989607</v>
          </cell>
          <cell r="BC227">
            <v>1201.3160408249532</v>
          </cell>
          <cell r="BD227">
            <v>1213.3292012331965</v>
          </cell>
          <cell r="BE227">
            <v>1225.4624932455481</v>
          </cell>
          <cell r="BF227">
            <v>1237.7171181779704</v>
          </cell>
        </row>
        <row r="228">
          <cell r="D228" t="str">
            <v>Replacement Shipments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172.5883616479332</v>
          </cell>
          <cell r="M228">
            <v>177.48824952509395</v>
          </cell>
          <cell r="N228">
            <v>182.44180179196513</v>
          </cell>
          <cell r="O228">
            <v>187.44577253501905</v>
          </cell>
          <cell r="P228">
            <v>192.49675086989726</v>
          </cell>
          <cell r="Q228">
            <v>185.4946479353224</v>
          </cell>
          <cell r="R228">
            <v>194.23858705736316</v>
          </cell>
          <cell r="S228">
            <v>204.87876993329218</v>
          </cell>
          <cell r="T228">
            <v>210.57134170087534</v>
          </cell>
          <cell r="U228">
            <v>219.88512911786404</v>
          </cell>
          <cell r="V228">
            <v>208.90812463490374</v>
          </cell>
          <cell r="W228">
            <v>216.80786411401883</v>
          </cell>
          <cell r="X228">
            <v>234.67149345614956</v>
          </cell>
          <cell r="Y228">
            <v>231.9408864898669</v>
          </cell>
          <cell r="Z228">
            <v>244.60582655639098</v>
          </cell>
          <cell r="AA228">
            <v>231.1100318708709</v>
          </cell>
          <cell r="AB228">
            <v>243.95219736951631</v>
          </cell>
          <cell r="AC228">
            <v>259.15967053848129</v>
          </cell>
          <cell r="AD228">
            <v>260.39096584378581</v>
          </cell>
          <cell r="AE228">
            <v>279.53319252827816</v>
          </cell>
          <cell r="AF228">
            <v>270.29377091555693</v>
          </cell>
          <cell r="AG228">
            <v>270.17376848813245</v>
          </cell>
          <cell r="AH228">
            <v>289.60790091761305</v>
          </cell>
          <cell r="AI228">
            <v>289.9464339863523</v>
          </cell>
          <cell r="AJ228">
            <v>311.50645940345441</v>
          </cell>
          <cell r="AK228">
            <v>305.60005241763974</v>
          </cell>
          <cell r="AL228">
            <v>304.01515118824852</v>
          </cell>
          <cell r="AM228">
            <v>295.68824940574041</v>
          </cell>
          <cell r="AN228">
            <v>311.07221411343812</v>
          </cell>
          <cell r="AO228">
            <v>335.24944871651189</v>
          </cell>
          <cell r="AP228">
            <v>328.49722024464518</v>
          </cell>
          <cell r="AQ228">
            <v>324.67569435795178</v>
          </cell>
          <cell r="AR228">
            <v>315.88366532322607</v>
          </cell>
          <cell r="AS228">
            <v>329.3078709691631</v>
          </cell>
          <cell r="AT228">
            <v>353.59647331251142</v>
          </cell>
          <cell r="AU228">
            <v>347.67394183408373</v>
          </cell>
          <cell r="AV228">
            <v>343.3811867793803</v>
          </cell>
          <cell r="AW228">
            <v>333.17658534439101</v>
          </cell>
          <cell r="AX228">
            <v>341.69836621935519</v>
          </cell>
          <cell r="AY228">
            <v>364.64931731110789</v>
          </cell>
          <cell r="AZ228">
            <v>358.86301621209623</v>
          </cell>
          <cell r="BA228">
            <v>354.59958073422888</v>
          </cell>
          <cell r="BB228">
            <v>345.26640544658312</v>
          </cell>
          <cell r="BC228">
            <v>353.47770035831468</v>
          </cell>
          <cell r="BD228">
            <v>376.53677840156968</v>
          </cell>
          <cell r="BE228">
            <v>370.83680094821852</v>
          </cell>
          <cell r="BF228">
            <v>366.43327073879129</v>
          </cell>
        </row>
        <row r="229">
          <cell r="D229" t="str">
            <v>Net New Shipments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12.906286287389207</v>
          </cell>
          <cell r="M229">
            <v>16.750337532269214</v>
          </cell>
          <cell r="N229">
            <v>22.436968141327046</v>
          </cell>
          <cell r="O229">
            <v>23.125569165856291</v>
          </cell>
          <cell r="P229">
            <v>27.388378247966784</v>
          </cell>
          <cell r="Q229">
            <v>23.413476699581338</v>
          </cell>
          <cell r="R229">
            <v>22.569277056655665</v>
          </cell>
          <cell r="S229">
            <v>29.792723522857386</v>
          </cell>
          <cell r="T229">
            <v>21.369544788991561</v>
          </cell>
          <cell r="U229">
            <v>24.72069743852694</v>
          </cell>
          <cell r="V229">
            <v>22.201907235967155</v>
          </cell>
          <cell r="W229">
            <v>27.144333255497486</v>
          </cell>
          <cell r="X229">
            <v>24.488177082331731</v>
          </cell>
          <cell r="Y229">
            <v>28.450079353918909</v>
          </cell>
          <cell r="Z229">
            <v>34.927365971887184</v>
          </cell>
          <cell r="AA229">
            <v>39.183739044686035</v>
          </cell>
          <cell r="AB229">
            <v>26.221571118616112</v>
          </cell>
          <cell r="AC229">
            <v>30.448230379131701</v>
          </cell>
          <cell r="AD229">
            <v>29.555468142566497</v>
          </cell>
          <cell r="AE229">
            <v>31.97326687517625</v>
          </cell>
          <cell r="AF229">
            <v>35.30628150208279</v>
          </cell>
          <cell r="AG229">
            <v>33.841382700116085</v>
          </cell>
          <cell r="AH229">
            <v>6.0803484881273562</v>
          </cell>
          <cell r="AI229">
            <v>21.125780127085818</v>
          </cell>
          <cell r="AJ229">
            <v>23.742989313057478</v>
          </cell>
          <cell r="AK229">
            <v>22.897167827005433</v>
          </cell>
          <cell r="AL229">
            <v>20.66054316970326</v>
          </cell>
          <cell r="AM229">
            <v>20.195415917485661</v>
          </cell>
          <cell r="AN229">
            <v>18.235656855724983</v>
          </cell>
          <cell r="AO229">
            <v>18.347024595999528</v>
          </cell>
          <cell r="AP229">
            <v>19.176721589438557</v>
          </cell>
          <cell r="AQ229">
            <v>18.705492421428517</v>
          </cell>
          <cell r="AR229">
            <v>17.292920021164946</v>
          </cell>
          <cell r="AS229">
            <v>12.390495250192089</v>
          </cell>
          <cell r="AT229">
            <v>11.052843998596472</v>
          </cell>
          <cell r="AU229">
            <v>11.189074378012492</v>
          </cell>
          <cell r="AV229">
            <v>11.21839395484858</v>
          </cell>
          <cell r="AW229">
            <v>12.089820102192107</v>
          </cell>
          <cell r="AX229">
            <v>11.779334138959484</v>
          </cell>
          <cell r="AY229">
            <v>11.887461090461784</v>
          </cell>
          <cell r="AZ229">
            <v>11.973784736122298</v>
          </cell>
          <cell r="BA229">
            <v>11.833690004562413</v>
          </cell>
          <cell r="BB229">
            <v>10.934711489290748</v>
          </cell>
          <cell r="BC229">
            <v>11.044058604183647</v>
          </cell>
          <cell r="BD229">
            <v>11.154499190225579</v>
          </cell>
          <cell r="BE229">
            <v>11.266044182127644</v>
          </cell>
          <cell r="BF229">
            <v>11.378704623948806</v>
          </cell>
        </row>
        <row r="230">
          <cell r="D230" t="str">
            <v>Replacement Shipments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639.6524388733269</v>
          </cell>
          <cell r="M230">
            <v>659.96814834671898</v>
          </cell>
          <cell r="N230">
            <v>680.61137395914386</v>
          </cell>
          <cell r="O230">
            <v>701.57264167920857</v>
          </cell>
          <cell r="P230">
            <v>722.84171723966085</v>
          </cell>
          <cell r="Q230">
            <v>744.40760169980877</v>
          </cell>
          <cell r="R230">
            <v>766.25852870764288</v>
          </cell>
          <cell r="S230">
            <v>788.38196352355783</v>
          </cell>
          <cell r="T230">
            <v>810.76460386359099</v>
          </cell>
          <cell r="U230">
            <v>833.39238261578146</v>
          </cell>
          <cell r="V230">
            <v>856.25047247858947</v>
          </cell>
          <cell r="W230">
            <v>879.32329256531932</v>
          </cell>
          <cell r="X230">
            <v>805.17831070325337</v>
          </cell>
          <cell r="Y230">
            <v>860.51394697037426</v>
          </cell>
          <cell r="Z230">
            <v>933.02237649924803</v>
          </cell>
          <cell r="AA230">
            <v>962.71160625177163</v>
          </cell>
          <cell r="AB230">
            <v>1024.6090909700804</v>
          </cell>
          <cell r="AC230">
            <v>1013.8294510639325</v>
          </cell>
          <cell r="AD230">
            <v>1030.8362709140922</v>
          </cell>
          <cell r="AE230">
            <v>1121.1236887529469</v>
          </cell>
          <cell r="AF230">
            <v>1070.1418877050335</v>
          </cell>
          <cell r="AG230">
            <v>1126.073412232771</v>
          </cell>
          <cell r="AH230">
            <v>1128.5610043969164</v>
          </cell>
          <cell r="AI230">
            <v>1200.2359723782813</v>
          </cell>
          <cell r="AJ230">
            <v>1104.4231343113897</v>
          </cell>
          <cell r="AK230">
            <v>1199.9751375926778</v>
          </cell>
          <cell r="AL230">
            <v>1337.2486271545749</v>
          </cell>
          <cell r="AM230">
            <v>1411.6618238515357</v>
          </cell>
          <cell r="AN230">
            <v>1353.760315109005</v>
          </cell>
          <cell r="AO230">
            <v>1386.8929238296669</v>
          </cell>
          <cell r="AP230">
            <v>1398.816054074566</v>
          </cell>
          <cell r="AQ230">
            <v>1516.2246487563191</v>
          </cell>
          <cell r="AR230">
            <v>1501.7925224420565</v>
          </cell>
          <cell r="AS230">
            <v>1547.3948985701506</v>
          </cell>
          <cell r="AT230">
            <v>1277.5811147666564</v>
          </cell>
          <cell r="AU230">
            <v>1410.4909347045036</v>
          </cell>
          <cell r="AV230">
            <v>1340.7259498049734</v>
          </cell>
          <cell r="AW230">
            <v>1427.8598892980963</v>
          </cell>
          <cell r="AX230">
            <v>1542.8733046648595</v>
          </cell>
          <cell r="AY230">
            <v>1612.6573083898447</v>
          </cell>
          <cell r="AZ230">
            <v>1535.2512386218611</v>
          </cell>
          <cell r="BA230">
            <v>1569.4922381283259</v>
          </cell>
          <cell r="BB230">
            <v>1589.6729526635238</v>
          </cell>
          <cell r="BC230">
            <v>1702.3916248727858</v>
          </cell>
          <cell r="BD230">
            <v>1673.9008292448257</v>
          </cell>
          <cell r="BE230">
            <v>1670.7116753405542</v>
          </cell>
          <cell r="BF230">
            <v>1387.5848772096315</v>
          </cell>
        </row>
        <row r="231">
          <cell r="D231" t="str">
            <v>Net New Shipments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165.52587182992647</v>
          </cell>
          <cell r="M231">
            <v>200.54579862365517</v>
          </cell>
          <cell r="N231">
            <v>252.41100254010416</v>
          </cell>
          <cell r="O231">
            <v>261.13896457256305</v>
          </cell>
          <cell r="P231">
            <v>301.76737373041942</v>
          </cell>
          <cell r="Q231">
            <v>269.42184936412377</v>
          </cell>
          <cell r="R231">
            <v>264.57774220644933</v>
          </cell>
          <cell r="S231">
            <v>332.74172522938898</v>
          </cell>
          <cell r="T231">
            <v>259.37728384144248</v>
          </cell>
          <cell r="U231">
            <v>292.68102961698969</v>
          </cell>
          <cell r="V231">
            <v>272.31053191832689</v>
          </cell>
          <cell r="W231">
            <v>320.91267981296187</v>
          </cell>
          <cell r="X231">
            <v>299.24482360813636</v>
          </cell>
          <cell r="Y231">
            <v>339.46119062230355</v>
          </cell>
          <cell r="Z231">
            <v>404.22625065532702</v>
          </cell>
          <cell r="AA231">
            <v>448.95021759976407</v>
          </cell>
          <cell r="AB231">
            <v>329.15122413892459</v>
          </cell>
          <cell r="AC231">
            <v>373.06347276573433</v>
          </cell>
          <cell r="AD231">
            <v>367.97978316047374</v>
          </cell>
          <cell r="AE231">
            <v>395.10096000337217</v>
          </cell>
          <cell r="AF231">
            <v>431.65063473702321</v>
          </cell>
          <cell r="AG231">
            <v>421.32148633737961</v>
          </cell>
          <cell r="AH231">
            <v>149.02011036974</v>
          </cell>
          <cell r="AI231">
            <v>210.25496232622208</v>
          </cell>
          <cell r="AJ231">
            <v>236.30281549358369</v>
          </cell>
          <cell r="AK231">
            <v>227.88475170541841</v>
          </cell>
          <cell r="AL231">
            <v>205.62467751028453</v>
          </cell>
          <cell r="AM231">
            <v>200.99548453830903</v>
          </cell>
          <cell r="AN231">
            <v>181.49092351285617</v>
          </cell>
          <cell r="AO231">
            <v>182.59931429865901</v>
          </cell>
          <cell r="AP231">
            <v>190.85689858895785</v>
          </cell>
          <cell r="AQ231">
            <v>186.16697611646669</v>
          </cell>
          <cell r="AR231">
            <v>172.10830680276922</v>
          </cell>
          <cell r="AS231">
            <v>123.31677677040352</v>
          </cell>
          <cell r="AT231">
            <v>110.00376244297513</v>
          </cell>
          <cell r="AU231">
            <v>111.35959939287568</v>
          </cell>
          <cell r="AV231">
            <v>111.65140336348122</v>
          </cell>
          <cell r="AW231">
            <v>120.32429831351328</v>
          </cell>
          <cell r="AX231">
            <v>117.23417742285164</v>
          </cell>
          <cell r="AY231">
            <v>118.31031416089172</v>
          </cell>
          <cell r="AZ231">
            <v>119.16945284155008</v>
          </cell>
          <cell r="BA231">
            <v>117.77515581066837</v>
          </cell>
          <cell r="BB231">
            <v>108.82804508985646</v>
          </cell>
          <cell r="BC231">
            <v>109.91632554075477</v>
          </cell>
          <cell r="BD231">
            <v>111.0154887961653</v>
          </cell>
          <cell r="BE231">
            <v>112.12564368412859</v>
          </cell>
          <cell r="BF231">
            <v>113.24690012096471</v>
          </cell>
        </row>
        <row r="232">
          <cell r="D232" t="str">
            <v>Replacement Shipments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357.78870615674532</v>
          </cell>
          <cell r="M232">
            <v>368.80777686862751</v>
          </cell>
          <cell r="N232">
            <v>379.98865823071463</v>
          </cell>
          <cell r="O232">
            <v>391.32556824036919</v>
          </cell>
          <cell r="P232">
            <v>402.8123214766261</v>
          </cell>
          <cell r="Q232">
            <v>414.44232858697518</v>
          </cell>
          <cell r="R232">
            <v>426.2085967306412</v>
          </cell>
          <cell r="S232">
            <v>438.10373100653902</v>
          </cell>
          <cell r="T232">
            <v>450.11993689163143</v>
          </cell>
          <cell r="U232">
            <v>462.24902371278995</v>
          </cell>
          <cell r="V232">
            <v>424.6023011153161</v>
          </cell>
          <cell r="W232">
            <v>452.07393697813308</v>
          </cell>
          <cell r="X232">
            <v>487.60789801821068</v>
          </cell>
          <cell r="Y232">
            <v>502.48459220564018</v>
          </cell>
          <cell r="Z232">
            <v>532.64915797456297</v>
          </cell>
          <cell r="AA232">
            <v>528.19993129571674</v>
          </cell>
          <cell r="AB232">
            <v>537.0402139362659</v>
          </cell>
          <cell r="AC232">
            <v>580.42078419440213</v>
          </cell>
          <cell r="AD232">
            <v>557.19975249869651</v>
          </cell>
          <cell r="AE232">
            <v>584.34149229301283</v>
          </cell>
          <cell r="AF232">
            <v>536.53620199299121</v>
          </cell>
          <cell r="AG232">
            <v>586.02466985372121</v>
          </cell>
          <cell r="AH232">
            <v>610.80104777446797</v>
          </cell>
          <cell r="AI232">
            <v>643.62995993415552</v>
          </cell>
          <cell r="AJ232">
            <v>702.9068470148809</v>
          </cell>
          <cell r="AK232">
            <v>718.11071453910051</v>
          </cell>
          <cell r="AL232">
            <v>671.05965990930054</v>
          </cell>
          <cell r="AM232">
            <v>733.83554585646789</v>
          </cell>
          <cell r="AN232">
            <v>707.52964404113857</v>
          </cell>
          <cell r="AO232">
            <v>746.24943241058781</v>
          </cell>
          <cell r="AP232">
            <v>714.20262554294231</v>
          </cell>
          <cell r="AQ232">
            <v>758.14945982933295</v>
          </cell>
          <cell r="AR232">
            <v>659.42671415355801</v>
          </cell>
          <cell r="AS232">
            <v>738.34434873783539</v>
          </cell>
          <cell r="AT232">
            <v>809.35511579503827</v>
          </cell>
          <cell r="AU232">
            <v>820.76686465635055</v>
          </cell>
          <cell r="AV232">
            <v>763.68822590301534</v>
          </cell>
          <cell r="AW232">
            <v>824.37878088750722</v>
          </cell>
          <cell r="AX232">
            <v>789.28658192146679</v>
          </cell>
          <cell r="AY232">
            <v>828.50567149490007</v>
          </cell>
          <cell r="AZ232">
            <v>800.17869145272971</v>
          </cell>
          <cell r="BA232">
            <v>842.01283771690123</v>
          </cell>
          <cell r="BB232">
            <v>736.95702738140392</v>
          </cell>
          <cell r="BC232">
            <v>793.89534744827961</v>
          </cell>
          <cell r="BD232">
            <v>858.90894801197328</v>
          </cell>
          <cell r="BE232">
            <v>870.93146613459965</v>
          </cell>
          <cell r="BF232">
            <v>813.98427747604546</v>
          </cell>
        </row>
        <row r="233">
          <cell r="D233" t="str">
            <v>Net New Shipments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66.813594958570775</v>
          </cell>
          <cell r="M233">
            <v>83.266160109505563</v>
          </cell>
          <cell r="N233">
            <v>107.6192397874961</v>
          </cell>
          <cell r="O233">
            <v>111.15902396527099</v>
          </cell>
          <cell r="P233">
            <v>129.83683649793693</v>
          </cell>
          <cell r="Q233">
            <v>113.75760270874162</v>
          </cell>
          <cell r="R233">
            <v>110.83161720562475</v>
          </cell>
          <cell r="S233">
            <v>142.31705318786317</v>
          </cell>
          <cell r="T233">
            <v>107.07981560706503</v>
          </cell>
          <cell r="U233">
            <v>122.09246858022289</v>
          </cell>
          <cell r="V233">
            <v>111.93390087767511</v>
          </cell>
          <cell r="W233">
            <v>133.95073287558807</v>
          </cell>
          <cell r="X233">
            <v>123.1931497562573</v>
          </cell>
          <cell r="Y233">
            <v>141.14536772851534</v>
          </cell>
          <cell r="Z233">
            <v>170.25768904031793</v>
          </cell>
          <cell r="AA233">
            <v>189.91078324338378</v>
          </cell>
          <cell r="AB233">
            <v>134.01944597303464</v>
          </cell>
          <cell r="AC233">
            <v>153.41476166206576</v>
          </cell>
          <cell r="AD233">
            <v>150.32989154244206</v>
          </cell>
          <cell r="AE233">
            <v>161.90794011757498</v>
          </cell>
          <cell r="AF233">
            <v>177.66642354995111</v>
          </cell>
          <cell r="AG233">
            <v>172.12478997561175</v>
          </cell>
          <cell r="AH233">
            <v>48.625666379090035</v>
          </cell>
          <cell r="AI233">
            <v>94.714388803679867</v>
          </cell>
          <cell r="AJ233">
            <v>106.44826878015738</v>
          </cell>
          <cell r="AK233">
            <v>102.65615011725004</v>
          </cell>
          <cell r="AL233">
            <v>92.628565993714801</v>
          </cell>
          <cell r="AM233">
            <v>90.54323503103933</v>
          </cell>
          <cell r="AN233">
            <v>81.756937880328223</v>
          </cell>
          <cell r="AO233">
            <v>82.256239084312256</v>
          </cell>
          <cell r="AP233">
            <v>85.976065909787394</v>
          </cell>
          <cell r="AQ233">
            <v>83.863377887568276</v>
          </cell>
          <cell r="AR233">
            <v>77.530313227845909</v>
          </cell>
          <cell r="AS233">
            <v>55.550998710444219</v>
          </cell>
          <cell r="AT233">
            <v>49.553832216935007</v>
          </cell>
          <cell r="AU233">
            <v>50.164601478249097</v>
          </cell>
          <cell r="AV233">
            <v>50.296051573030127</v>
          </cell>
          <cell r="AW233">
            <v>54.20296504257567</v>
          </cell>
          <cell r="AX233">
            <v>52.810945999359319</v>
          </cell>
          <cell r="AY233">
            <v>53.295717594212874</v>
          </cell>
          <cell r="AZ233">
            <v>53.682737211423955</v>
          </cell>
          <cell r="BA233">
            <v>53.054642684523969</v>
          </cell>
          <cell r="BB233">
            <v>49.024202146499192</v>
          </cell>
          <cell r="BC233">
            <v>49.51444416796312</v>
          </cell>
          <cell r="BD233">
            <v>50.009588609646016</v>
          </cell>
          <cell r="BE233">
            <v>50.509684495740657</v>
          </cell>
          <cell r="BF233">
            <v>51.014781340696572</v>
          </cell>
        </row>
        <row r="234"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</row>
        <row r="236">
          <cell r="D236" t="str">
            <v>University</v>
          </cell>
        </row>
        <row r="238">
          <cell r="D238"/>
        </row>
        <row r="240"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/>
          <cell r="AT240"/>
          <cell r="AU240"/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/>
        </row>
        <row r="241">
          <cell r="D241" t="str">
            <v>SHIPMENTS</v>
          </cell>
          <cell r="E241">
            <v>1981</v>
          </cell>
          <cell r="F241">
            <v>1982</v>
          </cell>
          <cell r="G241">
            <v>1983</v>
          </cell>
          <cell r="H241">
            <v>1984</v>
          </cell>
          <cell r="I241">
            <v>1985</v>
          </cell>
          <cell r="J241">
            <v>1986</v>
          </cell>
          <cell r="K241">
            <v>1987</v>
          </cell>
          <cell r="L241">
            <v>1988</v>
          </cell>
          <cell r="M241">
            <v>1989</v>
          </cell>
          <cell r="N241">
            <v>1990</v>
          </cell>
          <cell r="O241">
            <v>1991</v>
          </cell>
          <cell r="P241">
            <v>1992</v>
          </cell>
          <cell r="Q241">
            <v>1993</v>
          </cell>
          <cell r="R241">
            <v>1994</v>
          </cell>
          <cell r="S241">
            <v>1995</v>
          </cell>
          <cell r="T241">
            <v>1996</v>
          </cell>
          <cell r="U241">
            <v>1997</v>
          </cell>
          <cell r="V241">
            <v>1998</v>
          </cell>
          <cell r="W241">
            <v>1999</v>
          </cell>
          <cell r="X241">
            <v>2000</v>
          </cell>
          <cell r="Y241">
            <v>2001</v>
          </cell>
          <cell r="Z241">
            <v>2002</v>
          </cell>
          <cell r="AA241">
            <v>2003</v>
          </cell>
          <cell r="AB241">
            <v>2004</v>
          </cell>
          <cell r="AC241">
            <v>2005</v>
          </cell>
          <cell r="AD241">
            <v>2006</v>
          </cell>
          <cell r="AE241">
            <v>2007</v>
          </cell>
          <cell r="AF241">
            <v>2008</v>
          </cell>
          <cell r="AG241">
            <v>2009</v>
          </cell>
          <cell r="AH241">
            <v>2010</v>
          </cell>
          <cell r="AI241">
            <v>2011</v>
          </cell>
          <cell r="AJ241">
            <v>2012</v>
          </cell>
          <cell r="AK241">
            <v>2013</v>
          </cell>
          <cell r="AL241">
            <v>2014</v>
          </cell>
          <cell r="AM241">
            <v>2015</v>
          </cell>
          <cell r="AN241">
            <v>2016</v>
          </cell>
          <cell r="AO241">
            <v>2017</v>
          </cell>
          <cell r="AP241">
            <v>2018</v>
          </cell>
          <cell r="AQ241">
            <v>2019</v>
          </cell>
          <cell r="AR241">
            <v>2020</v>
          </cell>
          <cell r="AS241">
            <v>2021</v>
          </cell>
          <cell r="AT241">
            <v>2022</v>
          </cell>
          <cell r="AU241">
            <v>2023</v>
          </cell>
          <cell r="AV241">
            <v>2024</v>
          </cell>
          <cell r="AW241">
            <v>2025</v>
          </cell>
          <cell r="AX241">
            <v>2026</v>
          </cell>
          <cell r="AY241">
            <v>2027</v>
          </cell>
          <cell r="AZ241">
            <v>2028</v>
          </cell>
          <cell r="BA241">
            <v>2029</v>
          </cell>
          <cell r="BB241">
            <v>2030</v>
          </cell>
          <cell r="BC241">
            <v>2031</v>
          </cell>
          <cell r="BD241">
            <v>2032</v>
          </cell>
          <cell r="BE241">
            <v>2033</v>
          </cell>
          <cell r="BF241">
            <v>2034</v>
          </cell>
        </row>
        <row r="242">
          <cell r="D242" t="str">
            <v>Replacement Shipments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30.26827945477271</v>
          </cell>
          <cell r="M242">
            <v>31.140496160300238</v>
          </cell>
          <cell r="N242">
            <v>32.024717938026278</v>
          </cell>
          <cell r="O242">
            <v>32.920545149091346</v>
          </cell>
          <cell r="P242">
            <v>33.827551959941182</v>
          </cell>
          <cell r="Q242">
            <v>34.745286305624475</v>
          </cell>
          <cell r="R242">
            <v>35.673269907328908</v>
          </cell>
          <cell r="S242">
            <v>36.610998345674318</v>
          </cell>
          <cell r="T242">
            <v>37.557941191160587</v>
          </cell>
          <cell r="U242">
            <v>34.648559294772724</v>
          </cell>
          <cell r="V242">
            <v>36.825413120300247</v>
          </cell>
          <cell r="W242">
            <v>39.639627218026277</v>
          </cell>
          <cell r="X242">
            <v>40.76915954909132</v>
          </cell>
          <cell r="Y242">
            <v>43.122926199941183</v>
          </cell>
          <cell r="Z242">
            <v>42.6916139856245</v>
          </cell>
          <cell r="AA242">
            <v>43.333083667328928</v>
          </cell>
          <cell r="AB242">
            <v>46.722386185674338</v>
          </cell>
          <cell r="AC242">
            <v>44.810576391160573</v>
          </cell>
          <cell r="AD242">
            <v>43.038546174772705</v>
          </cell>
          <cell r="AE242">
            <v>44.360544800300254</v>
          </cell>
          <cell r="AF242">
            <v>48.852174738026264</v>
          </cell>
          <cell r="AG242">
            <v>49.080231069091305</v>
          </cell>
          <cell r="AH242">
            <v>52.778632439941212</v>
          </cell>
          <cell r="AI242">
            <v>53.666525985624517</v>
          </cell>
          <cell r="AJ242">
            <v>56.118507667328906</v>
          </cell>
          <cell r="AK242">
            <v>53.524890185674337</v>
          </cell>
          <cell r="AL242">
            <v>53.695336391160545</v>
          </cell>
          <cell r="AM242">
            <v>50.901474174772716</v>
          </cell>
          <cell r="AN242">
            <v>53.061825929473393</v>
          </cell>
          <cell r="AO242">
            <v>58.565363255025346</v>
          </cell>
          <cell r="AP242">
            <v>58.304963569726439</v>
          </cell>
          <cell r="AQ242">
            <v>55.726351814369046</v>
          </cell>
          <cell r="AR242">
            <v>61.33130419799955</v>
          </cell>
          <cell r="AS242">
            <v>64.354348631284381</v>
          </cell>
          <cell r="AT242">
            <v>61.496533199644603</v>
          </cell>
          <cell r="AU242">
            <v>60.816768444108845</v>
          </cell>
          <cell r="AV242">
            <v>57.754512224975315</v>
          </cell>
          <cell r="AW242">
            <v>59.435092995343595</v>
          </cell>
          <cell r="AX242">
            <v>65.274503991840248</v>
          </cell>
          <cell r="AY242">
            <v>65.406874646114417</v>
          </cell>
          <cell r="AZ242">
            <v>62.790739424373641</v>
          </cell>
          <cell r="BA242">
            <v>68.123077399594422</v>
          </cell>
          <cell r="BB242">
            <v>69.810466856316623</v>
          </cell>
          <cell r="BC242">
            <v>66.403034290653125</v>
          </cell>
          <cell r="BD242">
            <v>65.629567728561085</v>
          </cell>
          <cell r="BE242">
            <v>62.652020665916552</v>
          </cell>
          <cell r="BF242">
            <v>64.392610155457916</v>
          </cell>
        </row>
        <row r="243">
          <cell r="D243" t="str">
            <v>Net New Shipments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4.3802798400000142</v>
          </cell>
          <cell r="M243">
            <v>5.6849169600000096</v>
          </cell>
          <cell r="N243">
            <v>7.61490928</v>
          </cell>
          <cell r="O243">
            <v>7.848614399999974</v>
          </cell>
          <cell r="P243">
            <v>9.295374240000001</v>
          </cell>
          <cell r="Q243">
            <v>7.9463276800000244</v>
          </cell>
          <cell r="R243">
            <v>7.65981376000002</v>
          </cell>
          <cell r="S243">
            <v>10.11138784000002</v>
          </cell>
          <cell r="T243">
            <v>7.2526351999999861</v>
          </cell>
          <cell r="U243">
            <v>8.3899868799999808</v>
          </cell>
          <cell r="V243">
            <v>7.5351316800000063</v>
          </cell>
          <cell r="W243">
            <v>9.2125475199999869</v>
          </cell>
          <cell r="X243">
            <v>8.3110715199999845</v>
          </cell>
          <cell r="Y243">
            <v>9.6557062400000291</v>
          </cell>
          <cell r="Z243">
            <v>10.974912000000018</v>
          </cell>
          <cell r="AA243">
            <v>12.785423999999978</v>
          </cell>
          <cell r="AB243">
            <v>6.8025040000000008</v>
          </cell>
          <cell r="AC243">
            <v>8.8847599999999716</v>
          </cell>
          <cell r="AD243">
            <v>7.8629280000000108</v>
          </cell>
          <cell r="AE243">
            <v>8.7012811291731396</v>
          </cell>
          <cell r="AF243">
            <v>9.7131885169990824</v>
          </cell>
          <cell r="AG243">
            <v>9.2247325006351275</v>
          </cell>
          <cell r="AH243">
            <v>2.9477193744278338</v>
          </cell>
          <cell r="AI243">
            <v>7.6647782123750341</v>
          </cell>
          <cell r="AJ243">
            <v>8.2358409639554679</v>
          </cell>
          <cell r="AK243">
            <v>7.9716430139702652</v>
          </cell>
          <cell r="AL243">
            <v>7.1214320529483075</v>
          </cell>
          <cell r="AM243">
            <v>6.8530380502025992</v>
          </cell>
          <cell r="AN243">
            <v>6.3732670658702055</v>
          </cell>
          <cell r="AO243">
            <v>6.7091407368149021</v>
          </cell>
          <cell r="AP243">
            <v>7.101911076387978</v>
          </cell>
          <cell r="AQ243">
            <v>7.0643876100045873</v>
          </cell>
          <cell r="AR243">
            <v>6.7917732015948786</v>
          </cell>
          <cell r="AS243">
            <v>5.4561182250322418</v>
          </cell>
          <cell r="AT243">
            <v>4.9065010910085221</v>
          </cell>
          <cell r="AU243">
            <v>4.8127992844522334</v>
          </cell>
          <cell r="AV243">
            <v>4.8975084409412375</v>
          </cell>
          <cell r="AW243">
            <v>4.9575171601143211</v>
          </cell>
          <cell r="AX243">
            <v>4.8259872565926116</v>
          </cell>
          <cell r="AY243">
            <v>5.0167536709096794</v>
          </cell>
          <cell r="AZ243">
            <v>5.133438384266924</v>
          </cell>
          <cell r="BA243">
            <v>4.9216030263580706</v>
          </cell>
          <cell r="BB243">
            <v>4.7293077683389129</v>
          </cell>
          <cell r="BC243">
            <v>4.7766008460222338</v>
          </cell>
          <cell r="BD243">
            <v>4.8243668544824914</v>
          </cell>
          <cell r="BE243">
            <v>4.8726105230273333</v>
          </cell>
          <cell r="BF243">
            <v>4.921336628257567</v>
          </cell>
        </row>
        <row r="244">
          <cell r="D244" t="str">
            <v>Replacement Shipments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22.420527352991485</v>
          </cell>
          <cell r="M244">
            <v>23.113864386224446</v>
          </cell>
          <cell r="N244">
            <v>23.818897465475157</v>
          </cell>
          <cell r="O244">
            <v>24.535393794944902</v>
          </cell>
          <cell r="P244">
            <v>25.263098881020881</v>
          </cell>
          <cell r="Q244">
            <v>26.001736290468635</v>
          </cell>
          <cell r="R244">
            <v>26.751007447395661</v>
          </cell>
          <cell r="S244">
            <v>27.510591470698863</v>
          </cell>
          <cell r="T244">
            <v>28.280145053641846</v>
          </cell>
          <cell r="U244">
            <v>29.059302387134011</v>
          </cell>
          <cell r="V244">
            <v>29.847675128201725</v>
          </cell>
          <cell r="W244">
            <v>30.644852415052544</v>
          </cell>
          <cell r="X244">
            <v>31.450400930037119</v>
          </cell>
          <cell r="Y244">
            <v>32.263865011709505</v>
          </cell>
          <cell r="Z244">
            <v>27.895877152991485</v>
          </cell>
          <cell r="AA244">
            <v>30.220010586224458</v>
          </cell>
          <cell r="AB244">
            <v>33.337534065475189</v>
          </cell>
          <cell r="AC244">
            <v>34.346161794944841</v>
          </cell>
          <cell r="AD244">
            <v>36.882316681020882</v>
          </cell>
          <cell r="AE244">
            <v>35.934645890468651</v>
          </cell>
          <cell r="AF244">
            <v>36.325774647395718</v>
          </cell>
          <cell r="AG244">
            <v>40.14982627069886</v>
          </cell>
          <cell r="AH244">
            <v>37.345939053641828</v>
          </cell>
          <cell r="AI244">
            <v>39.546785987134029</v>
          </cell>
          <cell r="AJ244">
            <v>39.266589728201723</v>
          </cell>
          <cell r="AK244">
            <v>42.160536815052481</v>
          </cell>
          <cell r="AL244">
            <v>41.839240330037121</v>
          </cell>
          <cell r="AM244">
            <v>44.333497811709584</v>
          </cell>
          <cell r="AN244">
            <v>41.614517152991532</v>
          </cell>
          <cell r="AO244">
            <v>46.201790586224412</v>
          </cell>
          <cell r="AP244">
            <v>41.840664065475131</v>
          </cell>
          <cell r="AQ244">
            <v>45.452111794944841</v>
          </cell>
          <cell r="AR244">
            <v>46.710976681020895</v>
          </cell>
          <cell r="AS244">
            <v>46.811247301935019</v>
          </cell>
          <cell r="AT244">
            <v>48.467260293644557</v>
          </cell>
          <cell r="AU244">
            <v>51.680741896492762</v>
          </cell>
          <cell r="AV244">
            <v>41.030588271676621</v>
          </cell>
          <cell r="AW244">
            <v>49.127758752602823</v>
          </cell>
          <cell r="AX244">
            <v>49.561390933146129</v>
          </cell>
          <cell r="AY244">
            <v>52.125090582515284</v>
          </cell>
          <cell r="AZ244">
            <v>50.741030396222534</v>
          </cell>
          <cell r="BA244">
            <v>52.899795374462805</v>
          </cell>
          <cell r="BB244">
            <v>49.581100985329265</v>
          </cell>
          <cell r="BC244">
            <v>54.588216507243125</v>
          </cell>
          <cell r="BD244">
            <v>50.718052910960054</v>
          </cell>
          <cell r="BE244">
            <v>54.282596307450518</v>
          </cell>
          <cell r="BF244">
            <v>55.200693183014494</v>
          </cell>
        </row>
        <row r="245">
          <cell r="D245" t="str">
            <v>Net New Shipments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5.4753498</v>
          </cell>
          <cell r="M245">
            <v>7.106146200000012</v>
          </cell>
          <cell r="N245">
            <v>9.5186366000000362</v>
          </cell>
          <cell r="O245">
            <v>9.8107679999999391</v>
          </cell>
          <cell r="P245">
            <v>11.619217800000001</v>
          </cell>
          <cell r="Q245">
            <v>9.9329096000000163</v>
          </cell>
          <cell r="R245">
            <v>9.5747672000000534</v>
          </cell>
          <cell r="S245">
            <v>12.639234799999999</v>
          </cell>
          <cell r="T245">
            <v>9.0657939999999826</v>
          </cell>
          <cell r="U245">
            <v>10.487483600000019</v>
          </cell>
          <cell r="V245">
            <v>9.418914599999999</v>
          </cell>
          <cell r="W245">
            <v>11.515684399999941</v>
          </cell>
          <cell r="X245">
            <v>10.3888394</v>
          </cell>
          <cell r="Y245">
            <v>12.069632800000079</v>
          </cell>
          <cell r="Z245">
            <v>13.71864000000005</v>
          </cell>
          <cell r="AA245">
            <v>15.981779999999958</v>
          </cell>
          <cell r="AB245">
            <v>8.5031299999999419</v>
          </cell>
          <cell r="AC245">
            <v>11.10595</v>
          </cell>
          <cell r="AD245">
            <v>9.8286600000000135</v>
          </cell>
          <cell r="AE245">
            <v>10.876601411466368</v>
          </cell>
          <cell r="AF245">
            <v>12.141485646248839</v>
          </cell>
          <cell r="AG245">
            <v>11.530915625793909</v>
          </cell>
          <cell r="AH245">
            <v>3.6846492180347923</v>
          </cell>
          <cell r="AI245">
            <v>9.5809727654687933</v>
          </cell>
          <cell r="AJ245">
            <v>10.294801204944406</v>
          </cell>
          <cell r="AK245">
            <v>9.9645537674628031</v>
          </cell>
          <cell r="AL245">
            <v>8.9017900661854128</v>
          </cell>
          <cell r="AM245">
            <v>8.5662975627532205</v>
          </cell>
          <cell r="AN245">
            <v>7.9665838323377329</v>
          </cell>
          <cell r="AO245">
            <v>8.3864259210187129</v>
          </cell>
          <cell r="AP245">
            <v>8.877388845484921</v>
          </cell>
          <cell r="AQ245">
            <v>8.8304845125056772</v>
          </cell>
          <cell r="AR245">
            <v>8.4897165019935983</v>
          </cell>
          <cell r="AS245">
            <v>6.8201477812904159</v>
          </cell>
          <cell r="AT245">
            <v>6.1331263637605389</v>
          </cell>
          <cell r="AU245">
            <v>6.0159991055653563</v>
          </cell>
          <cell r="AV245">
            <v>6.1218855511765469</v>
          </cell>
          <cell r="AW245">
            <v>6.1968964501428445</v>
          </cell>
          <cell r="AX245">
            <v>6.032484070740793</v>
          </cell>
          <cell r="AY245">
            <v>6.2709420886371845</v>
          </cell>
          <cell r="AZ245">
            <v>6.4167979803336266</v>
          </cell>
          <cell r="BA245">
            <v>6.152003782947526</v>
          </cell>
          <cell r="BB245">
            <v>5.9116347104236411</v>
          </cell>
          <cell r="BC245">
            <v>5.9707510575277638</v>
          </cell>
          <cell r="BD245">
            <v>6.0304585681031995</v>
          </cell>
          <cell r="BE245">
            <v>6.0907631537841098</v>
          </cell>
          <cell r="BF245">
            <v>6.1516707853219259</v>
          </cell>
        </row>
        <row r="246">
          <cell r="D246" t="str">
            <v>Replacement Shipments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28.334116393471049</v>
          </cell>
          <cell r="M246">
            <v>29.126706433323264</v>
          </cell>
          <cell r="N246">
            <v>29.929187710380035</v>
          </cell>
          <cell r="O246">
            <v>30.741160256686214</v>
          </cell>
          <cell r="P246">
            <v>31.562200911370791</v>
          </cell>
          <cell r="Q246">
            <v>32.391863385493558</v>
          </cell>
          <cell r="R246">
            <v>33.229678377459919</v>
          </cell>
          <cell r="S246">
            <v>31.426910484509733</v>
          </cell>
          <cell r="T246">
            <v>33.140668605642738</v>
          </cell>
          <cell r="U246">
            <v>35.305863924057661</v>
          </cell>
          <cell r="V246">
            <v>36.282849172881377</v>
          </cell>
          <cell r="W246">
            <v>38.12540681911598</v>
          </cell>
          <cell r="X246">
            <v>38.002544938241378</v>
          </cell>
          <cell r="Y246">
            <v>38.638060398866315</v>
          </cell>
          <cell r="Z246">
            <v>38.566280959924967</v>
          </cell>
          <cell r="AA246">
            <v>38.261553140503658</v>
          </cell>
          <cell r="AB246">
            <v>41.22980093132341</v>
          </cell>
          <cell r="AC246">
            <v>41.603196636138954</v>
          </cell>
          <cell r="AD246">
            <v>44.630131077388278</v>
          </cell>
          <cell r="AE246">
            <v>43.870761998833522</v>
          </cell>
          <cell r="AF246">
            <v>45.455686736611341</v>
          </cell>
          <cell r="AG246">
            <v>46.315361891537208</v>
          </cell>
          <cell r="AH246">
            <v>47.288986373770364</v>
          </cell>
          <cell r="AI246">
            <v>46.032860311992323</v>
          </cell>
          <cell r="AJ246">
            <v>47.87647921899255</v>
          </cell>
          <cell r="AK246">
            <v>50.181926429500429</v>
          </cell>
          <cell r="AL246">
            <v>50.014495240491726</v>
          </cell>
          <cell r="AM246">
            <v>52.313899715652298</v>
          </cell>
          <cell r="AN246">
            <v>52.828689626638464</v>
          </cell>
          <cell r="AO246">
            <v>49.370289257668013</v>
          </cell>
          <cell r="AP246">
            <v>51.444747595512446</v>
          </cell>
          <cell r="AQ246">
            <v>53.691578070771776</v>
          </cell>
          <cell r="AR246">
            <v>55.810482437346067</v>
          </cell>
          <cell r="AS246">
            <v>55.042740872645652</v>
          </cell>
          <cell r="AT246">
            <v>57.152639787412198</v>
          </cell>
          <cell r="AU246">
            <v>57.328676714663146</v>
          </cell>
          <cell r="AV246">
            <v>54.107427427992739</v>
          </cell>
          <cell r="AW246">
            <v>56.459210007606863</v>
          </cell>
          <cell r="AX246">
            <v>58.679546204111233</v>
          </cell>
          <cell r="AY246">
            <v>60.605965098921267</v>
          </cell>
          <cell r="AZ246">
            <v>58.895154604821357</v>
          </cell>
          <cell r="BA246">
            <v>60.616984107008449</v>
          </cell>
          <cell r="BB246">
            <v>60.726860787831612</v>
          </cell>
          <cell r="BC246">
            <v>57.565422286822432</v>
          </cell>
          <cell r="BD246">
            <v>59.959575358470921</v>
          </cell>
          <cell r="BE246">
            <v>62.087041938588669</v>
          </cell>
          <cell r="BF246">
            <v>64.14815570690449</v>
          </cell>
        </row>
        <row r="247">
          <cell r="D247" t="str">
            <v>Net New Shipments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3.0927940910386842</v>
          </cell>
          <cell r="M247">
            <v>4.0139621723194754</v>
          </cell>
          <cell r="N247">
            <v>5.3766762136776274</v>
          </cell>
          <cell r="O247">
            <v>5.5416889161951648</v>
          </cell>
          <cell r="P247">
            <v>6.5632059077451856</v>
          </cell>
          <cell r="Q247">
            <v>5.6106815527478204</v>
          </cell>
          <cell r="R247">
            <v>5.4083820214063962</v>
          </cell>
          <cell r="S247">
            <v>7.1393704754152338</v>
          </cell>
          <cell r="T247">
            <v>5.1208845348609202</v>
          </cell>
          <cell r="U247">
            <v>5.9239370072657476</v>
          </cell>
          <cell r="V247">
            <v>5.3203474632575762</v>
          </cell>
          <cell r="W247">
            <v>6.5047242582722955</v>
          </cell>
          <cell r="X247">
            <v>5.8682170605921442</v>
          </cell>
          <cell r="Y247">
            <v>6.8176263377450255</v>
          </cell>
          <cell r="Z247">
            <v>7.7490809316122409</v>
          </cell>
          <cell r="AA247">
            <v>9.0274332332667075</v>
          </cell>
          <cell r="AB247">
            <v>4.8030593806689126</v>
          </cell>
          <cell r="AC247">
            <v>6.2732825828535965</v>
          </cell>
          <cell r="AD247">
            <v>5.5517953521121512</v>
          </cell>
          <cell r="AE247">
            <v>6.1437332416581967</v>
          </cell>
          <cell r="AF247">
            <v>6.8582129790409567</v>
          </cell>
          <cell r="AG247">
            <v>6.5133277351012566</v>
          </cell>
          <cell r="AH247">
            <v>2.0813028838976493</v>
          </cell>
          <cell r="AI247">
            <v>5.4118872835201222</v>
          </cell>
          <cell r="AJ247">
            <v>5.8150988517792257</v>
          </cell>
          <cell r="AK247">
            <v>5.6285560078456403</v>
          </cell>
          <cell r="AL247">
            <v>5.0282456321539257</v>
          </cell>
          <cell r="AM247">
            <v>4.8387400717599007</v>
          </cell>
          <cell r="AN247">
            <v>4.4999870880246835</v>
          </cell>
          <cell r="AO247">
            <v>4.7371381703247266</v>
          </cell>
          <cell r="AP247">
            <v>5.0144624120944172</v>
          </cell>
          <cell r="AQ247">
            <v>4.9879681333394501</v>
          </cell>
          <cell r="AR247">
            <v>4.7954826615751971</v>
          </cell>
          <cell r="AS247">
            <v>3.8524137321757053</v>
          </cell>
          <cell r="AT247">
            <v>3.4643443195962504</v>
          </cell>
          <cell r="AU247">
            <v>3.3981840731684656</v>
          </cell>
          <cell r="AV247">
            <v>3.4579948588296929</v>
          </cell>
          <cell r="AW247">
            <v>3.5003653508640582</v>
          </cell>
          <cell r="AX247">
            <v>3.4074957344774361</v>
          </cell>
          <cell r="AY247">
            <v>3.5421906079832297</v>
          </cell>
          <cell r="AZ247">
            <v>3.6245784473833851</v>
          </cell>
          <cell r="BA247">
            <v>3.4750073772360111</v>
          </cell>
          <cell r="BB247">
            <v>3.3392330296006776</v>
          </cell>
          <cell r="BC247">
            <v>3.3726253598966309</v>
          </cell>
          <cell r="BD247">
            <v>3.4063516134956444</v>
          </cell>
          <cell r="BE247">
            <v>3.4404151296305372</v>
          </cell>
          <cell r="BF247">
            <v>3.4748192809269085</v>
          </cell>
        </row>
        <row r="248">
          <cell r="D248" t="str">
            <v>Replacement Shipments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167.72441905550659</v>
          </cell>
          <cell r="M248">
            <v>172.76973783190689</v>
          </cell>
          <cell r="N248">
            <v>177.89398478677728</v>
          </cell>
          <cell r="O248">
            <v>183.09521337310713</v>
          </cell>
          <cell r="P248">
            <v>188.37132112296371</v>
          </cell>
          <cell r="Q248">
            <v>193.72004850285347</v>
          </cell>
          <cell r="R248">
            <v>199.1389780657471</v>
          </cell>
          <cell r="S248">
            <v>204.62553391083748</v>
          </cell>
          <cell r="T248">
            <v>210.1769814615246</v>
          </cell>
          <cell r="U248">
            <v>215.79042757149261</v>
          </cell>
          <cell r="V248">
            <v>221.46282096806576</v>
          </cell>
          <cell r="W248">
            <v>227.19095304129817</v>
          </cell>
          <cell r="X248">
            <v>201.67158781550688</v>
          </cell>
          <cell r="Y248">
            <v>216.82784427190671</v>
          </cell>
          <cell r="Z248">
            <v>236.90953170677764</v>
          </cell>
          <cell r="AA248">
            <v>243.9219749731065</v>
          </cell>
          <cell r="AB248">
            <v>260.41047148296406</v>
          </cell>
          <cell r="AC248">
            <v>255.30408802285373</v>
          </cell>
          <cell r="AD248">
            <v>258.50253470574694</v>
          </cell>
          <cell r="AE248">
            <v>282.98878967083783</v>
          </cell>
          <cell r="AF248">
            <v>266.38490426152441</v>
          </cell>
          <cell r="AG248">
            <v>280.81282589149248</v>
          </cell>
          <cell r="AH248">
            <v>279.86009148806562</v>
          </cell>
          <cell r="AI248">
            <v>298.5881963212982</v>
          </cell>
          <cell r="AJ248">
            <v>266.08239209550675</v>
          </cell>
          <cell r="AK248">
            <v>291.65956763190673</v>
          </cell>
          <cell r="AL248">
            <v>321.96509970677789</v>
          </cell>
          <cell r="AM248">
            <v>343.00901097310651</v>
          </cell>
          <cell r="AN248">
            <v>313.12987748296422</v>
          </cell>
          <cell r="AO248">
            <v>324.16097802285333</v>
          </cell>
          <cell r="AP248">
            <v>319.44022670574691</v>
          </cell>
          <cell r="AQ248">
            <v>350.42371842192961</v>
          </cell>
          <cell r="AR248">
            <v>341.66211526826748</v>
          </cell>
          <cell r="AS248">
            <v>352.30450277141449</v>
          </cell>
          <cell r="AT248">
            <v>302.70491663988133</v>
          </cell>
          <cell r="AU248">
            <v>357.99022746720487</v>
          </cell>
          <cell r="AV248">
            <v>329.91015956616184</v>
          </cell>
          <cell r="AW248">
            <v>353.4398009901762</v>
          </cell>
          <cell r="AX248">
            <v>377.15619811712713</v>
          </cell>
          <cell r="AY248">
            <v>396.12005586217691</v>
          </cell>
          <cell r="AZ248">
            <v>362.52269724345791</v>
          </cell>
          <cell r="BA248">
            <v>376.15681873316919</v>
          </cell>
          <cell r="BB248">
            <v>374.48003754775368</v>
          </cell>
          <cell r="BC248">
            <v>405.17272239946533</v>
          </cell>
          <cell r="BD248">
            <v>394.29835758062757</v>
          </cell>
          <cell r="BE248">
            <v>394.58941901541425</v>
          </cell>
          <cell r="BF248">
            <v>340.73030009519726</v>
          </cell>
        </row>
        <row r="249">
          <cell r="D249" t="str">
            <v>Net New Shipments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33.947168760000295</v>
          </cell>
          <cell r="M249">
            <v>44.058106439999847</v>
          </cell>
          <cell r="N249">
            <v>59.015546920000361</v>
          </cell>
          <cell r="O249">
            <v>60.826761599999372</v>
          </cell>
          <cell r="P249">
            <v>72.039150360000349</v>
          </cell>
          <cell r="Q249">
            <v>61.58403952000026</v>
          </cell>
          <cell r="R249">
            <v>59.363556639999842</v>
          </cell>
          <cell r="S249">
            <v>78.363255760000357</v>
          </cell>
          <cell r="T249">
            <v>56.207922799999778</v>
          </cell>
          <cell r="U249">
            <v>65.022398319999866</v>
          </cell>
          <cell r="V249">
            <v>58.397270519999893</v>
          </cell>
          <cell r="W249">
            <v>71.397243280000012</v>
          </cell>
          <cell r="X249">
            <v>64.410804279999866</v>
          </cell>
          <cell r="Y249">
            <v>74.831723360000012</v>
          </cell>
          <cell r="Z249">
            <v>85.055568000000221</v>
          </cell>
          <cell r="AA249">
            <v>99.087035999999998</v>
          </cell>
          <cell r="AB249">
            <v>52.719406000000163</v>
          </cell>
          <cell r="AC249">
            <v>68.856889999999566</v>
          </cell>
          <cell r="AD249">
            <v>60.937691999999991</v>
          </cell>
          <cell r="AE249">
            <v>67.434928751091775</v>
          </cell>
          <cell r="AF249">
            <v>75.277211006743073</v>
          </cell>
          <cell r="AG249">
            <v>71.491676879922039</v>
          </cell>
          <cell r="AH249">
            <v>22.844825151815712</v>
          </cell>
          <cell r="AI249">
            <v>59.402031145906676</v>
          </cell>
          <cell r="AJ249">
            <v>63.82776747065509</v>
          </cell>
          <cell r="AK249">
            <v>61.78023335826947</v>
          </cell>
          <cell r="AL249">
            <v>55.191098410349241</v>
          </cell>
          <cell r="AM249">
            <v>53.111044889070399</v>
          </cell>
          <cell r="AN249">
            <v>49.392819760493694</v>
          </cell>
          <cell r="AO249">
            <v>51.995840710315861</v>
          </cell>
          <cell r="AP249">
            <v>55.039810842006773</v>
          </cell>
          <cell r="AQ249">
            <v>54.749003977535722</v>
          </cell>
          <cell r="AR249">
            <v>52.636242312360082</v>
          </cell>
          <cell r="AS249">
            <v>42.284916243999788</v>
          </cell>
          <cell r="AT249">
            <v>38.025383455315932</v>
          </cell>
          <cell r="AU249">
            <v>37.299194454504686</v>
          </cell>
          <cell r="AV249">
            <v>37.955690417294996</v>
          </cell>
          <cell r="AW249">
            <v>38.420757990886159</v>
          </cell>
          <cell r="AX249">
            <v>37.401401238592356</v>
          </cell>
          <cell r="AY249">
            <v>38.879840949550271</v>
          </cell>
          <cell r="AZ249">
            <v>39.784147478068917</v>
          </cell>
          <cell r="BA249">
            <v>38.142423454274663</v>
          </cell>
          <cell r="BB249">
            <v>36.652135204626575</v>
          </cell>
          <cell r="BC249">
            <v>37.018656556671885</v>
          </cell>
          <cell r="BD249">
            <v>37.38884312223945</v>
          </cell>
          <cell r="BE249">
            <v>37.76273155346189</v>
          </cell>
          <cell r="BF249">
            <v>38.140358868996373</v>
          </cell>
        </row>
        <row r="250">
          <cell r="D250" t="str">
            <v>Replacement Shipments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2.1827872842550278E-11</v>
          </cell>
          <cell r="M250">
            <v>2.2512085180320827E-11</v>
          </cell>
          <cell r="N250">
            <v>2.3208253566776232E-11</v>
          </cell>
          <cell r="O250">
            <v>2.3916165761933329E-11</v>
          </cell>
          <cell r="P250">
            <v>2.4635588019334333E-11</v>
          </cell>
          <cell r="Q250">
            <v>2.5366264806100875E-11</v>
          </cell>
          <cell r="R250">
            <v>2.6107918560138943E-11</v>
          </cell>
          <cell r="S250">
            <v>2.686024948627339E-11</v>
          </cell>
          <cell r="T250">
            <v>2.7622935393031551E-11</v>
          </cell>
          <cell r="U250">
            <v>2.8395631571728794E-11</v>
          </cell>
          <cell r="V250">
            <v>2.9177970719434296E-11</v>
          </cell>
          <cell r="W250">
            <v>2.996956290731347E-11</v>
          </cell>
          <cell r="X250">
            <v>3.0769995595753699E-11</v>
          </cell>
          <cell r="Y250">
            <v>3.1578833697583364E-11</v>
          </cell>
          <cell r="Z250">
            <v>3.2395619690589761E-11</v>
          </cell>
          <cell r="AA250">
            <v>2.1827872842550278E-11</v>
          </cell>
          <cell r="AB250">
            <v>2.2512085180320827E-11</v>
          </cell>
          <cell r="AC250">
            <v>2.3208253566776232E-11</v>
          </cell>
          <cell r="AD250">
            <v>2.3916165761933329E-11</v>
          </cell>
          <cell r="AE250">
            <v>2.4635588019334333E-11</v>
          </cell>
          <cell r="AF250">
            <v>2.5366264806100875E-11</v>
          </cell>
          <cell r="AG250">
            <v>2.6107918560138943E-11</v>
          </cell>
          <cell r="AH250">
            <v>2.686024948627339E-11</v>
          </cell>
          <cell r="AI250">
            <v>2.7622935393031551E-11</v>
          </cell>
          <cell r="AJ250">
            <v>2.8395631571728794E-11</v>
          </cell>
          <cell r="AK250">
            <v>2.9177970719434296E-11</v>
          </cell>
          <cell r="AL250">
            <v>2.996956290731347E-11</v>
          </cell>
          <cell r="AM250">
            <v>3.0769995595753699E-11</v>
          </cell>
          <cell r="AN250">
            <v>3.1578833697583364E-11</v>
          </cell>
          <cell r="AO250">
            <v>3.2395619690589761E-11</v>
          </cell>
          <cell r="AP250">
            <v>2.1827872842550278E-11</v>
          </cell>
          <cell r="AQ250">
            <v>2.2512085180320827E-11</v>
          </cell>
          <cell r="AR250">
            <v>2.3208253566776232E-11</v>
          </cell>
          <cell r="AS250">
            <v>2.3916165761933329E-11</v>
          </cell>
          <cell r="AT250">
            <v>2.4635588019334333E-11</v>
          </cell>
          <cell r="AU250">
            <v>2.5366264806100875E-11</v>
          </cell>
          <cell r="AV250">
            <v>2.6107918560138943E-11</v>
          </cell>
          <cell r="AW250">
            <v>2.686024948627339E-11</v>
          </cell>
          <cell r="AX250">
            <v>2.7622935393031551E-11</v>
          </cell>
          <cell r="AY250">
            <v>2.8395631571728794E-11</v>
          </cell>
          <cell r="AZ250">
            <v>2.9177970719434296E-11</v>
          </cell>
          <cell r="BA250">
            <v>2.996956290731347E-11</v>
          </cell>
          <cell r="BB250">
            <v>3.0769995595753699E-11</v>
          </cell>
          <cell r="BC250">
            <v>3.1578833697583364E-11</v>
          </cell>
          <cell r="BD250">
            <v>3.2395619690589761E-11</v>
          </cell>
          <cell r="BE250">
            <v>2.1827872842550278E-11</v>
          </cell>
          <cell r="BF250">
            <v>2.2512085180320827E-11</v>
          </cell>
        </row>
        <row r="251">
          <cell r="D251" t="str">
            <v>Net New Shipments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D252" t="str">
            <v>Replacement Shipments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3243.902903016955</v>
          </cell>
          <cell r="M252">
            <v>3342.8503924669417</v>
          </cell>
          <cell r="N252">
            <v>3443.4066856220193</v>
          </cell>
          <cell r="O252">
            <v>3545.5360657125661</v>
          </cell>
          <cell r="P252">
            <v>3649.1997368645225</v>
          </cell>
          <cell r="Q252">
            <v>3754.3557956043601</v>
          </cell>
          <cell r="R252">
            <v>3860.9592080457287</v>
          </cell>
          <cell r="S252">
            <v>3968.9617929888004</v>
          </cell>
          <cell r="T252">
            <v>4078.312211152911</v>
          </cell>
          <cell r="U252">
            <v>4188.9559607516658</v>
          </cell>
          <cell r="V252">
            <v>4300.8353796071187</v>
          </cell>
          <cell r="W252">
            <v>4413.8896539861289</v>
          </cell>
          <cell r="X252">
            <v>4528.0548343274031</v>
          </cell>
          <cell r="Y252">
            <v>3967.1136139257142</v>
          </cell>
          <cell r="Z252">
            <v>4281.4645875131746</v>
          </cell>
          <cell r="AA252">
            <v>4700.6742929570064</v>
          </cell>
          <cell r="AB252">
            <v>4841.3898027360656</v>
          </cell>
          <cell r="AC252">
            <v>5183.9222792200144</v>
          </cell>
          <cell r="AD252">
            <v>5066.3425865137633</v>
          </cell>
          <cell r="AE252">
            <v>5125.6408167893078</v>
          </cell>
          <cell r="AF252">
            <v>5638.4131191946099</v>
          </cell>
          <cell r="AG252">
            <v>5275.7661754078181</v>
          </cell>
          <cell r="AH252">
            <v>5574.1935705934911</v>
          </cell>
          <cell r="AI252">
            <v>5544.9312223704201</v>
          </cell>
          <cell r="AJ252">
            <v>5934.9370036047458</v>
          </cell>
          <cell r="AK252">
            <v>5900.2630406397857</v>
          </cell>
          <cell r="AL252">
            <v>5561.3291501998901</v>
          </cell>
          <cell r="AM252">
            <v>6093.4889785578043</v>
          </cell>
          <cell r="AN252">
            <v>6811.6251723669884</v>
          </cell>
          <cell r="AO252">
            <v>5964.5243816901884</v>
          </cell>
          <cell r="AP252">
            <v>6650.8499255262122</v>
          </cell>
          <cell r="AQ252">
            <v>6364.559585522753</v>
          </cell>
          <cell r="AR252">
            <v>6562.2749911132541</v>
          </cell>
          <cell r="AS252">
            <v>7242.1193272823766</v>
          </cell>
          <cell r="AT252">
            <v>6798.8253390724458</v>
          </cell>
          <cell r="AU252">
            <v>6060.8798788224694</v>
          </cell>
          <cell r="AV252">
            <v>6810.4324922458491</v>
          </cell>
          <cell r="AW252">
            <v>7294.7241898210614</v>
          </cell>
          <cell r="AX252">
            <v>7216.4295463953367</v>
          </cell>
          <cell r="AY252">
            <v>6737.1206808389688</v>
          </cell>
          <cell r="AZ252">
            <v>7224.9670350309671</v>
          </cell>
          <cell r="BA252">
            <v>7863.8901357669865</v>
          </cell>
          <cell r="BB252">
            <v>7072.2441208607452</v>
          </cell>
          <cell r="BC252">
            <v>7823.4184247948124</v>
          </cell>
          <cell r="BD252">
            <v>7530.9327334005447</v>
          </cell>
          <cell r="BE252">
            <v>7683.6378503082215</v>
          </cell>
          <cell r="BF252">
            <v>8142.9574665022119</v>
          </cell>
        </row>
        <row r="253">
          <cell r="D253" t="str">
            <v>Net New Shipments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723.21071090875921</v>
          </cell>
          <cell r="M253">
            <v>938.61419504623291</v>
          </cell>
          <cell r="N253">
            <v>1257.2676073349869</v>
          </cell>
          <cell r="O253">
            <v>1295.8537370234994</v>
          </cell>
          <cell r="P253">
            <v>1534.7225423554919</v>
          </cell>
          <cell r="Q253">
            <v>1311.9867909094028</v>
          </cell>
          <cell r="R253">
            <v>1264.6816087435793</v>
          </cell>
          <cell r="S253">
            <v>1669.4513262058099</v>
          </cell>
          <cell r="T253">
            <v>1197.4539642549062</v>
          </cell>
          <cell r="U253">
            <v>1385.2376098418251</v>
          </cell>
          <cell r="V253">
            <v>1244.0958427633013</v>
          </cell>
          <cell r="W253">
            <v>1521.0473496186169</v>
          </cell>
          <cell r="X253">
            <v>1372.2082063123817</v>
          </cell>
          <cell r="Y253">
            <v>1594.215536274176</v>
          </cell>
          <cell r="Z253">
            <v>1812.0243910446297</v>
          </cell>
          <cell r="AA253">
            <v>2110.950879409982</v>
          </cell>
          <cell r="AB253">
            <v>1123.1345789541228</v>
          </cell>
          <cell r="AC253">
            <v>1466.9276463061979</v>
          </cell>
          <cell r="AD253">
            <v>1298.2169990089897</v>
          </cell>
          <cell r="AE253">
            <v>1436.6341743239459</v>
          </cell>
          <cell r="AF253">
            <v>1603.7062080877658</v>
          </cell>
          <cell r="AG253">
            <v>1523.0591636646277</v>
          </cell>
          <cell r="AH253">
            <v>486.68630822897831</v>
          </cell>
          <cell r="AI253">
            <v>1265.501269875429</v>
          </cell>
          <cell r="AJ253">
            <v>1359.7871862163156</v>
          </cell>
          <cell r="AK253">
            <v>1316.166505755551</v>
          </cell>
          <cell r="AL253">
            <v>1175.7915306390787</v>
          </cell>
          <cell r="AM253">
            <v>1131.4780564731627</v>
          </cell>
          <cell r="AN253">
            <v>1052.2649633999981</v>
          </cell>
          <cell r="AO253">
            <v>1107.7197391705558</v>
          </cell>
          <cell r="AP253">
            <v>1172.5684992686001</v>
          </cell>
          <cell r="AQ253">
            <v>1166.3731478777918</v>
          </cell>
          <cell r="AR253">
            <v>1121.3628591949673</v>
          </cell>
          <cell r="AS253">
            <v>900.83813921983528</v>
          </cell>
          <cell r="AT253">
            <v>810.09302412578836</v>
          </cell>
          <cell r="AU253">
            <v>794.62228878278984</v>
          </cell>
          <cell r="AV253">
            <v>808.60828317642154</v>
          </cell>
          <cell r="AW253">
            <v>818.51608588291856</v>
          </cell>
          <cell r="AX253">
            <v>796.799702796372</v>
          </cell>
          <cell r="AY253">
            <v>828.29639231284091</v>
          </cell>
          <cell r="AZ253">
            <v>847.56174466058974</v>
          </cell>
          <cell r="BA253">
            <v>812.58644504848053</v>
          </cell>
          <cell r="BB253">
            <v>780.83733418425254</v>
          </cell>
          <cell r="BC253">
            <v>788.6457075260987</v>
          </cell>
          <cell r="BD253">
            <v>796.53216460137628</v>
          </cell>
          <cell r="BE253">
            <v>804.4974862473747</v>
          </cell>
          <cell r="BF253">
            <v>812.54246110984241</v>
          </cell>
        </row>
        <row r="254">
          <cell r="D254" t="str">
            <v>Replacement Shipments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87.750600175288128</v>
          </cell>
          <cell r="M254">
            <v>90.131255439096478</v>
          </cell>
          <cell r="N254">
            <v>92.538497857904119</v>
          </cell>
          <cell r="O254">
            <v>94.971018939053863</v>
          </cell>
          <cell r="P254">
            <v>97.427442718153117</v>
          </cell>
          <cell r="Q254">
            <v>94.399293111215968</v>
          </cell>
          <cell r="R254">
            <v>98.760217198144275</v>
          </cell>
          <cell r="S254">
            <v>104.09693599131502</v>
          </cell>
          <cell r="T254">
            <v>106.88419093358584</v>
          </cell>
          <cell r="U254">
            <v>111.53660727013599</v>
          </cell>
          <cell r="V254">
            <v>106.46078110797004</v>
          </cell>
          <cell r="W254">
            <v>110.38681446975481</v>
          </cell>
          <cell r="X254">
            <v>119.44470265460528</v>
          </cell>
          <cell r="Y254">
            <v>117.89274430973296</v>
          </cell>
          <cell r="Z254">
            <v>124.27151201119538</v>
          </cell>
          <cell r="AA254">
            <v>117.89812725983181</v>
          </cell>
          <cell r="AB254">
            <v>124.37025887410202</v>
          </cell>
          <cell r="AC254">
            <v>132.05982418186704</v>
          </cell>
          <cell r="AD254">
            <v>132.54884579508507</v>
          </cell>
          <cell r="AE254">
            <v>140.92999561319951</v>
          </cell>
          <cell r="AF254">
            <v>137.30473170902192</v>
          </cell>
          <cell r="AG254">
            <v>134.69557185488651</v>
          </cell>
          <cell r="AH254">
            <v>145.54572992468673</v>
          </cell>
          <cell r="AI254">
            <v>144.48374396572547</v>
          </cell>
          <cell r="AJ254">
            <v>154.13740438392665</v>
          </cell>
          <cell r="AK254">
            <v>152.04808378634189</v>
          </cell>
          <cell r="AL254">
            <v>148.69751146904508</v>
          </cell>
          <cell r="AM254">
            <v>150.01998309976602</v>
          </cell>
          <cell r="AN254">
            <v>156.11787662791426</v>
          </cell>
          <cell r="AO254">
            <v>166.63833574873092</v>
          </cell>
          <cell r="AP254">
            <v>164.14799715505538</v>
          </cell>
          <cell r="AQ254">
            <v>159.50691559700766</v>
          </cell>
          <cell r="AR254">
            <v>160.42200017135713</v>
          </cell>
          <cell r="AS254">
            <v>165.7916639811059</v>
          </cell>
          <cell r="AT254">
            <v>176.82193548490818</v>
          </cell>
          <cell r="AU254">
            <v>174.92777098913271</v>
          </cell>
          <cell r="AV254">
            <v>170.22973370793756</v>
          </cell>
          <cell r="AW254">
            <v>170.73102520110672</v>
          </cell>
          <cell r="AX254">
            <v>174.07333913096545</v>
          </cell>
          <cell r="AY254">
            <v>184.26936357980139</v>
          </cell>
          <cell r="AZ254">
            <v>182.2329719747793</v>
          </cell>
          <cell r="BA254">
            <v>177.66351213405125</v>
          </cell>
          <cell r="BB254">
            <v>178.25588902857237</v>
          </cell>
          <cell r="BC254">
            <v>181.39855773658428</v>
          </cell>
          <cell r="BD254">
            <v>191.88414069711609</v>
          </cell>
          <cell r="BE254">
            <v>190.02486125336387</v>
          </cell>
          <cell r="BF254">
            <v>185.1338629951934</v>
          </cell>
        </row>
        <row r="255">
          <cell r="D255" t="str">
            <v>Net New Shipments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6.6486929359278406</v>
          </cell>
          <cell r="M255">
            <v>8.6289617590477974</v>
          </cell>
          <cell r="N255">
            <v>11.558438133410903</v>
          </cell>
          <cell r="O255">
            <v>11.913171994531979</v>
          </cell>
          <cell r="P255">
            <v>14.10916455198287</v>
          </cell>
          <cell r="Q255">
            <v>12.061487996754067</v>
          </cell>
          <cell r="R255">
            <v>11.626597271610535</v>
          </cell>
          <cell r="S255">
            <v>15.347766663290258</v>
          </cell>
          <cell r="T255">
            <v>11.00855337614712</v>
          </cell>
          <cell r="U255">
            <v>12.734904741059392</v>
          </cell>
          <cell r="V255">
            <v>11.437346151861778</v>
          </cell>
          <cell r="W255">
            <v>13.98344440434721</v>
          </cell>
          <cell r="X255">
            <v>12.615121527261755</v>
          </cell>
          <cell r="Y255">
            <v>14.656101485352115</v>
          </cell>
          <cell r="Z255">
            <v>16.658483602004139</v>
          </cell>
          <cell r="AA255">
            <v>19.406604449190127</v>
          </cell>
          <cell r="AB255">
            <v>10.325312980784481</v>
          </cell>
          <cell r="AC255">
            <v>13.485905742819682</v>
          </cell>
          <cell r="AD255">
            <v>11.934898170640395</v>
          </cell>
          <cell r="AE255">
            <v>13.20740877072717</v>
          </cell>
          <cell r="AF255">
            <v>14.743352077319969</v>
          </cell>
          <cell r="AG255">
            <v>14.001939614158566</v>
          </cell>
          <cell r="AH255">
            <v>4.4742531750792978</v>
          </cell>
          <cell r="AI255">
            <v>11.63413266218879</v>
          </cell>
          <cell r="AJ255">
            <v>12.500931364804273</v>
          </cell>
          <cell r="AK255">
            <v>12.099913368713487</v>
          </cell>
          <cell r="AL255">
            <v>10.809404127962576</v>
          </cell>
          <cell r="AM255">
            <v>10.402017071591104</v>
          </cell>
          <cell r="AN255">
            <v>9.6737873531916421</v>
          </cell>
          <cell r="AO255">
            <v>10.183599736177257</v>
          </cell>
          <cell r="AP255">
            <v>10.779773834077332</v>
          </cell>
          <cell r="AQ255">
            <v>10.722818110929893</v>
          </cell>
          <cell r="AR255">
            <v>10.309025029749591</v>
          </cell>
          <cell r="AS255">
            <v>8.2816751498595522</v>
          </cell>
          <cell r="AT255">
            <v>7.4474280948932119</v>
          </cell>
          <cell r="AU255">
            <v>7.3052009856465938</v>
          </cell>
          <cell r="AV255">
            <v>7.4337784261136903</v>
          </cell>
          <cell r="AW255">
            <v>7.5248638274656514</v>
          </cell>
          <cell r="AX255">
            <v>7.3252186056188293</v>
          </cell>
          <cell r="AY255">
            <v>7.6147771173147021</v>
          </cell>
          <cell r="AZ255">
            <v>7.7918892785845628</v>
          </cell>
          <cell r="BA255">
            <v>7.4703508611421512</v>
          </cell>
          <cell r="BB255">
            <v>7.1784717643024578</v>
          </cell>
          <cell r="BC255">
            <v>7.250256481945371</v>
          </cell>
          <cell r="BD255">
            <v>7.3227590467649861</v>
          </cell>
          <cell r="BE255">
            <v>7.3959866372325678</v>
          </cell>
          <cell r="BF255">
            <v>7.4699465036047741</v>
          </cell>
        </row>
        <row r="256">
          <cell r="D256" t="str">
            <v>Replacement Shipments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326.93582471904665</v>
          </cell>
          <cell r="M256">
            <v>336.77038228926574</v>
          </cell>
          <cell r="N256">
            <v>346.75879014119687</v>
          </cell>
          <cell r="O256">
            <v>356.8972539796751</v>
          </cell>
          <cell r="P256">
            <v>367.1816755816069</v>
          </cell>
          <cell r="Q256">
            <v>377.60765056478982</v>
          </cell>
          <cell r="R256">
            <v>388.17046673500261</v>
          </cell>
          <cell r="S256">
            <v>398.86510303294142</v>
          </cell>
          <cell r="T256">
            <v>409.68622910145848</v>
          </cell>
          <cell r="U256">
            <v>420.62820549233192</v>
          </cell>
          <cell r="V256">
            <v>431.68508453047474</v>
          </cell>
          <cell r="W256">
            <v>442.85061185206348</v>
          </cell>
          <cell r="X256">
            <v>411.76056005449618</v>
          </cell>
          <cell r="Y256">
            <v>439.6356859729998</v>
          </cell>
          <cell r="Z256">
            <v>476.34253220613186</v>
          </cell>
          <cell r="AA256">
            <v>490.97721890981484</v>
          </cell>
          <cell r="AB256">
            <v>522.19142704761339</v>
          </cell>
          <cell r="AC256">
            <v>515.95455614512866</v>
          </cell>
          <cell r="AD256">
            <v>524.02192317350944</v>
          </cell>
          <cell r="AE256">
            <v>569.83133860447776</v>
          </cell>
          <cell r="AF256">
            <v>542.85866153374889</v>
          </cell>
          <cell r="AG256">
            <v>570.9571130211159</v>
          </cell>
          <cell r="AH256">
            <v>571.5200993054026</v>
          </cell>
          <cell r="AI256">
            <v>607.72309675453187</v>
          </cell>
          <cell r="AJ256">
            <v>565.47081600296178</v>
          </cell>
          <cell r="AK256">
            <v>614.06346432270436</v>
          </cell>
          <cell r="AL256">
            <v>671.48295591996316</v>
          </cell>
          <cell r="AM256">
            <v>714.29868190271918</v>
          </cell>
          <cell r="AN256">
            <v>660.63288254367649</v>
          </cell>
          <cell r="AO256">
            <v>686.13776564404452</v>
          </cell>
          <cell r="AP256">
            <v>680.72501332077024</v>
          </cell>
          <cell r="AQ256">
            <v>740.38158107912682</v>
          </cell>
          <cell r="AR256">
            <v>730.07192398859195</v>
          </cell>
          <cell r="AS256">
            <v>752.57395282533776</v>
          </cell>
          <cell r="AT256">
            <v>659.9637003816573</v>
          </cell>
          <cell r="AU256">
            <v>723.51215211114493</v>
          </cell>
          <cell r="AV256">
            <v>689.88671152672896</v>
          </cell>
          <cell r="AW256">
            <v>734.48821617494968</v>
          </cell>
          <cell r="AX256">
            <v>779.06387572607923</v>
          </cell>
          <cell r="AY256">
            <v>817.82506977324374</v>
          </cell>
          <cell r="AZ256">
            <v>756.91154223158151</v>
          </cell>
          <cell r="BA256">
            <v>787.49034841234061</v>
          </cell>
          <cell r="BB256">
            <v>788.01103673550585</v>
          </cell>
          <cell r="BC256">
            <v>847.10075094561319</v>
          </cell>
          <cell r="BD256">
            <v>832.67280576483688</v>
          </cell>
          <cell r="BE256">
            <v>834.9975739250965</v>
          </cell>
          <cell r="BF256">
            <v>734.08445256686923</v>
          </cell>
        </row>
        <row r="257">
          <cell r="D257" t="str">
            <v>Net New Shipments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84.824735335449532</v>
          </cell>
          <cell r="M257">
            <v>102.86530368373406</v>
          </cell>
          <cell r="N257">
            <v>129.583742064935</v>
          </cell>
          <cell r="O257">
            <v>134.07996493013979</v>
          </cell>
          <cell r="P257">
            <v>155.00975146600649</v>
          </cell>
          <cell r="Q257">
            <v>138.3469055803389</v>
          </cell>
          <cell r="R257">
            <v>135.85145643850683</v>
          </cell>
          <cell r="S257">
            <v>170.96623557153634</v>
          </cell>
          <cell r="T257">
            <v>133.17243243229041</v>
          </cell>
          <cell r="U257">
            <v>150.32890752878393</v>
          </cell>
          <cell r="V257">
            <v>139.83501477492791</v>
          </cell>
          <cell r="W257">
            <v>164.87248490246839</v>
          </cell>
          <cell r="X257">
            <v>153.7102559484656</v>
          </cell>
          <cell r="Y257">
            <v>174.42777834970457</v>
          </cell>
          <cell r="Z257">
            <v>195.1404237138313</v>
          </cell>
          <cell r="AA257">
            <v>223.32146299290434</v>
          </cell>
          <cell r="AB257">
            <v>138.4414554960631</v>
          </cell>
          <cell r="AC257">
            <v>170.18320949891586</v>
          </cell>
          <cell r="AD257">
            <v>156.70309014726081</v>
          </cell>
          <cell r="AE257">
            <v>170.55024247464917</v>
          </cell>
          <cell r="AF257">
            <v>187.21326245484306</v>
          </cell>
          <cell r="AG257">
            <v>181.61683980422185</v>
          </cell>
          <cell r="AH257">
            <v>88.443601076254708</v>
          </cell>
          <cell r="AI257">
            <v>115.78905535661306</v>
          </cell>
          <cell r="AJ257">
            <v>124.41589552376718</v>
          </cell>
          <cell r="AK257">
            <v>120.42475185224521</v>
          </cell>
          <cell r="AL257">
            <v>107.58091980611607</v>
          </cell>
          <cell r="AM257">
            <v>103.52638787052456</v>
          </cell>
          <cell r="AN257">
            <v>96.278659687905019</v>
          </cell>
          <cell r="AO257">
            <v>101.35258276829609</v>
          </cell>
          <cell r="AP257">
            <v>107.28602341473561</v>
          </cell>
          <cell r="AQ257">
            <v>106.71916986648638</v>
          </cell>
          <cell r="AR257">
            <v>102.60088177624493</v>
          </cell>
          <cell r="AS257">
            <v>82.423621099758748</v>
          </cell>
          <cell r="AT257">
            <v>74.12075218521197</v>
          </cell>
          <cell r="AU257">
            <v>72.705232601249008</v>
          </cell>
          <cell r="AV257">
            <v>73.984903446005774</v>
          </cell>
          <cell r="AW257">
            <v>74.891433643448181</v>
          </cell>
          <cell r="AX257">
            <v>72.904458566292305</v>
          </cell>
          <cell r="AY257">
            <v>75.786298365892435</v>
          </cell>
          <cell r="AZ257">
            <v>77.549012479705198</v>
          </cell>
          <cell r="BA257">
            <v>74.348891705983988</v>
          </cell>
          <cell r="BB257">
            <v>71.443956212917328</v>
          </cell>
          <cell r="BC257">
            <v>72.15839577504812</v>
          </cell>
          <cell r="BD257">
            <v>72.879979732797437</v>
          </cell>
          <cell r="BE257">
            <v>73.608779530124593</v>
          </cell>
          <cell r="BF257">
            <v>74.344867325427913</v>
          </cell>
        </row>
        <row r="258">
          <cell r="D258" t="str">
            <v>Replacement Shipments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182.62492305774867</v>
          </cell>
          <cell r="M258">
            <v>187.96447386674743</v>
          </cell>
          <cell r="N258">
            <v>193.38089518653996</v>
          </cell>
          <cell r="O258">
            <v>198.87186739327331</v>
          </cell>
          <cell r="P258">
            <v>204.43490874998346</v>
          </cell>
          <cell r="Q258">
            <v>210.06737485198596</v>
          </cell>
          <cell r="R258">
            <v>215.76645839895656</v>
          </cell>
          <cell r="S258">
            <v>221.5291893038293</v>
          </cell>
          <cell r="T258">
            <v>227.35243514794314</v>
          </cell>
          <cell r="U258">
            <v>233.23290199111685</v>
          </cell>
          <cell r="V258">
            <v>216.9363420360844</v>
          </cell>
          <cell r="W258">
            <v>230.75145671071607</v>
          </cell>
          <cell r="X258">
            <v>248.71340392523058</v>
          </cell>
          <cell r="Y258">
            <v>256.02790131445386</v>
          </cell>
          <cell r="Z258">
            <v>271.2128460970838</v>
          </cell>
          <cell r="AA258">
            <v>268.56207055010577</v>
          </cell>
          <cell r="AB258">
            <v>272.75382823183537</v>
          </cell>
          <cell r="AC258">
            <v>294.73632918816384</v>
          </cell>
          <cell r="AD258">
            <v>282.40705870277583</v>
          </cell>
          <cell r="AE258">
            <v>296.02131647151475</v>
          </cell>
          <cell r="AF258">
            <v>274.49155497274592</v>
          </cell>
          <cell r="AG258">
            <v>299.6486740099391</v>
          </cell>
          <cell r="AH258">
            <v>312.06883598116252</v>
          </cell>
          <cell r="AI258">
            <v>328.63144565912376</v>
          </cell>
          <cell r="AJ258">
            <v>352.98301100715832</v>
          </cell>
          <cell r="AK258">
            <v>362.85347074753668</v>
          </cell>
          <cell r="AL258">
            <v>327.65871495707444</v>
          </cell>
          <cell r="AM258">
            <v>363.88028468971106</v>
          </cell>
          <cell r="AN258">
            <v>345.06955641825192</v>
          </cell>
          <cell r="AO258">
            <v>364.67437769940136</v>
          </cell>
          <cell r="AP258">
            <v>350.36308518826149</v>
          </cell>
          <cell r="AQ258">
            <v>372.62648823983966</v>
          </cell>
          <cell r="AR258">
            <v>342.72927964607021</v>
          </cell>
          <cell r="AS258">
            <v>380.79140177583781</v>
          </cell>
          <cell r="AT258">
            <v>409.02913411227098</v>
          </cell>
          <cell r="AU258">
            <v>417.10168749508398</v>
          </cell>
          <cell r="AV258">
            <v>376.12111961872807</v>
          </cell>
          <cell r="AW258">
            <v>410.51622823046728</v>
          </cell>
          <cell r="AX258">
            <v>388.44058702930982</v>
          </cell>
          <cell r="AY258">
            <v>410.33107861321525</v>
          </cell>
          <cell r="AZ258">
            <v>398.692646700051</v>
          </cell>
          <cell r="BA258">
            <v>420.70069698007148</v>
          </cell>
          <cell r="BB258">
            <v>388.94830677694023</v>
          </cell>
          <cell r="BC258">
            <v>417.9210980696987</v>
          </cell>
          <cell r="BD258">
            <v>442.41860403593034</v>
          </cell>
          <cell r="BE258">
            <v>449.85350268397968</v>
          </cell>
          <cell r="BF258">
            <v>409.44939322073407</v>
          </cell>
        </row>
        <row r="259">
          <cell r="D259" t="str">
            <v>Net New Shipments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34.311418978335723</v>
          </cell>
          <cell r="M259">
            <v>42.786982843968644</v>
          </cell>
          <cell r="N259">
            <v>55.332508738690649</v>
          </cell>
          <cell r="O259">
            <v>57.156033921180551</v>
          </cell>
          <cell r="P259">
            <v>66.777937347100305</v>
          </cell>
          <cell r="Q259">
            <v>58.494695698119813</v>
          </cell>
          <cell r="R259">
            <v>56.987369832878812</v>
          </cell>
          <cell r="S259">
            <v>73.207139884334538</v>
          </cell>
          <cell r="T259">
            <v>55.054623554832688</v>
          </cell>
          <cell r="U259">
            <v>62.788414480397932</v>
          </cell>
          <cell r="V259">
            <v>57.555212936661519</v>
          </cell>
          <cell r="W259">
            <v>68.89721729922303</v>
          </cell>
          <cell r="X259">
            <v>63.355432055931942</v>
          </cell>
          <cell r="Y259">
            <v>72.603544344669899</v>
          </cell>
          <cell r="Z259">
            <v>81.770164910074527</v>
          </cell>
          <cell r="AA259">
            <v>94.291400197430903</v>
          </cell>
          <cell r="AB259">
            <v>54.904886725239066</v>
          </cell>
          <cell r="AC259">
            <v>69.143955501547225</v>
          </cell>
          <cell r="AD259">
            <v>62.662497715476093</v>
          </cell>
          <cell r="AE259">
            <v>68.65306122788661</v>
          </cell>
          <cell r="AF259">
            <v>75.871530215515577</v>
          </cell>
          <cell r="AG259">
            <v>72.977814229900559</v>
          </cell>
          <cell r="AH259">
            <v>30.660443664907689</v>
          </cell>
          <cell r="AI259">
            <v>52.159956116714056</v>
          </cell>
          <cell r="AJ259">
            <v>56.046123105112656</v>
          </cell>
          <cell r="AK259">
            <v>54.248216747547303</v>
          </cell>
          <cell r="AL259">
            <v>48.462404661653636</v>
          </cell>
          <cell r="AM259">
            <v>46.635943540756216</v>
          </cell>
          <cell r="AN259">
            <v>43.371030611057904</v>
          </cell>
          <cell r="AO259">
            <v>45.656700913813893</v>
          </cell>
          <cell r="AP259">
            <v>48.329561511789507</v>
          </cell>
          <cell r="AQ259">
            <v>48.074208740231825</v>
          </cell>
          <cell r="AR259">
            <v>46.219027130870018</v>
          </cell>
          <cell r="AS259">
            <v>37.129696293860889</v>
          </cell>
          <cell r="AT259">
            <v>33.389469923659362</v>
          </cell>
          <cell r="AU259">
            <v>32.751815188895719</v>
          </cell>
          <cell r="AV259">
            <v>33.328273602005993</v>
          </cell>
          <cell r="AW259">
            <v>33.736641864200465</v>
          </cell>
          <cell r="AX259">
            <v>32.841561301444472</v>
          </cell>
          <cell r="AY259">
            <v>34.139755133492599</v>
          </cell>
          <cell r="AZ259">
            <v>34.933811968480768</v>
          </cell>
          <cell r="BA259">
            <v>33.492240840610066</v>
          </cell>
          <cell r="BB259">
            <v>32.183642999704716</v>
          </cell>
          <cell r="BC259">
            <v>32.505479429701154</v>
          </cell>
          <cell r="BD259">
            <v>32.830534223999166</v>
          </cell>
          <cell r="BE259">
            <v>33.158839566238377</v>
          </cell>
          <cell r="BF259">
            <v>33.490427961900423</v>
          </cell>
        </row>
        <row r="260"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/>
        </row>
        <row r="262">
          <cell r="D262" t="str">
            <v>Warehouse</v>
          </cell>
        </row>
        <row r="264">
          <cell r="D264"/>
        </row>
        <row r="266"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/>
        </row>
        <row r="267">
          <cell r="D267" t="str">
            <v>SHIPMENTS</v>
          </cell>
          <cell r="E267">
            <v>1981</v>
          </cell>
          <cell r="F267">
            <v>1982</v>
          </cell>
          <cell r="G267">
            <v>1983</v>
          </cell>
          <cell r="H267">
            <v>1984</v>
          </cell>
          <cell r="I267">
            <v>1985</v>
          </cell>
          <cell r="J267">
            <v>1986</v>
          </cell>
          <cell r="K267">
            <v>1987</v>
          </cell>
          <cell r="L267">
            <v>1988</v>
          </cell>
          <cell r="M267">
            <v>1989</v>
          </cell>
          <cell r="N267">
            <v>1990</v>
          </cell>
          <cell r="O267">
            <v>1991</v>
          </cell>
          <cell r="P267">
            <v>1992</v>
          </cell>
          <cell r="Q267">
            <v>1993</v>
          </cell>
          <cell r="R267">
            <v>1994</v>
          </cell>
          <cell r="S267">
            <v>1995</v>
          </cell>
          <cell r="T267">
            <v>1996</v>
          </cell>
          <cell r="U267">
            <v>1997</v>
          </cell>
          <cell r="V267">
            <v>1998</v>
          </cell>
          <cell r="W267">
            <v>1999</v>
          </cell>
          <cell r="X267">
            <v>2000</v>
          </cell>
          <cell r="Y267">
            <v>2001</v>
          </cell>
          <cell r="Z267">
            <v>2002</v>
          </cell>
          <cell r="AA267">
            <v>2003</v>
          </cell>
          <cell r="AB267">
            <v>2004</v>
          </cell>
          <cell r="AC267">
            <v>2005</v>
          </cell>
          <cell r="AD267">
            <v>2006</v>
          </cell>
          <cell r="AE267">
            <v>2007</v>
          </cell>
          <cell r="AF267">
            <v>2008</v>
          </cell>
          <cell r="AG267">
            <v>2009</v>
          </cell>
          <cell r="AH267">
            <v>2010</v>
          </cell>
          <cell r="AI267">
            <v>2011</v>
          </cell>
          <cell r="AJ267">
            <v>2012</v>
          </cell>
          <cell r="AK267">
            <v>2013</v>
          </cell>
          <cell r="AL267">
            <v>2014</v>
          </cell>
          <cell r="AM267">
            <v>2015</v>
          </cell>
          <cell r="AN267">
            <v>2016</v>
          </cell>
          <cell r="AO267">
            <v>2017</v>
          </cell>
          <cell r="AP267">
            <v>2018</v>
          </cell>
          <cell r="AQ267">
            <v>2019</v>
          </cell>
          <cell r="AR267">
            <v>2020</v>
          </cell>
          <cell r="AS267">
            <v>2021</v>
          </cell>
          <cell r="AT267">
            <v>2022</v>
          </cell>
          <cell r="AU267">
            <v>2023</v>
          </cell>
          <cell r="AV267">
            <v>2024</v>
          </cell>
          <cell r="AW267">
            <v>2025</v>
          </cell>
          <cell r="AX267">
            <v>2026</v>
          </cell>
          <cell r="AY267">
            <v>2027</v>
          </cell>
          <cell r="AZ267">
            <v>2028</v>
          </cell>
          <cell r="BA267">
            <v>2029</v>
          </cell>
          <cell r="BB267">
            <v>2030</v>
          </cell>
          <cell r="BC267">
            <v>2031</v>
          </cell>
          <cell r="BD267">
            <v>2032</v>
          </cell>
          <cell r="BE267">
            <v>2033</v>
          </cell>
          <cell r="BF267">
            <v>2034</v>
          </cell>
        </row>
        <row r="268">
          <cell r="D268" t="str">
            <v>Replacement Shipments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16.958519410378358</v>
          </cell>
          <cell r="M268">
            <v>17.616437782637167</v>
          </cell>
          <cell r="N268">
            <v>18.294108819677987</v>
          </cell>
          <cell r="O268">
            <v>18.991854782846474</v>
          </cell>
          <cell r="P268">
            <v>19.709990704090526</v>
          </cell>
          <cell r="Q268">
            <v>20.448823692628025</v>
          </cell>
          <cell r="R268">
            <v>21.20865222769504</v>
          </cell>
          <cell r="S268">
            <v>21.989765438224847</v>
          </cell>
          <cell r="T268">
            <v>22.79244237037102</v>
          </cell>
          <cell r="U268">
            <v>23.141621310378358</v>
          </cell>
          <cell r="V268">
            <v>23.836261782637155</v>
          </cell>
          <cell r="W268">
            <v>24.904567719677988</v>
          </cell>
          <cell r="X268">
            <v>24.567821182846473</v>
          </cell>
          <cell r="Y268">
            <v>24.942056604090531</v>
          </cell>
          <cell r="Z268">
            <v>24.826367692628025</v>
          </cell>
          <cell r="AA268">
            <v>27.219182227695029</v>
          </cell>
          <cell r="AB268">
            <v>31.705057438224848</v>
          </cell>
          <cell r="AC268">
            <v>33.866891370371022</v>
          </cell>
          <cell r="AD268">
            <v>34.492471310378363</v>
          </cell>
          <cell r="AE268">
            <v>35.668463782637154</v>
          </cell>
          <cell r="AF268">
            <v>35.739933719678014</v>
          </cell>
          <cell r="AG268">
            <v>34.027611182846471</v>
          </cell>
          <cell r="AH268">
            <v>35.350674604090528</v>
          </cell>
          <cell r="AI268">
            <v>30.714735692628039</v>
          </cell>
          <cell r="AJ268">
            <v>34.006446227695022</v>
          </cell>
          <cell r="AK268">
            <v>37.788959438224872</v>
          </cell>
          <cell r="AL268">
            <v>43.34400937037104</v>
          </cell>
          <cell r="AM268">
            <v>43.570601310378365</v>
          </cell>
          <cell r="AN268">
            <v>44.36509013654387</v>
          </cell>
          <cell r="AO268">
            <v>44.134690297187497</v>
          </cell>
          <cell r="AP268">
            <v>42.099541365907072</v>
          </cell>
          <cell r="AQ268">
            <v>43.442585968970974</v>
          </cell>
          <cell r="AR268">
            <v>43.378558012281474</v>
          </cell>
          <cell r="AS268">
            <v>46.93805028584606</v>
          </cell>
          <cell r="AT268">
            <v>50.200290990082742</v>
          </cell>
          <cell r="AU268">
            <v>55.345433135770456</v>
          </cell>
          <cell r="AV268">
            <v>56.132572314929675</v>
          </cell>
          <cell r="AW268">
            <v>56.811045110745553</v>
          </cell>
          <cell r="AX268">
            <v>56.387284538537195</v>
          </cell>
          <cell r="AY268">
            <v>55.643040145764843</v>
          </cell>
          <cell r="AZ268">
            <v>56.726238660871829</v>
          </cell>
          <cell r="BA268">
            <v>55.884758749815205</v>
          </cell>
          <cell r="BB268">
            <v>59.827988290817032</v>
          </cell>
          <cell r="BC268">
            <v>63.909072207643803</v>
          </cell>
          <cell r="BD268">
            <v>68.577354940749842</v>
          </cell>
          <cell r="BE268">
            <v>69.045214858787261</v>
          </cell>
          <cell r="BF268">
            <v>70.043792012746266</v>
          </cell>
        </row>
        <row r="269">
          <cell r="D269" t="str">
            <v>Net New Shipments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6.1831019000000005</v>
          </cell>
          <cell r="M269">
            <v>6.2198239999999885</v>
          </cell>
          <cell r="N269">
            <v>6.6104589000000011</v>
          </cell>
          <cell r="O269">
            <v>5.5759663999999995</v>
          </cell>
          <cell r="P269">
            <v>5.2320659000000092</v>
          </cell>
          <cell r="Q269">
            <v>4.3775440000000003</v>
          </cell>
          <cell r="R269">
            <v>6.0105299999999886</v>
          </cell>
          <cell r="S269">
            <v>9.7152919999999998</v>
          </cell>
          <cell r="T269">
            <v>11.074449</v>
          </cell>
          <cell r="U269">
            <v>11.350850000000001</v>
          </cell>
          <cell r="V269">
            <v>11.832201999999999</v>
          </cell>
          <cell r="W269">
            <v>10.835366000000022</v>
          </cell>
          <cell r="X269">
            <v>9.4597900000000017</v>
          </cell>
          <cell r="Y269">
            <v>10.408618000000001</v>
          </cell>
          <cell r="Z269">
            <v>5.888368000000014</v>
          </cell>
          <cell r="AA269">
            <v>6.7872639999999933</v>
          </cell>
          <cell r="AB269">
            <v>6.0839020000000232</v>
          </cell>
          <cell r="AC269">
            <v>9.4771180000000186</v>
          </cell>
          <cell r="AD269">
            <v>9.0781299999999998</v>
          </cell>
          <cell r="AE269">
            <v>8.6966263539067192</v>
          </cell>
          <cell r="AF269">
            <v>8.3947565775094848</v>
          </cell>
          <cell r="AG269">
            <v>8.0719301830606014</v>
          </cell>
          <cell r="AH269">
            <v>8.0919113648804455</v>
          </cell>
          <cell r="AI269">
            <v>12.663822319653434</v>
          </cell>
          <cell r="AJ269">
            <v>12.931604058151038</v>
          </cell>
          <cell r="AK269">
            <v>12.411331551857872</v>
          </cell>
          <cell r="AL269">
            <v>12.001423765399414</v>
          </cell>
          <cell r="AM269">
            <v>12.561971004551312</v>
          </cell>
          <cell r="AN269">
            <v>12.445954974201687</v>
          </cell>
          <cell r="AO269">
            <v>12.252594241349698</v>
          </cell>
          <cell r="AP269">
            <v>13.543498779857771</v>
          </cell>
          <cell r="AQ269">
            <v>13.283652691900851</v>
          </cell>
          <cell r="AR269">
            <v>12.506200737533732</v>
          </cell>
          <cell r="AS269">
            <v>12.889938004970974</v>
          </cell>
          <cell r="AT269">
            <v>13.708781217561068</v>
          </cell>
          <cell r="AU269">
            <v>13.231921804979379</v>
          </cell>
          <cell r="AV269">
            <v>12.912642543857601</v>
          </cell>
          <cell r="AW269">
            <v>13.232746902000713</v>
          </cell>
          <cell r="AX269">
            <v>12.260755083930917</v>
          </cell>
          <cell r="AY269">
            <v>12.501618421691319</v>
          </cell>
          <cell r="AZ269">
            <v>12.578269278717926</v>
          </cell>
          <cell r="BA269">
            <v>12.728972214975101</v>
          </cell>
          <cell r="BB269">
            <v>12.576675551232256</v>
          </cell>
          <cell r="BC269">
            <v>12.702442306744615</v>
          </cell>
          <cell r="BD269">
            <v>12.829466729811998</v>
          </cell>
          <cell r="BE269">
            <v>12.957761397110175</v>
          </cell>
          <cell r="BF269">
            <v>13.087339011081212</v>
          </cell>
        </row>
        <row r="270">
          <cell r="D270" t="str">
            <v>Replacement Shipments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107.73797163607742</v>
          </cell>
          <cell r="M270">
            <v>112.09424020841244</v>
          </cell>
          <cell r="N270">
            <v>116.58992376199238</v>
          </cell>
          <cell r="O270">
            <v>121.22771350137016</v>
          </cell>
          <cell r="P270">
            <v>126.01026977001983</v>
          </cell>
          <cell r="Q270">
            <v>130.94021731601197</v>
          </cell>
          <cell r="R270">
            <v>136.02014042457321</v>
          </cell>
          <cell r="S270">
            <v>141.25257792171627</v>
          </cell>
          <cell r="T270">
            <v>146.64001805359115</v>
          </cell>
          <cell r="U270">
            <v>152.18489324668047</v>
          </cell>
          <cell r="V270">
            <v>157.88957475443837</v>
          </cell>
          <cell r="W270">
            <v>163.75636719645394</v>
          </cell>
          <cell r="X270">
            <v>169.78750299670472</v>
          </cell>
          <cell r="Y270">
            <v>175.98513672795184</v>
          </cell>
          <cell r="Z270">
            <v>175.75209253607744</v>
          </cell>
          <cell r="AA270">
            <v>180.51230420841219</v>
          </cell>
          <cell r="AB270">
            <v>189.30497166199257</v>
          </cell>
          <cell r="AC270">
            <v>182.56334390137008</v>
          </cell>
          <cell r="AD270">
            <v>183.56299467001998</v>
          </cell>
          <cell r="AE270">
            <v>179.0932013160118</v>
          </cell>
          <cell r="AF270">
            <v>202.1359704245734</v>
          </cell>
          <cell r="AG270">
            <v>248.12078992171612</v>
          </cell>
          <cell r="AH270">
            <v>268.45895705359089</v>
          </cell>
          <cell r="AI270">
            <v>277.04424324668065</v>
          </cell>
          <cell r="AJ270">
            <v>288.04379675443835</v>
          </cell>
          <cell r="AK270">
            <v>282.94539319645395</v>
          </cell>
          <cell r="AL270">
            <v>273.84519299670472</v>
          </cell>
          <cell r="AM270">
            <v>290.47993472795156</v>
          </cell>
          <cell r="AN270">
            <v>240.52414053607771</v>
          </cell>
          <cell r="AO270">
            <v>255.1722082084122</v>
          </cell>
          <cell r="AP270">
            <v>256.22789366199277</v>
          </cell>
          <cell r="AQ270">
            <v>286.81164190137008</v>
          </cell>
          <cell r="AR270">
            <v>283.42242467001995</v>
          </cell>
          <cell r="AS270">
            <v>274.75609120898571</v>
          </cell>
          <cell r="AT270">
            <v>294.47829277717773</v>
          </cell>
          <cell r="AU270">
            <v>336.91202193538265</v>
          </cell>
          <cell r="AV270">
            <v>357.46998206727585</v>
          </cell>
          <cell r="AW270">
            <v>416.34628876286877</v>
          </cell>
          <cell r="AX270">
            <v>430.29144139409965</v>
          </cell>
          <cell r="AY270">
            <v>419.47004026689001</v>
          </cell>
          <cell r="AZ270">
            <v>405.86085441609856</v>
          </cell>
          <cell r="BA270">
            <v>428.66161577801563</v>
          </cell>
          <cell r="BB270">
            <v>377.42964525229689</v>
          </cell>
          <cell r="BC270">
            <v>389.9507448632591</v>
          </cell>
          <cell r="BD270">
            <v>405.20638024042773</v>
          </cell>
          <cell r="BE270">
            <v>432.93182151227995</v>
          </cell>
          <cell r="BF270">
            <v>420.99063278289066</v>
          </cell>
        </row>
        <row r="271">
          <cell r="D271" t="str">
            <v>Net New Shipments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68.014120900000009</v>
          </cell>
          <cell r="M271">
            <v>68.418063999999731</v>
          </cell>
          <cell r="N271">
            <v>72.715047900000172</v>
          </cell>
          <cell r="O271">
            <v>61.3356303999999</v>
          </cell>
          <cell r="P271">
            <v>57.552724900000158</v>
          </cell>
          <cell r="Q271">
            <v>48.152983999999833</v>
          </cell>
          <cell r="R271">
            <v>66.115830000000187</v>
          </cell>
          <cell r="S271">
            <v>106.86821199999986</v>
          </cell>
          <cell r="T271">
            <v>121.81893899999977</v>
          </cell>
          <cell r="U271">
            <v>124.85935000000018</v>
          </cell>
          <cell r="V271">
            <v>130.15422199999998</v>
          </cell>
          <cell r="W271">
            <v>119.18902600000001</v>
          </cell>
          <cell r="X271">
            <v>104.05769000000002</v>
          </cell>
          <cell r="Y271">
            <v>114.49479799999972</v>
          </cell>
          <cell r="Z271">
            <v>64.772048000000268</v>
          </cell>
          <cell r="AA271">
            <v>74.659904000000012</v>
          </cell>
          <cell r="AB271">
            <v>66.922922000000199</v>
          </cell>
          <cell r="AC271">
            <v>104.24829800000001</v>
          </cell>
          <cell r="AD271">
            <v>99.859430000000003</v>
          </cell>
          <cell r="AE271">
            <v>95.662889892973908</v>
          </cell>
          <cell r="AF271">
            <v>92.342322352604327</v>
          </cell>
          <cell r="AG271">
            <v>88.791232013666558</v>
          </cell>
          <cell r="AH271">
            <v>89.011025013684957</v>
          </cell>
          <cell r="AI271">
            <v>139.30204551618817</v>
          </cell>
          <cell r="AJ271">
            <v>142.2476446396613</v>
          </cell>
          <cell r="AK271">
            <v>136.524647070436</v>
          </cell>
          <cell r="AL271">
            <v>132.01566141939384</v>
          </cell>
          <cell r="AM271">
            <v>138.18168105006407</v>
          </cell>
          <cell r="AN271">
            <v>136.90550471621918</v>
          </cell>
          <cell r="AO271">
            <v>134.7785366548469</v>
          </cell>
          <cell r="AP271">
            <v>148.97848657843497</v>
          </cell>
          <cell r="AQ271">
            <v>146.12017961090987</v>
          </cell>
          <cell r="AR271">
            <v>137.56820811287071</v>
          </cell>
          <cell r="AS271">
            <v>141.78931805468071</v>
          </cell>
          <cell r="AT271">
            <v>150.79659339317186</v>
          </cell>
          <cell r="AU271">
            <v>145.55113985477328</v>
          </cell>
          <cell r="AV271">
            <v>142.03906798243321</v>
          </cell>
          <cell r="AW271">
            <v>145.56021592200796</v>
          </cell>
          <cell r="AX271">
            <v>134.86830592323986</v>
          </cell>
          <cell r="AY271">
            <v>137.51780263860491</v>
          </cell>
          <cell r="AZ271">
            <v>138.36096206589718</v>
          </cell>
          <cell r="BA271">
            <v>140.01869436472589</v>
          </cell>
          <cell r="BB271">
            <v>138.34343106355482</v>
          </cell>
          <cell r="BC271">
            <v>139.72686537419122</v>
          </cell>
          <cell r="BD271">
            <v>141.12413402793229</v>
          </cell>
          <cell r="BE271">
            <v>142.53537536821204</v>
          </cell>
          <cell r="BF271">
            <v>143.96072912189265</v>
          </cell>
        </row>
        <row r="272">
          <cell r="D272" t="str">
            <v>Replacement Shipments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64.122313379524712</v>
          </cell>
          <cell r="M272">
            <v>66.567968740526084</v>
          </cell>
          <cell r="N272">
            <v>69.085092534037841</v>
          </cell>
          <cell r="O272">
            <v>71.674761202411162</v>
          </cell>
          <cell r="P272">
            <v>74.338020939221337</v>
          </cell>
          <cell r="Q272">
            <v>77.075885164485115</v>
          </cell>
          <cell r="R272">
            <v>79.889331957270642</v>
          </cell>
          <cell r="S272">
            <v>81.585180337002043</v>
          </cell>
          <cell r="T272">
            <v>84.134549522726147</v>
          </cell>
          <cell r="U272">
            <v>87.754939184724918</v>
          </cell>
          <cell r="V272">
            <v>87.422902018684056</v>
          </cell>
          <cell r="W272">
            <v>89.114887340930522</v>
          </cell>
          <cell r="X272">
            <v>89.439334725700249</v>
          </cell>
          <cell r="Y272">
            <v>96.864805988181615</v>
          </cell>
          <cell r="Z272">
            <v>109.02397309716082</v>
          </cell>
          <cell r="AA272">
            <v>115.41199450780196</v>
          </cell>
          <cell r="AB272">
            <v>119.81302048600219</v>
          </cell>
          <cell r="AC272">
            <v>120.84046050013131</v>
          </cell>
          <cell r="AD272">
            <v>119.71709282836946</v>
          </cell>
          <cell r="AE272">
            <v>116.15651598639963</v>
          </cell>
          <cell r="AF272">
            <v>126.26175177443886</v>
          </cell>
          <cell r="AG272">
            <v>125.65442632981217</v>
          </cell>
          <cell r="AH272">
            <v>134.58118986543877</v>
          </cell>
          <cell r="AI272">
            <v>136.9957182526897</v>
          </cell>
          <cell r="AJ272">
            <v>147.60658104139461</v>
          </cell>
          <cell r="AK272">
            <v>145.35635593232769</v>
          </cell>
          <cell r="AL272">
            <v>140.71830252224251</v>
          </cell>
          <cell r="AM272">
            <v>149.97097080792369</v>
          </cell>
          <cell r="AN272">
            <v>148.45189031416498</v>
          </cell>
          <cell r="AO272">
            <v>157.43508648270245</v>
          </cell>
          <cell r="AP272">
            <v>172.76201289215544</v>
          </cell>
          <cell r="AQ272">
            <v>184.12916871122829</v>
          </cell>
          <cell r="AR272">
            <v>180.40954366245955</v>
          </cell>
          <cell r="AS272">
            <v>174.61379218180599</v>
          </cell>
          <cell r="AT272">
            <v>185.44960789397388</v>
          </cell>
          <cell r="AU272">
            <v>183.60286459670718</v>
          </cell>
          <cell r="AV272">
            <v>192.03995416580551</v>
          </cell>
          <cell r="AW272">
            <v>211.01276812092064</v>
          </cell>
          <cell r="AX272">
            <v>221.64604348050884</v>
          </cell>
          <cell r="AY272">
            <v>215.73066939436077</v>
          </cell>
          <cell r="AZ272">
            <v>211.01870287411379</v>
          </cell>
          <cell r="BA272">
            <v>224.16716850080039</v>
          </cell>
          <cell r="BB272">
            <v>220.97363638879077</v>
          </cell>
          <cell r="BC272">
            <v>228.5089890385525</v>
          </cell>
          <cell r="BD272">
            <v>248.38587022548231</v>
          </cell>
          <cell r="BE272">
            <v>256.27395974190824</v>
          </cell>
          <cell r="BF272">
            <v>251.03885334182948</v>
          </cell>
        </row>
        <row r="273">
          <cell r="D273" t="str">
            <v>Net New Shipments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17.462866957477331</v>
          </cell>
          <cell r="M273">
            <v>17.566580782200063</v>
          </cell>
          <cell r="N273">
            <v>18.669846650687077</v>
          </cell>
          <cell r="O273">
            <v>15.748140816272894</v>
          </cell>
          <cell r="P273">
            <v>14.776866401709185</v>
          </cell>
          <cell r="Q273">
            <v>12.363449561215134</v>
          </cell>
          <cell r="R273">
            <v>16.975474030910959</v>
          </cell>
          <cell r="S273">
            <v>27.438792760158776</v>
          </cell>
          <cell r="T273">
            <v>31.277444985075817</v>
          </cell>
          <cell r="U273">
            <v>32.058081301277277</v>
          </cell>
          <cell r="V273">
            <v>33.417558481447251</v>
          </cell>
          <cell r="W273">
            <v>30.602205487438937</v>
          </cell>
          <cell r="X273">
            <v>26.717181260699363</v>
          </cell>
          <cell r="Y273">
            <v>29.396945786257245</v>
          </cell>
          <cell r="Z273">
            <v>16.630453232651348</v>
          </cell>
          <cell r="AA273">
            <v>19.169195357636795</v>
          </cell>
          <cell r="AB273">
            <v>17.182697766687511</v>
          </cell>
          <cell r="AC273">
            <v>26.76612054126328</v>
          </cell>
          <cell r="AD273">
            <v>25.639263103958228</v>
          </cell>
          <cell r="AE273">
            <v>24.561786535842877</v>
          </cell>
          <cell r="AF273">
            <v>23.709219033484825</v>
          </cell>
          <cell r="AG273">
            <v>22.797463984352817</v>
          </cell>
          <cell r="AH273">
            <v>22.853896617263679</v>
          </cell>
          <cell r="AI273">
            <v>35.766294639465741</v>
          </cell>
          <cell r="AJ273">
            <v>36.522587669833683</v>
          </cell>
          <cell r="AK273">
            <v>35.053187730131881</v>
          </cell>
          <cell r="AL273">
            <v>33.895489659563509</v>
          </cell>
          <cell r="AM273">
            <v>35.478637086050185</v>
          </cell>
          <cell r="AN273">
            <v>35.150974282542187</v>
          </cell>
          <cell r="AO273">
            <v>34.604867683103059</v>
          </cell>
          <cell r="AP273">
            <v>38.250755228765193</v>
          </cell>
          <cell r="AQ273">
            <v>37.516874769280555</v>
          </cell>
          <cell r="AR273">
            <v>35.321125731901219</v>
          </cell>
          <cell r="AS273">
            <v>36.404910692307794</v>
          </cell>
          <cell r="AT273">
            <v>38.71756060682651</v>
          </cell>
          <cell r="AU273">
            <v>37.370771792083588</v>
          </cell>
          <cell r="AV273">
            <v>36.469034872746988</v>
          </cell>
          <cell r="AW273">
            <v>37.373102104561667</v>
          </cell>
          <cell r="AX273">
            <v>34.627916261399378</v>
          </cell>
          <cell r="AY273">
            <v>35.308183947468706</v>
          </cell>
          <cell r="AZ273">
            <v>35.524668123224046</v>
          </cell>
          <cell r="BA273">
            <v>35.95029677507614</v>
          </cell>
          <cell r="BB273">
            <v>35.520166976146129</v>
          </cell>
          <cell r="BC273">
            <v>35.875368645907884</v>
          </cell>
          <cell r="BD273">
            <v>36.234122332366724</v>
          </cell>
          <cell r="BE273">
            <v>36.596463555690477</v>
          </cell>
          <cell r="BF273">
            <v>36.962428191247454</v>
          </cell>
        </row>
        <row r="274">
          <cell r="D274" t="str">
            <v>Replacement Shipments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1.0913936421275139E-11</v>
          </cell>
          <cell r="M274">
            <v>1.1348078075352727E-11</v>
          </cell>
          <cell r="N274">
            <v>1.1795771266693754E-11</v>
          </cell>
          <cell r="O274">
            <v>1.2257261696921821E-11</v>
          </cell>
          <cell r="P274">
            <v>1.2732791279949798E-11</v>
          </cell>
          <cell r="Q274">
            <v>1.32225976742716E-11</v>
          </cell>
          <cell r="R274">
            <v>1.3726913803620304E-11</v>
          </cell>
          <cell r="S274">
            <v>1.4245967366472111E-11</v>
          </cell>
          <cell r="T274">
            <v>1.4779980334920332E-11</v>
          </cell>
          <cell r="U274">
            <v>1.532916844348867E-11</v>
          </cell>
          <cell r="V274">
            <v>1.589374066849832E-11</v>
          </cell>
          <cell r="W274">
            <v>1.647389869864905E-11</v>
          </cell>
          <cell r="X274">
            <v>1.0913936421275139E-11</v>
          </cell>
          <cell r="Y274">
            <v>1.1348078075352727E-11</v>
          </cell>
          <cell r="Z274">
            <v>1.1795771266693754E-11</v>
          </cell>
          <cell r="AA274">
            <v>1.2257261696921821E-11</v>
          </cell>
          <cell r="AB274">
            <v>1.2732791279949798E-11</v>
          </cell>
          <cell r="AC274">
            <v>1.32225976742716E-11</v>
          </cell>
          <cell r="AD274">
            <v>1.3726913803620304E-11</v>
          </cell>
          <cell r="AE274">
            <v>1.4245967366472111E-11</v>
          </cell>
          <cell r="AF274">
            <v>1.4779980334920332E-11</v>
          </cell>
          <cell r="AG274">
            <v>1.532916844348867E-11</v>
          </cell>
          <cell r="AH274">
            <v>1.589374066849832E-11</v>
          </cell>
          <cell r="AI274">
            <v>1.647389869864905E-11</v>
          </cell>
          <cell r="AJ274">
            <v>1.0913936421275139E-11</v>
          </cell>
          <cell r="AK274">
            <v>1.1348078075352727E-11</v>
          </cell>
          <cell r="AL274">
            <v>1.1795771266693754E-11</v>
          </cell>
          <cell r="AM274">
            <v>1.2257261696921821E-11</v>
          </cell>
          <cell r="AN274">
            <v>1.2732791279949798E-11</v>
          </cell>
          <cell r="AO274">
            <v>1.32225976742716E-11</v>
          </cell>
          <cell r="AP274">
            <v>1.3726913803620304E-11</v>
          </cell>
          <cell r="AQ274">
            <v>1.4245967366472111E-11</v>
          </cell>
          <cell r="AR274">
            <v>1.4779980334920332E-11</v>
          </cell>
          <cell r="AS274">
            <v>1.532916844348867E-11</v>
          </cell>
          <cell r="AT274">
            <v>1.589374066849832E-11</v>
          </cell>
          <cell r="AU274">
            <v>1.647389869864905E-11</v>
          </cell>
          <cell r="AV274">
            <v>1.0913936421275139E-11</v>
          </cell>
          <cell r="AW274">
            <v>1.1348078075352727E-11</v>
          </cell>
          <cell r="AX274">
            <v>1.1795771266693754E-11</v>
          </cell>
          <cell r="AY274">
            <v>1.2257261696921821E-11</v>
          </cell>
          <cell r="AZ274">
            <v>1.2732791279949798E-11</v>
          </cell>
          <cell r="BA274">
            <v>1.32225976742716E-11</v>
          </cell>
          <cell r="BB274">
            <v>1.3726913803620304E-11</v>
          </cell>
          <cell r="BC274">
            <v>1.4245967366472111E-11</v>
          </cell>
          <cell r="BD274">
            <v>1.4779980334920332E-11</v>
          </cell>
          <cell r="BE274">
            <v>1.532916844348867E-11</v>
          </cell>
          <cell r="BF274">
            <v>1.589374066849832E-11</v>
          </cell>
        </row>
        <row r="275">
          <cell r="D275" t="str">
            <v>Net New Shipments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D276" t="str">
            <v>Replacement Shipments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-1.4551915228366852E-11</v>
          </cell>
          <cell r="M276">
            <v>-1.5145073932635856E-11</v>
          </cell>
          <cell r="N276">
            <v>-1.5757448646922188E-11</v>
          </cell>
          <cell r="O276">
            <v>-1.6389421374482832E-11</v>
          </cell>
          <cell r="P276">
            <v>-1.7041370426616051E-11</v>
          </cell>
          <cell r="Q276">
            <v>-1.771366977637878E-11</v>
          </cell>
          <cell r="R276">
            <v>-1.8406688393067356E-11</v>
          </cell>
          <cell r="S276">
            <v>-1.9120789557985727E-11</v>
          </cell>
          <cell r="T276">
            <v>-1.9856330162089612E-11</v>
          </cell>
          <cell r="U276">
            <v>-2.0613659986160406E-11</v>
          </cell>
          <cell r="V276">
            <v>-2.1393120964228935E-11</v>
          </cell>
          <cell r="W276">
            <v>-2.2195046431036241E-11</v>
          </cell>
          <cell r="X276">
            <v>-2.301976035438619E-11</v>
          </cell>
          <cell r="Y276">
            <v>-2.3867576553312828E-11</v>
          </cell>
          <cell r="Z276">
            <v>-2.4738797903053777E-11</v>
          </cell>
          <cell r="AA276">
            <v>-1.4551915228366852E-11</v>
          </cell>
          <cell r="AB276">
            <v>-1.5145073932635856E-11</v>
          </cell>
          <cell r="AC276">
            <v>-1.5757448646922188E-11</v>
          </cell>
          <cell r="AD276">
            <v>-1.6389421374482832E-11</v>
          </cell>
          <cell r="AE276">
            <v>-1.7041370426616051E-11</v>
          </cell>
          <cell r="AF276">
            <v>-1.771366977637878E-11</v>
          </cell>
          <cell r="AG276">
            <v>-1.8406688393067356E-11</v>
          </cell>
          <cell r="AH276">
            <v>-1.9120789557985727E-11</v>
          </cell>
          <cell r="AI276">
            <v>-1.9856330162089612E-11</v>
          </cell>
          <cell r="AJ276">
            <v>-2.0613659986160406E-11</v>
          </cell>
          <cell r="AK276">
            <v>-2.1393120964228935E-11</v>
          </cell>
          <cell r="AL276">
            <v>-2.2195046431036241E-11</v>
          </cell>
          <cell r="AM276">
            <v>-2.301976035438619E-11</v>
          </cell>
          <cell r="AN276">
            <v>-2.3867576553312828E-11</v>
          </cell>
          <cell r="AO276">
            <v>-2.4738797903053777E-11</v>
          </cell>
          <cell r="AP276">
            <v>-1.4551915228366852E-11</v>
          </cell>
          <cell r="AQ276">
            <v>-1.5145073932635856E-11</v>
          </cell>
          <cell r="AR276">
            <v>-1.5757448646922188E-11</v>
          </cell>
          <cell r="AS276">
            <v>-1.6389421374482832E-11</v>
          </cell>
          <cell r="AT276">
            <v>-1.7041370426616051E-11</v>
          </cell>
          <cell r="AU276">
            <v>-1.771366977637878E-11</v>
          </cell>
          <cell r="AV276">
            <v>-1.8406688393067356E-11</v>
          </cell>
          <cell r="AW276">
            <v>-1.9120789557985727E-11</v>
          </cell>
          <cell r="AX276">
            <v>-1.9856330162089612E-11</v>
          </cell>
          <cell r="AY276">
            <v>-2.0613659986160406E-11</v>
          </cell>
          <cell r="AZ276">
            <v>-2.1393120964228935E-11</v>
          </cell>
          <cell r="BA276">
            <v>-2.2195046431036241E-11</v>
          </cell>
          <cell r="BB276">
            <v>-2.301976035438619E-11</v>
          </cell>
          <cell r="BC276">
            <v>-2.3867576553312828E-11</v>
          </cell>
          <cell r="BD276">
            <v>-2.4738797903053777E-11</v>
          </cell>
          <cell r="BE276">
            <v>-1.4551915228366852E-11</v>
          </cell>
          <cell r="BF276">
            <v>-1.5145073932635856E-11</v>
          </cell>
        </row>
        <row r="277">
          <cell r="D277" t="str">
            <v>Net New Shipments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D278" t="str">
            <v>Replacement Shipments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7121.8290126786451</v>
          </cell>
          <cell r="M278">
            <v>7407.4591173493127</v>
          </cell>
          <cell r="N278">
            <v>7702.117838967778</v>
          </cell>
          <cell r="O278">
            <v>8005.9742005926919</v>
          </cell>
          <cell r="P278">
            <v>8319.1949637536854</v>
          </cell>
          <cell r="Q278">
            <v>8641.9443192019517</v>
          </cell>
          <cell r="R278">
            <v>8974.3835694693753</v>
          </cell>
          <cell r="S278">
            <v>9316.6708035317042</v>
          </cell>
          <cell r="T278">
            <v>9668.9605639012298</v>
          </cell>
          <cell r="U278">
            <v>10031.403506504737</v>
          </cell>
          <cell r="V278">
            <v>10404.146053733088</v>
          </cell>
          <cell r="W278">
            <v>10787.330041079544</v>
          </cell>
          <cell r="X278">
            <v>11181.092357814878</v>
          </cell>
          <cell r="Y278">
            <v>11205.299187241981</v>
          </cell>
          <cell r="Z278">
            <v>11515.181455716935</v>
          </cell>
          <cell r="AA278">
            <v>12067.824921739109</v>
          </cell>
          <cell r="AB278">
            <v>11688.477393491292</v>
          </cell>
          <cell r="AC278">
            <v>11774.577941349442</v>
          </cell>
          <cell r="AD278">
            <v>11532.98034787207</v>
          </cell>
          <cell r="AE278">
            <v>12943.883083672457</v>
          </cell>
          <cell r="AF278">
            <v>15732.884826977435</v>
          </cell>
          <cell r="AG278">
            <v>16982.794772459689</v>
          </cell>
          <cell r="AH278">
            <v>17527.7796265461</v>
          </cell>
          <cell r="AI278">
            <v>18218.418687087033</v>
          </cell>
          <cell r="AJ278">
            <v>17943.268048744907</v>
          </cell>
          <cell r="AK278">
            <v>17428.566675298218</v>
          </cell>
          <cell r="AL278">
            <v>18079.402485041952</v>
          </cell>
          <cell r="AM278">
            <v>15404.002227836705</v>
          </cell>
          <cell r="AN278">
            <v>16550.298372627491</v>
          </cell>
          <cell r="AO278">
            <v>15706.433552675135</v>
          </cell>
          <cell r="AP278">
            <v>18033.496089507007</v>
          </cell>
          <cell r="AQ278">
            <v>17528.397162175064</v>
          </cell>
          <cell r="AR278">
            <v>18687.345654700061</v>
          </cell>
          <cell r="AS278">
            <v>21276.985290044267</v>
          </cell>
          <cell r="AT278">
            <v>22313.692869689112</v>
          </cell>
          <cell r="AU278">
            <v>22871.873779951442</v>
          </cell>
          <cell r="AV278">
            <v>26581.91351130695</v>
          </cell>
          <cell r="AW278">
            <v>26483.61241549749</v>
          </cell>
          <cell r="AX278">
            <v>25625.310484199188</v>
          </cell>
          <cell r="AY278">
            <v>26005.433268766225</v>
          </cell>
          <cell r="AZ278">
            <v>23700.231977958538</v>
          </cell>
          <cell r="BA278">
            <v>24769.90832780402</v>
          </cell>
          <cell r="BB278">
            <v>23798.343399022368</v>
          </cell>
          <cell r="BC278">
            <v>26977.950543150124</v>
          </cell>
          <cell r="BD278">
            <v>26301.242969007897</v>
          </cell>
          <cell r="BE278">
            <v>26946.743370403412</v>
          </cell>
          <cell r="BF278">
            <v>29789.812386629808</v>
          </cell>
        </row>
        <row r="279">
          <cell r="D279" t="str">
            <v>Net New Shipments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4083.4701745633356</v>
          </cell>
          <cell r="M279">
            <v>4107.7223383676228</v>
          </cell>
          <cell r="N279">
            <v>4365.7070827713324</v>
          </cell>
          <cell r="O279">
            <v>3682.5031928985991</v>
          </cell>
          <cell r="P279">
            <v>3455.3829775957565</v>
          </cell>
          <cell r="Q279">
            <v>2891.036028670118</v>
          </cell>
          <cell r="R279">
            <v>3969.4995142030821</v>
          </cell>
          <cell r="S279">
            <v>6416.2140234457329</v>
          </cell>
          <cell r="T279">
            <v>7313.8342085584591</v>
          </cell>
          <cell r="U279">
            <v>7496.376120041361</v>
          </cell>
          <cell r="V279">
            <v>7814.272633353944</v>
          </cell>
          <cell r="W279">
            <v>7155.9380076653615</v>
          </cell>
          <cell r="X279">
            <v>6247.474317483342</v>
          </cell>
          <cell r="Y279">
            <v>6874.1032977999712</v>
          </cell>
          <cell r="Z279">
            <v>3888.8207721197709</v>
          </cell>
          <cell r="AA279">
            <v>4482.473450888383</v>
          </cell>
          <cell r="AB279">
            <v>4017.9561591838428</v>
          </cell>
          <cell r="AC279">
            <v>6258.9181481575652</v>
          </cell>
          <cell r="AD279">
            <v>5995.4168143029965</v>
          </cell>
          <cell r="AE279">
            <v>5743.462571027605</v>
          </cell>
          <cell r="AF279">
            <v>5544.1004630668322</v>
          </cell>
          <cell r="AG279">
            <v>5330.898097229423</v>
          </cell>
          <cell r="AH279">
            <v>5344.0941534053418</v>
          </cell>
          <cell r="AI279">
            <v>8363.4948242199189</v>
          </cell>
          <cell r="AJ279">
            <v>8540.3443667525844</v>
          </cell>
          <cell r="AK279">
            <v>8196.7438089009665</v>
          </cell>
          <cell r="AL279">
            <v>7926.0307837242726</v>
          </cell>
          <cell r="AM279">
            <v>8296.2297501218345</v>
          </cell>
          <cell r="AN279">
            <v>8219.6099551765292</v>
          </cell>
          <cell r="AO279">
            <v>8091.9098463472328</v>
          </cell>
          <cell r="AP279">
            <v>8944.4544536431149</v>
          </cell>
          <cell r="AQ279">
            <v>8772.8458068328327</v>
          </cell>
          <cell r="AR279">
            <v>8259.3977157033514</v>
          </cell>
          <cell r="AS279">
            <v>8512.8270965855409</v>
          </cell>
          <cell r="AT279">
            <v>9053.6109766401933</v>
          </cell>
          <cell r="AU279">
            <v>8738.6814768147178</v>
          </cell>
          <cell r="AV279">
            <v>8527.8217236950295</v>
          </cell>
          <cell r="AW279">
            <v>8739.2263908614477</v>
          </cell>
          <cell r="AX279">
            <v>8097.2994643445727</v>
          </cell>
          <cell r="AY279">
            <v>8256.3714433928944</v>
          </cell>
          <cell r="AZ279">
            <v>8306.9935249281698</v>
          </cell>
          <cell r="BA279">
            <v>8406.5213922313305</v>
          </cell>
          <cell r="BB279">
            <v>8305.9409887158672</v>
          </cell>
          <cell r="BC279">
            <v>8389.0003986030933</v>
          </cell>
          <cell r="BD279">
            <v>8472.8904025889933</v>
          </cell>
          <cell r="BE279">
            <v>8557.6193066149717</v>
          </cell>
          <cell r="BF279">
            <v>8643.195499681111</v>
          </cell>
        </row>
        <row r="280">
          <cell r="D280" t="str">
            <v>Replacement Shipments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200.68181291436122</v>
          </cell>
          <cell r="M280">
            <v>208.20441126596111</v>
          </cell>
          <cell r="N280">
            <v>215.94078061339394</v>
          </cell>
          <cell r="O280">
            <v>223.89386478952937</v>
          </cell>
          <cell r="P280">
            <v>232.06650496709179</v>
          </cell>
          <cell r="Q280">
            <v>238.22237874693292</v>
          </cell>
          <cell r="R280">
            <v>245.9679345129272</v>
          </cell>
          <cell r="S280">
            <v>256.07603497802904</v>
          </cell>
          <cell r="T280">
            <v>257.74822092094115</v>
          </cell>
          <cell r="U280">
            <v>263.83287685226219</v>
          </cell>
          <cell r="V280">
            <v>264.80053989885891</v>
          </cell>
          <cell r="W280">
            <v>282.46073388821281</v>
          </cell>
          <cell r="X280">
            <v>315.06221453762157</v>
          </cell>
          <cell r="Y280">
            <v>324.98649201331284</v>
          </cell>
          <cell r="Z280">
            <v>332.74931047607924</v>
          </cell>
          <cell r="AA280">
            <v>336.63949149777841</v>
          </cell>
          <cell r="AB280">
            <v>348.24741785714593</v>
          </cell>
          <cell r="AC280">
            <v>372.49711938001212</v>
          </cell>
          <cell r="AD280">
            <v>388.18218498015369</v>
          </cell>
          <cell r="AE280">
            <v>368.5004059821083</v>
          </cell>
          <cell r="AF280">
            <v>377.84821409946227</v>
          </cell>
          <cell r="AG280">
            <v>385.18569370052421</v>
          </cell>
          <cell r="AH280">
            <v>430.03723078947326</v>
          </cell>
          <cell r="AI280">
            <v>443.29984961085381</v>
          </cell>
          <cell r="AJ280">
            <v>421.30177970038949</v>
          </cell>
          <cell r="AK280">
            <v>428.81679217617312</v>
          </cell>
          <cell r="AL280">
            <v>434.19423849470115</v>
          </cell>
          <cell r="AM280">
            <v>479.16709088520122</v>
          </cell>
          <cell r="AN280">
            <v>520.18796550668583</v>
          </cell>
          <cell r="AO280">
            <v>499.8157264729266</v>
          </cell>
          <cell r="AP280">
            <v>504.17191598424029</v>
          </cell>
          <cell r="AQ280">
            <v>507.06061628310022</v>
          </cell>
          <cell r="AR280">
            <v>555.43681878394648</v>
          </cell>
          <cell r="AS280">
            <v>595.75330465437844</v>
          </cell>
          <cell r="AT280">
            <v>574.20708022648159</v>
          </cell>
          <cell r="AU280">
            <v>586.40096796680677</v>
          </cell>
          <cell r="AV280">
            <v>587.71201851493538</v>
          </cell>
          <cell r="AW280">
            <v>631.36793874539183</v>
          </cell>
          <cell r="AX280">
            <v>674.01427691061497</v>
          </cell>
          <cell r="AY280">
            <v>657.43964085793004</v>
          </cell>
          <cell r="AZ280">
            <v>666.73828726786337</v>
          </cell>
          <cell r="BA280">
            <v>666.11084087465656</v>
          </cell>
          <cell r="BB280">
            <v>711.71026760468442</v>
          </cell>
          <cell r="BC280">
            <v>748.45517903861435</v>
          </cell>
          <cell r="BD280">
            <v>733.34293939053168</v>
          </cell>
          <cell r="BE280">
            <v>743.10696977615657</v>
          </cell>
          <cell r="BF280">
            <v>743.39451291267528</v>
          </cell>
        </row>
        <row r="281">
          <cell r="D281" t="str">
            <v>Net New Shipments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37.540565832571701</v>
          </cell>
          <cell r="M281">
            <v>37.763523246966088</v>
          </cell>
          <cell r="N281">
            <v>40.135254364635102</v>
          </cell>
          <cell r="O281">
            <v>33.854356131411805</v>
          </cell>
          <cell r="P281">
            <v>31.766371885170422</v>
          </cell>
          <cell r="Q281">
            <v>26.578161151925997</v>
          </cell>
          <cell r="R281">
            <v>36.492799375285585</v>
          </cell>
          <cell r="S281">
            <v>58.986179559592529</v>
          </cell>
          <cell r="T281">
            <v>67.23827109237169</v>
          </cell>
          <cell r="U281">
            <v>68.91643362381707</v>
          </cell>
          <cell r="V281">
            <v>71.838951598919493</v>
          </cell>
          <cell r="W281">
            <v>65.78668396893309</v>
          </cell>
          <cell r="X281">
            <v>57.434904842390523</v>
          </cell>
          <cell r="Y281">
            <v>63.195692966840852</v>
          </cell>
          <cell r="Z281">
            <v>35.75109550602906</v>
          </cell>
          <cell r="AA281">
            <v>41.208722601683846</v>
          </cell>
          <cell r="AB281">
            <v>36.938275843378278</v>
          </cell>
          <cell r="AC281">
            <v>57.540111409461133</v>
          </cell>
          <cell r="AD281">
            <v>55.117664630700112</v>
          </cell>
          <cell r="AE281">
            <v>52.801373718281184</v>
          </cell>
          <cell r="AF281">
            <v>50.968578076710855</v>
          </cell>
          <cell r="AG281">
            <v>49.008544794176942</v>
          </cell>
          <cell r="AH281">
            <v>49.129860095727963</v>
          </cell>
          <cell r="AI281">
            <v>76.888115895832016</v>
          </cell>
          <cell r="AJ281">
            <v>78.513946772537111</v>
          </cell>
          <cell r="AK281">
            <v>75.355123808067191</v>
          </cell>
          <cell r="AL281">
            <v>72.866377788399049</v>
          </cell>
          <cell r="AM281">
            <v>76.269727898745259</v>
          </cell>
          <cell r="AN281">
            <v>75.565339147692583</v>
          </cell>
          <cell r="AO281">
            <v>74.391353753554981</v>
          </cell>
          <cell r="AP281">
            <v>82.229051982566432</v>
          </cell>
          <cell r="AQ281">
            <v>80.651402231835164</v>
          </cell>
          <cell r="AR281">
            <v>75.931119961445347</v>
          </cell>
          <cell r="AS281">
            <v>78.260972256236528</v>
          </cell>
          <cell r="AT281">
            <v>83.23256063144845</v>
          </cell>
          <cell r="AU281">
            <v>80.337319301056596</v>
          </cell>
          <cell r="AV281">
            <v>78.39882235972118</v>
          </cell>
          <cell r="AW281">
            <v>80.342328859292593</v>
          </cell>
          <cell r="AX281">
            <v>74.440902127999379</v>
          </cell>
          <cell r="AY281">
            <v>75.903298532601596</v>
          </cell>
          <cell r="AZ281">
            <v>76.368682508293205</v>
          </cell>
          <cell r="BA281">
            <v>77.283672038018722</v>
          </cell>
          <cell r="BB281">
            <v>76.3590062272674</v>
          </cell>
          <cell r="BC281">
            <v>77.122596289540525</v>
          </cell>
          <cell r="BD281">
            <v>77.893822252435697</v>
          </cell>
          <cell r="BE281">
            <v>78.672760474959887</v>
          </cell>
          <cell r="BF281">
            <v>79.459488079709445</v>
          </cell>
        </row>
        <row r="282">
          <cell r="D282" t="str">
            <v>Replacement Shipments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721.46283431678603</v>
          </cell>
          <cell r="M282">
            <v>750.16165169629937</v>
          </cell>
          <cell r="N282">
            <v>779.75628980502006</v>
          </cell>
          <cell r="O282">
            <v>810.26299068275102</v>
          </cell>
          <cell r="P282">
            <v>841.69774598369486</v>
          </cell>
          <cell r="Q282">
            <v>874.07626605872804</v>
          </cell>
          <cell r="R282">
            <v>907.41394826863382</v>
          </cell>
          <cell r="S282">
            <v>941.7258445599939</v>
          </cell>
          <cell r="T282">
            <v>977.02662833838815</v>
          </cell>
          <cell r="U282">
            <v>1013.3305606765331</v>
          </cell>
          <cell r="V282">
            <v>1050.651455897985</v>
          </cell>
          <cell r="W282">
            <v>1089.0026465800438</v>
          </cell>
          <cell r="X282">
            <v>1110.1172209315737</v>
          </cell>
          <cell r="Y282">
            <v>1145.186354815464</v>
          </cell>
          <cell r="Z282">
            <v>1200.0422868096903</v>
          </cell>
          <cell r="AA282">
            <v>1179.8087216526178</v>
          </cell>
          <cell r="AB282">
            <v>1196.6716892486061</v>
          </cell>
          <cell r="AC282">
            <v>1186.3618160982044</v>
          </cell>
          <cell r="AD282">
            <v>1312.1553588659176</v>
          </cell>
          <cell r="AE282">
            <v>1554.7411317557098</v>
          </cell>
          <cell r="AF282">
            <v>1672.315169460295</v>
          </cell>
          <cell r="AG282">
            <v>1731.9644832748668</v>
          </cell>
          <cell r="AH282">
            <v>1804.4315876945457</v>
          </cell>
          <cell r="AI282">
            <v>1794.9457011957929</v>
          </cell>
          <cell r="AJ282">
            <v>1745.6225490974612</v>
          </cell>
          <cell r="AK282">
            <v>1841.74245622127</v>
          </cell>
          <cell r="AL282">
            <v>1643.8552564002603</v>
          </cell>
          <cell r="AM282">
            <v>1679.9024700352888</v>
          </cell>
          <cell r="AN282">
            <v>1660.6346537307604</v>
          </cell>
          <cell r="AO282">
            <v>1853.6472611515967</v>
          </cell>
          <cell r="AP282">
            <v>1962.6888318686347</v>
          </cell>
          <cell r="AQ282">
            <v>2189.1318283204537</v>
          </cell>
          <cell r="AR282">
            <v>2294.9083041021208</v>
          </cell>
          <cell r="AS282">
            <v>2341.1769908383062</v>
          </cell>
          <cell r="AT282">
            <v>2420.631411818913</v>
          </cell>
          <cell r="AU282">
            <v>2560.1769879820022</v>
          </cell>
          <cell r="AV282">
            <v>2527.0349666004477</v>
          </cell>
          <cell r="AW282">
            <v>2591.71659313086</v>
          </cell>
          <cell r="AX282">
            <v>2369.0600736701927</v>
          </cell>
          <cell r="AY282">
            <v>2438.979231675049</v>
          </cell>
          <cell r="AZ282">
            <v>2412.700965132723</v>
          </cell>
          <cell r="BA282">
            <v>2594.0294475966989</v>
          </cell>
          <cell r="BB282">
            <v>2781.0759457508238</v>
          </cell>
          <cell r="BC282">
            <v>2991.8173355917324</v>
          </cell>
          <cell r="BD282">
            <v>3050.6150600582064</v>
          </cell>
          <cell r="BE282">
            <v>3120.0716718565704</v>
          </cell>
          <cell r="BF282">
            <v>3249.0059757216641</v>
          </cell>
        </row>
        <row r="283">
          <cell r="D283" t="str">
            <v>Net New Shipments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388.65438661478765</v>
          </cell>
          <cell r="M283">
            <v>395.02470311916477</v>
          </cell>
          <cell r="N283">
            <v>420.28599700467021</v>
          </cell>
          <cell r="O283">
            <v>369.54573096986678</v>
          </cell>
          <cell r="P283">
            <v>354.97394326491121</v>
          </cell>
          <cell r="Q283">
            <v>312.28555003947622</v>
          </cell>
          <cell r="R283">
            <v>404.7414105972839</v>
          </cell>
          <cell r="S283">
            <v>613.01528719571616</v>
          </cell>
          <cell r="T283">
            <v>695.28854112190675</v>
          </cell>
          <cell r="U283">
            <v>718.63392259833381</v>
          </cell>
          <cell r="V283">
            <v>753.78013179656045</v>
          </cell>
          <cell r="W283">
            <v>705.94305461574913</v>
          </cell>
          <cell r="X283">
            <v>635.50532816588748</v>
          </cell>
          <cell r="Y283">
            <v>696.55610140580575</v>
          </cell>
          <cell r="Z283">
            <v>443.81296959056999</v>
          </cell>
          <cell r="AA283">
            <v>500.09374838267104</v>
          </cell>
          <cell r="AB283">
            <v>463.96296448215435</v>
          </cell>
          <cell r="AC283">
            <v>667.28544505339232</v>
          </cell>
          <cell r="AD283">
            <v>650.53347300271707</v>
          </cell>
          <cell r="AE283">
            <v>634.39069656474385</v>
          </cell>
          <cell r="AF283">
            <v>622.5931346418256</v>
          </cell>
          <cell r="AG283">
            <v>609.21250756343943</v>
          </cell>
          <cell r="AH283">
            <v>616.1998241243673</v>
          </cell>
          <cell r="AI283">
            <v>765.23128678620924</v>
          </cell>
          <cell r="AJ283">
            <v>781.4124175029865</v>
          </cell>
          <cell r="AK283">
            <v>749.97413690959002</v>
          </cell>
          <cell r="AL283">
            <v>725.20481726993239</v>
          </cell>
          <cell r="AM283">
            <v>759.07676163976021</v>
          </cell>
          <cell r="AN283">
            <v>752.06631140196259</v>
          </cell>
          <cell r="AO283">
            <v>740.38218644510198</v>
          </cell>
          <cell r="AP283">
            <v>818.38711388218871</v>
          </cell>
          <cell r="AQ283">
            <v>802.68550727127877</v>
          </cell>
          <cell r="AR283">
            <v>755.70675595608554</v>
          </cell>
          <cell r="AS283">
            <v>778.89468101826424</v>
          </cell>
          <cell r="AT283">
            <v>828.37456390275133</v>
          </cell>
          <cell r="AU283">
            <v>799.55958745289536</v>
          </cell>
          <cell r="AV283">
            <v>780.2666383206888</v>
          </cell>
          <cell r="AW283">
            <v>799.60944523196667</v>
          </cell>
          <cell r="AX283">
            <v>740.87531813252281</v>
          </cell>
          <cell r="AY283">
            <v>755.42986234845011</v>
          </cell>
          <cell r="AZ283">
            <v>760.06161036853155</v>
          </cell>
          <cell r="BA283">
            <v>769.16807119241309</v>
          </cell>
          <cell r="BB283">
            <v>759.96530689049541</v>
          </cell>
          <cell r="BC283">
            <v>767.5649599594035</v>
          </cell>
          <cell r="BD283">
            <v>775.2406095589904</v>
          </cell>
          <cell r="BE283">
            <v>782.99301565458882</v>
          </cell>
          <cell r="BF283">
            <v>790.82294581112365</v>
          </cell>
        </row>
        <row r="284">
          <cell r="D284" t="str">
            <v>Replacement Shipments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406.93312978890754</v>
          </cell>
          <cell r="M284">
            <v>422.85372886584895</v>
          </cell>
          <cell r="N284">
            <v>439.25865374559589</v>
          </cell>
          <cell r="O284">
            <v>456.15610322351017</v>
          </cell>
          <cell r="P284">
            <v>473.55411275412547</v>
          </cell>
          <cell r="Q284">
            <v>491.46053752990633</v>
          </cell>
          <cell r="R284">
            <v>509.88303519329224</v>
          </cell>
          <cell r="S284">
            <v>528.82904820166459</v>
          </cell>
          <cell r="T284">
            <v>548.30578586643787</v>
          </cell>
          <cell r="U284">
            <v>568.32020608904838</v>
          </cell>
          <cell r="V284">
            <v>578.86929477499507</v>
          </cell>
          <cell r="W284">
            <v>596.79162754932986</v>
          </cell>
          <cell r="X284">
            <v>624.22976499529477</v>
          </cell>
          <cell r="Y284">
            <v>615.80914422740784</v>
          </cell>
          <cell r="Z284">
            <v>625.34482439855208</v>
          </cell>
          <cell r="AA284">
            <v>622.15057741774058</v>
          </cell>
          <cell r="AB284">
            <v>683.52243887431473</v>
          </cell>
          <cell r="AC284">
            <v>799.55030623979656</v>
          </cell>
          <cell r="AD284">
            <v>856.05888374108599</v>
          </cell>
          <cell r="AE284">
            <v>885.20083472472675</v>
          </cell>
          <cell r="AF284">
            <v>910.31544663369004</v>
          </cell>
          <cell r="AG284">
            <v>904.09627787854697</v>
          </cell>
          <cell r="AH284">
            <v>897.15225939098718</v>
          </cell>
          <cell r="AI284">
            <v>915.45643533017915</v>
          </cell>
          <cell r="AJ284">
            <v>806.87282271478921</v>
          </cell>
          <cell r="AK284">
            <v>828.62107115676304</v>
          </cell>
          <cell r="AL284">
            <v>872.38496100569523</v>
          </cell>
          <cell r="AM284">
            <v>1080.3634818131704</v>
          </cell>
          <cell r="AN284">
            <v>1127.7874804903595</v>
          </cell>
          <cell r="AO284">
            <v>1148.2128025304069</v>
          </cell>
          <cell r="AP284">
            <v>1166.6657838163674</v>
          </cell>
          <cell r="AQ284">
            <v>1153.1380740439781</v>
          </cell>
          <cell r="AR284">
            <v>1148.1332370449641</v>
          </cell>
          <cell r="AS284">
            <v>1260.1732154694998</v>
          </cell>
          <cell r="AT284">
            <v>1158.8787811404927</v>
          </cell>
          <cell r="AU284">
            <v>1166.4649023323029</v>
          </cell>
          <cell r="AV284">
            <v>1199.0708582861339</v>
          </cell>
          <cell r="AW284">
            <v>1422.3078085408179</v>
          </cell>
          <cell r="AX284">
            <v>1466.5737818274747</v>
          </cell>
          <cell r="AY284">
            <v>1481.7357096448568</v>
          </cell>
          <cell r="AZ284">
            <v>1535.3278807227607</v>
          </cell>
          <cell r="BA284">
            <v>1514.727005794437</v>
          </cell>
          <cell r="BB284">
            <v>1488.5594639139313</v>
          </cell>
          <cell r="BC284">
            <v>1611.0449991309977</v>
          </cell>
          <cell r="BD284">
            <v>1532.0399643654164</v>
          </cell>
          <cell r="BE284">
            <v>1526.6456885542457</v>
          </cell>
          <cell r="BF284">
            <v>1550.5606730082386</v>
          </cell>
        </row>
        <row r="285">
          <cell r="D285" t="str">
            <v>Net New Shipments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171.93616498608753</v>
          </cell>
          <cell r="M285">
            <v>173.93789868348085</v>
          </cell>
          <cell r="N285">
            <v>184.97111124969888</v>
          </cell>
          <cell r="O285">
            <v>159.65304100389767</v>
          </cell>
          <cell r="P285">
            <v>151.79071164442666</v>
          </cell>
          <cell r="Q285">
            <v>130.69003988783425</v>
          </cell>
          <cell r="R285">
            <v>173.63940368102249</v>
          </cell>
          <cell r="S285">
            <v>270.72125803813196</v>
          </cell>
          <cell r="T285">
            <v>307.75309787464812</v>
          </cell>
          <cell r="U285">
            <v>316.88062863567848</v>
          </cell>
          <cell r="V285">
            <v>331.44615185869498</v>
          </cell>
          <cell r="W285">
            <v>307.30465032921711</v>
          </cell>
          <cell r="X285">
            <v>272.92249439569241</v>
          </cell>
          <cell r="Y285">
            <v>299.64729110277131</v>
          </cell>
          <cell r="Z285">
            <v>181.52799831623724</v>
          </cell>
          <cell r="AA285">
            <v>206.47049373902246</v>
          </cell>
          <cell r="AB285">
            <v>188.8625221313805</v>
          </cell>
          <cell r="AC285">
            <v>280.81317557337388</v>
          </cell>
          <cell r="AD285">
            <v>271.72859674927349</v>
          </cell>
          <cell r="AE285">
            <v>263.01196780567989</v>
          </cell>
          <cell r="AF285">
            <v>256.35033718267732</v>
          </cell>
          <cell r="AG285">
            <v>249.04179616543115</v>
          </cell>
          <cell r="AH285">
            <v>250.98097765397688</v>
          </cell>
          <cell r="AI285">
            <v>344.71678013932069</v>
          </cell>
          <cell r="AJ285">
            <v>352.00595842570328</v>
          </cell>
          <cell r="AK285">
            <v>337.84383117553989</v>
          </cell>
          <cell r="AL285">
            <v>326.68589728043855</v>
          </cell>
          <cell r="AM285">
            <v>341.94432672764742</v>
          </cell>
          <cell r="AN285">
            <v>338.78630133711522</v>
          </cell>
          <cell r="AO285">
            <v>333.52290711444988</v>
          </cell>
          <cell r="AP285">
            <v>368.66209690639334</v>
          </cell>
          <cell r="AQ285">
            <v>361.58893175045876</v>
          </cell>
          <cell r="AR285">
            <v>340.42622686896721</v>
          </cell>
          <cell r="AS285">
            <v>350.87178366149783</v>
          </cell>
          <cell r="AT285">
            <v>373.16118322492366</v>
          </cell>
          <cell r="AU285">
            <v>360.18078622194298</v>
          </cell>
          <cell r="AV285">
            <v>351.48981472210471</v>
          </cell>
          <cell r="AW285">
            <v>360.20324585390335</v>
          </cell>
          <cell r="AX285">
            <v>333.74505010625762</v>
          </cell>
          <cell r="AY285">
            <v>340.30149350467218</v>
          </cell>
          <cell r="AZ285">
            <v>342.38797545002672</v>
          </cell>
          <cell r="BA285">
            <v>346.49019906252215</v>
          </cell>
          <cell r="BB285">
            <v>342.34459323939154</v>
          </cell>
          <cell r="BC285">
            <v>345.76803917179132</v>
          </cell>
          <cell r="BD285">
            <v>349.22571956350623</v>
          </cell>
          <cell r="BE285">
            <v>352.71797675914058</v>
          </cell>
          <cell r="BF285">
            <v>356.24515652673273</v>
          </cell>
        </row>
        <row r="286"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/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/>
        </row>
        <row r="288">
          <cell r="D288" t="str">
            <v>Supermarket</v>
          </cell>
        </row>
        <row r="290">
          <cell r="D290"/>
        </row>
        <row r="292"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  <cell r="AL292"/>
          <cell r="AM292"/>
          <cell r="AN292"/>
          <cell r="AO292"/>
          <cell r="AP292"/>
          <cell r="AQ292"/>
          <cell r="AR292"/>
          <cell r="AS292"/>
          <cell r="AT292"/>
          <cell r="AU292"/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/>
        </row>
        <row r="293">
          <cell r="D293" t="str">
            <v>SHIPMENTS</v>
          </cell>
          <cell r="E293">
            <v>1981</v>
          </cell>
          <cell r="F293">
            <v>1982</v>
          </cell>
          <cell r="G293">
            <v>1983</v>
          </cell>
          <cell r="H293">
            <v>1984</v>
          </cell>
          <cell r="I293">
            <v>1985</v>
          </cell>
          <cell r="J293">
            <v>1986</v>
          </cell>
          <cell r="K293">
            <v>1987</v>
          </cell>
          <cell r="L293">
            <v>1988</v>
          </cell>
          <cell r="M293">
            <v>1989</v>
          </cell>
          <cell r="N293">
            <v>1990</v>
          </cell>
          <cell r="O293">
            <v>1991</v>
          </cell>
          <cell r="P293">
            <v>1992</v>
          </cell>
          <cell r="Q293">
            <v>1993</v>
          </cell>
          <cell r="R293">
            <v>1994</v>
          </cell>
          <cell r="S293">
            <v>1995</v>
          </cell>
          <cell r="T293">
            <v>1996</v>
          </cell>
          <cell r="U293">
            <v>1997</v>
          </cell>
          <cell r="V293">
            <v>1998</v>
          </cell>
          <cell r="W293">
            <v>1999</v>
          </cell>
          <cell r="X293">
            <v>2000</v>
          </cell>
          <cell r="Y293">
            <v>2001</v>
          </cell>
          <cell r="Z293">
            <v>2002</v>
          </cell>
          <cell r="AA293">
            <v>2003</v>
          </cell>
          <cell r="AB293">
            <v>2004</v>
          </cell>
          <cell r="AC293">
            <v>2005</v>
          </cell>
          <cell r="AD293">
            <v>2006</v>
          </cell>
          <cell r="AE293">
            <v>2007</v>
          </cell>
          <cell r="AF293">
            <v>2008</v>
          </cell>
          <cell r="AG293">
            <v>2009</v>
          </cell>
          <cell r="AH293">
            <v>2010</v>
          </cell>
          <cell r="AI293">
            <v>2011</v>
          </cell>
          <cell r="AJ293">
            <v>2012</v>
          </cell>
          <cell r="AK293">
            <v>2013</v>
          </cell>
          <cell r="AL293">
            <v>2014</v>
          </cell>
          <cell r="AM293">
            <v>2015</v>
          </cell>
          <cell r="AN293">
            <v>2016</v>
          </cell>
          <cell r="AO293">
            <v>2017</v>
          </cell>
          <cell r="AP293">
            <v>2018</v>
          </cell>
          <cell r="AQ293">
            <v>2019</v>
          </cell>
          <cell r="AR293">
            <v>2020</v>
          </cell>
          <cell r="AS293">
            <v>2021</v>
          </cell>
          <cell r="AT293">
            <v>2022</v>
          </cell>
          <cell r="AU293">
            <v>2023</v>
          </cell>
          <cell r="AV293">
            <v>2024</v>
          </cell>
          <cell r="AW293">
            <v>2025</v>
          </cell>
          <cell r="AX293">
            <v>2026</v>
          </cell>
          <cell r="AY293">
            <v>2027</v>
          </cell>
          <cell r="AZ293">
            <v>2028</v>
          </cell>
          <cell r="BA293">
            <v>2029</v>
          </cell>
          <cell r="BB293">
            <v>2030</v>
          </cell>
          <cell r="BC293">
            <v>2031</v>
          </cell>
          <cell r="BD293">
            <v>2032</v>
          </cell>
          <cell r="BE293">
            <v>2033</v>
          </cell>
          <cell r="BF293">
            <v>2034</v>
          </cell>
        </row>
        <row r="294">
          <cell r="D294" t="str">
            <v>Replacement Shipments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322.62414686000193</v>
          </cell>
          <cell r="M294">
            <v>330.98103905992576</v>
          </cell>
          <cell r="N294">
            <v>339.38681767257094</v>
          </cell>
          <cell r="O294">
            <v>347.83423703066131</v>
          </cell>
          <cell r="P294">
            <v>356.31580053315662</v>
          </cell>
          <cell r="Q294">
            <v>364.82376932795296</v>
          </cell>
          <cell r="R294">
            <v>373.35017183276886</v>
          </cell>
          <cell r="S294">
            <v>381.88681408700376</v>
          </cell>
          <cell r="T294">
            <v>390.42529092422603</v>
          </cell>
          <cell r="U294">
            <v>399.94758084596378</v>
          </cell>
          <cell r="V294">
            <v>398.46199012696053</v>
          </cell>
          <cell r="W294">
            <v>395.5780929421544</v>
          </cell>
          <cell r="X294">
            <v>385.84733133174126</v>
          </cell>
          <cell r="Y294">
            <v>417.58485870334249</v>
          </cell>
          <cell r="Z294">
            <v>452.39124027225944</v>
          </cell>
          <cell r="AA294">
            <v>485.43922110915264</v>
          </cell>
          <cell r="AB294">
            <v>482.69685560435767</v>
          </cell>
          <cell r="AC294">
            <v>453.5992969393543</v>
          </cell>
          <cell r="AD294">
            <v>473.85503251653432</v>
          </cell>
          <cell r="AE294">
            <v>506.13741713526207</v>
          </cell>
          <cell r="AF294">
            <v>533.1904238239913</v>
          </cell>
          <cell r="AG294">
            <v>497.02230326035942</v>
          </cell>
          <cell r="AH294">
            <v>515.25854127739967</v>
          </cell>
          <cell r="AI294">
            <v>508.84236594517779</v>
          </cell>
          <cell r="AJ294">
            <v>540.6090543513701</v>
          </cell>
          <cell r="AK294">
            <v>542.21428357912112</v>
          </cell>
          <cell r="AL294">
            <v>462.48817127851146</v>
          </cell>
          <cell r="AM294">
            <v>483.05595789152909</v>
          </cell>
          <cell r="AN294">
            <v>515.48578308822312</v>
          </cell>
          <cell r="AO294">
            <v>543.50897754733887</v>
          </cell>
          <cell r="AP294">
            <v>505.92461299887555</v>
          </cell>
          <cell r="AQ294">
            <v>555.3588227090404</v>
          </cell>
          <cell r="AR294">
            <v>525.05201884011194</v>
          </cell>
          <cell r="AS294">
            <v>572.51351161938328</v>
          </cell>
          <cell r="AT294">
            <v>573.95786800514918</v>
          </cell>
          <cell r="AU294">
            <v>483.11345904492339</v>
          </cell>
          <cell r="AV294">
            <v>504.88968785685853</v>
          </cell>
          <cell r="AW294">
            <v>537.30608059175597</v>
          </cell>
          <cell r="AX294">
            <v>563.95036085068114</v>
          </cell>
          <cell r="AY294">
            <v>527.20071651720036</v>
          </cell>
          <cell r="AZ294">
            <v>575.67312793653036</v>
          </cell>
          <cell r="BA294">
            <v>544.27435976108927</v>
          </cell>
          <cell r="BB294">
            <v>592.58067877367921</v>
          </cell>
          <cell r="BC294">
            <v>593.9166018248817</v>
          </cell>
          <cell r="BD294">
            <v>502.93966031012189</v>
          </cell>
          <cell r="BE294">
            <v>524.65831648228414</v>
          </cell>
          <cell r="BF294">
            <v>557.2934896287627</v>
          </cell>
        </row>
        <row r="295">
          <cell r="D295" t="str">
            <v>Net New Shipments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77.323433985961856</v>
          </cell>
          <cell r="M295">
            <v>67.480951067034766</v>
          </cell>
          <cell r="N295">
            <v>56.191275269583457</v>
          </cell>
          <cell r="O295">
            <v>38.013094301079946</v>
          </cell>
          <cell r="P295">
            <v>61.269058170185872</v>
          </cell>
          <cell r="Q295">
            <v>87.567470944306478</v>
          </cell>
          <cell r="R295">
            <v>112.08904927638378</v>
          </cell>
          <cell r="S295">
            <v>100.81004151735389</v>
          </cell>
          <cell r="T295">
            <v>63.174006015128249</v>
          </cell>
          <cell r="U295">
            <v>73.907451670570538</v>
          </cell>
          <cell r="V295">
            <v>107.67542700830155</v>
          </cell>
          <cell r="W295">
            <v>137.6123308818369</v>
          </cell>
          <cell r="X295">
            <v>111.17497192861811</v>
          </cell>
          <cell r="Y295">
            <v>97.673682574057239</v>
          </cell>
          <cell r="Z295">
            <v>56.451125672918351</v>
          </cell>
          <cell r="AA295">
            <v>55.169833242217464</v>
          </cell>
          <cell r="AB295">
            <v>59.51742797476345</v>
          </cell>
          <cell r="AC295">
            <v>8.8888743391571552</v>
          </cell>
          <cell r="AD295">
            <v>9.2009253749947675</v>
          </cell>
          <cell r="AE295">
            <v>9.3483659529611032</v>
          </cell>
          <cell r="AF295">
            <v>10.318553723347577</v>
          </cell>
          <cell r="AG295">
            <v>8.9023097385161236</v>
          </cell>
          <cell r="AH295">
            <v>40.100281431640724</v>
          </cell>
          <cell r="AI295">
            <v>16.209652894934152</v>
          </cell>
          <cell r="AJ295">
            <v>31.904457268013175</v>
          </cell>
          <cell r="AK295">
            <v>31.743584426028065</v>
          </cell>
          <cell r="AL295">
            <v>20.625287766411937</v>
          </cell>
          <cell r="AM295">
            <v>21.833729965329439</v>
          </cell>
          <cell r="AN295">
            <v>21.820297503532856</v>
          </cell>
          <cell r="AO295">
            <v>20.441383303342263</v>
          </cell>
          <cell r="AP295">
            <v>21.276103518324817</v>
          </cell>
          <cell r="AQ295">
            <v>20.314305227489967</v>
          </cell>
          <cell r="AR295">
            <v>19.222340920977331</v>
          </cell>
          <cell r="AS295">
            <v>20.06716715429593</v>
          </cell>
          <cell r="AT295">
            <v>19.958733819732515</v>
          </cell>
          <cell r="AU295">
            <v>19.826201265198506</v>
          </cell>
          <cell r="AV295">
            <v>19.768628625425663</v>
          </cell>
          <cell r="AW295">
            <v>19.987409037006728</v>
          </cell>
          <cell r="AX295">
            <v>19.397351674363563</v>
          </cell>
          <cell r="AY295">
            <v>20.067118901416507</v>
          </cell>
          <cell r="AZ295">
            <v>20.148407923645209</v>
          </cell>
          <cell r="BA295">
            <v>19.003443360271376</v>
          </cell>
          <cell r="BB295">
            <v>19.354680312778328</v>
          </cell>
          <cell r="BC295">
            <v>19.548227115906229</v>
          </cell>
          <cell r="BD295">
            <v>19.743709387065792</v>
          </cell>
          <cell r="BE295">
            <v>19.941146480936368</v>
          </cell>
          <cell r="BF295">
            <v>20.140557945745968</v>
          </cell>
        </row>
        <row r="296">
          <cell r="D296" t="str">
            <v>Replacement Shipments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741.59596628253348</v>
          </cell>
          <cell r="M296">
            <v>762.68284288361281</v>
          </cell>
          <cell r="N296">
            <v>783.98315454249121</v>
          </cell>
          <cell r="O296">
            <v>805.48140077770154</v>
          </cell>
          <cell r="P296">
            <v>827.16133970752571</v>
          </cell>
          <cell r="Q296">
            <v>849.00599986280224</v>
          </cell>
          <cell r="R296">
            <v>870.99769418263509</v>
          </cell>
          <cell r="S296">
            <v>893.11803621255456</v>
          </cell>
          <cell r="T296">
            <v>915.34795851743411</v>
          </cell>
          <cell r="U296">
            <v>937.66773331395791</v>
          </cell>
          <cell r="V296">
            <v>960.05699531970004</v>
          </cell>
          <cell r="W296">
            <v>982.4947668079426</v>
          </cell>
          <cell r="X296">
            <v>1004.9594848492513</v>
          </cell>
          <cell r="Y296">
            <v>1027.4290307125898</v>
          </cell>
          <cell r="Z296">
            <v>1039.5952680486566</v>
          </cell>
          <cell r="AA296">
            <v>1022.7498790183639</v>
          </cell>
          <cell r="AB296">
            <v>1000.5405412556064</v>
          </cell>
          <cell r="AC296">
            <v>951.98130353354759</v>
          </cell>
          <cell r="AD296">
            <v>1063.2881593971183</v>
          </cell>
          <cell r="AE296">
            <v>1186.4851294571527</v>
          </cell>
          <cell r="AF296">
            <v>1302.9813335286976</v>
          </cell>
          <cell r="AG296">
            <v>1281.6331400378622</v>
          </cell>
          <cell r="AH296">
            <v>1158.8163187779833</v>
          </cell>
          <cell r="AI296">
            <v>1222.502069527507</v>
          </cell>
          <cell r="AJ296">
            <v>1375.0308319921414</v>
          </cell>
          <cell r="AK296">
            <v>1512.8434127907542</v>
          </cell>
          <cell r="AL296">
            <v>1433.4203317202162</v>
          </cell>
          <cell r="AM296">
            <v>1403.8568186103598</v>
          </cell>
          <cell r="AN296">
            <v>1257.1541006982202</v>
          </cell>
          <cell r="AO296">
            <v>1235.3706970192693</v>
          </cell>
          <cell r="AP296">
            <v>1229.9166962594718</v>
          </cell>
          <cell r="AQ296">
            <v>986.23842598670058</v>
          </cell>
          <cell r="AR296">
            <v>1098.7479055052468</v>
          </cell>
          <cell r="AS296">
            <v>1222.5131016129453</v>
          </cell>
          <cell r="AT296">
            <v>1342.7483439456423</v>
          </cell>
          <cell r="AU296">
            <v>1315.9420416143912</v>
          </cell>
          <cell r="AV296">
            <v>1313.3601000257663</v>
          </cell>
          <cell r="AW296">
            <v>1284.9729789989997</v>
          </cell>
          <cell r="AX296">
            <v>1497.9884594407768</v>
          </cell>
          <cell r="AY296">
            <v>1635.1810471517358</v>
          </cell>
          <cell r="AZ296">
            <v>1512.9088003031291</v>
          </cell>
          <cell r="BA296">
            <v>1488.002541959891</v>
          </cell>
          <cell r="BB296">
            <v>1341.2480562455435</v>
          </cell>
          <cell r="BC296">
            <v>1314.1504101995638</v>
          </cell>
          <cell r="BD296">
            <v>1311.9133648750394</v>
          </cell>
          <cell r="BE296">
            <v>1064.5283888297211</v>
          </cell>
          <cell r="BF296">
            <v>1172.8295115265432</v>
          </cell>
        </row>
        <row r="297">
          <cell r="D297" t="str">
            <v>Net New Shipments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297.99930176612327</v>
          </cell>
          <cell r="M297">
            <v>260.06703613475111</v>
          </cell>
          <cell r="N297">
            <v>216.55738671311519</v>
          </cell>
          <cell r="O297">
            <v>146.49990275584605</v>
          </cell>
          <cell r="P297">
            <v>236.12681968959259</v>
          </cell>
          <cell r="Q297">
            <v>337.47912959435052</v>
          </cell>
          <cell r="R297">
            <v>431.98363934606243</v>
          </cell>
          <cell r="S297">
            <v>388.51510382530768</v>
          </cell>
          <cell r="T297">
            <v>243.46836026054916</v>
          </cell>
          <cell r="U297">
            <v>284.83433621354925</v>
          </cell>
          <cell r="V297">
            <v>414.97383667244139</v>
          </cell>
          <cell r="W297">
            <v>530.3486459828116</v>
          </cell>
          <cell r="X297">
            <v>428.46084687096476</v>
          </cell>
          <cell r="Y297">
            <v>376.42778789777003</v>
          </cell>
          <cell r="Z297">
            <v>217.55883264956356</v>
          </cell>
          <cell r="AA297">
            <v>212.62081800090527</v>
          </cell>
          <cell r="AB297">
            <v>229.37615500386528</v>
          </cell>
          <cell r="AC297">
            <v>34.257122453152988</v>
          </cell>
          <cell r="AD297">
            <v>35.459746108128456</v>
          </cell>
          <cell r="AE297">
            <v>36.027972155792668</v>
          </cell>
          <cell r="AF297">
            <v>39.767010416944686</v>
          </cell>
          <cell r="AG297">
            <v>34.308901576529024</v>
          </cell>
          <cell r="AH297">
            <v>154.54378124778304</v>
          </cell>
          <cell r="AI297">
            <v>62.470909471492632</v>
          </cell>
          <cell r="AJ297">
            <v>122.95762744863532</v>
          </cell>
          <cell r="AK297">
            <v>122.33763436098161</v>
          </cell>
          <cell r="AL297">
            <v>79.488468582912901</v>
          </cell>
          <cell r="AM297">
            <v>84.145723349531181</v>
          </cell>
          <cell r="AN297">
            <v>84.093955547323375</v>
          </cell>
          <cell r="AO297">
            <v>78.779713180294493</v>
          </cell>
          <cell r="AP297">
            <v>81.996668615567614</v>
          </cell>
          <cell r="AQ297">
            <v>78.289962843020476</v>
          </cell>
          <cell r="AR297">
            <v>74.081606021296466</v>
          </cell>
          <cell r="AS297">
            <v>77.337509369925101</v>
          </cell>
          <cell r="AT297">
            <v>76.919614608636039</v>
          </cell>
          <cell r="AU297">
            <v>76.408843078235805</v>
          </cell>
          <cell r="AV297">
            <v>76.186962005853275</v>
          </cell>
          <cell r="AW297">
            <v>77.030126962843497</v>
          </cell>
          <cell r="AX297">
            <v>74.756085666369472</v>
          </cell>
          <cell r="AY297">
            <v>77.337323406580254</v>
          </cell>
          <cell r="AZ297">
            <v>77.650605818096665</v>
          </cell>
          <cell r="BA297">
            <v>73.237989579472924</v>
          </cell>
          <cell r="BB297">
            <v>74.591633115538571</v>
          </cell>
          <cell r="BC297">
            <v>75.337549446696357</v>
          </cell>
          <cell r="BD297">
            <v>76.090924941163394</v>
          </cell>
          <cell r="BE297">
            <v>76.851834190572845</v>
          </cell>
          <cell r="BF297">
            <v>77.620352532481775</v>
          </cell>
        </row>
        <row r="298">
          <cell r="D298" t="str">
            <v>Replacement Shipments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13.420778161224007</v>
          </cell>
          <cell r="M298">
            <v>13.754824551172884</v>
          </cell>
          <cell r="N298">
            <v>14.090221143792288</v>
          </cell>
          <cell r="O298">
            <v>14.426661912413239</v>
          </cell>
          <cell r="P298">
            <v>14.76383162723946</v>
          </cell>
          <cell r="Q298">
            <v>15.101406264703281</v>
          </cell>
          <cell r="R298">
            <v>15.439053449272675</v>
          </cell>
          <cell r="S298">
            <v>15.874527908338337</v>
          </cell>
          <cell r="T298">
            <v>15.89623703223047</v>
          </cell>
          <cell r="U298">
            <v>15.873371740903702</v>
          </cell>
          <cell r="V298">
            <v>15.632953662793101</v>
          </cell>
          <cell r="W298">
            <v>16.708118478471665</v>
          </cell>
          <cell r="X298">
            <v>17.880236027024019</v>
          </cell>
          <cell r="Y298">
            <v>18.9960407962928</v>
          </cell>
          <cell r="Z298">
            <v>19.073591906513855</v>
          </cell>
          <cell r="AA298">
            <v>17.900974707382908</v>
          </cell>
          <cell r="AB298">
            <v>18.218720123639169</v>
          </cell>
          <cell r="AC298">
            <v>19.049880953425514</v>
          </cell>
          <cell r="AD298">
            <v>21.075051045931431</v>
          </cell>
          <cell r="AE298">
            <v>21.408216423042298</v>
          </cell>
          <cell r="AF298">
            <v>22.095576882071533</v>
          </cell>
          <cell r="AG298">
            <v>20.864988488427059</v>
          </cell>
          <cell r="AH298">
            <v>19.651711287331089</v>
          </cell>
          <cell r="AI298">
            <v>20.10742146957892</v>
          </cell>
          <cell r="AJ298">
            <v>19.331956800778556</v>
          </cell>
          <cell r="AK298">
            <v>21.367029391282884</v>
          </cell>
          <cell r="AL298">
            <v>21.704873586473163</v>
          </cell>
          <cell r="AM298">
            <v>22.423021581356956</v>
          </cell>
          <cell r="AN298">
            <v>21.147490689164584</v>
          </cell>
          <cell r="AO298">
            <v>20.924236967449836</v>
          </cell>
          <cell r="AP298">
            <v>20.621811863815392</v>
          </cell>
          <cell r="AQ298">
            <v>20.344399600039395</v>
          </cell>
          <cell r="AR298">
            <v>22.374367118575364</v>
          </cell>
          <cell r="AS298">
            <v>22.359387904217762</v>
          </cell>
          <cell r="AT298">
            <v>23.115884102060797</v>
          </cell>
          <cell r="AU298">
            <v>21.83992694970334</v>
          </cell>
          <cell r="AV298">
            <v>21.57291533732603</v>
          </cell>
          <cell r="AW298">
            <v>21.296978898393089</v>
          </cell>
          <cell r="AX298">
            <v>20.989045327023092</v>
          </cell>
          <cell r="AY298">
            <v>22.984360903672368</v>
          </cell>
          <cell r="AZ298">
            <v>22.996191054205816</v>
          </cell>
          <cell r="BA298">
            <v>23.74924627363459</v>
          </cell>
          <cell r="BB298">
            <v>22.469083388222998</v>
          </cell>
          <cell r="BC298">
            <v>22.200244789601008</v>
          </cell>
          <cell r="BD298">
            <v>21.931251037405044</v>
          </cell>
          <cell r="BE298">
            <v>21.60459283069838</v>
          </cell>
          <cell r="BF298">
            <v>23.621162522423575</v>
          </cell>
        </row>
        <row r="299">
          <cell r="D299" t="str">
            <v>Net New Shipments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2.4537497471143297</v>
          </cell>
          <cell r="M299">
            <v>2.1414124810575856</v>
          </cell>
          <cell r="N299">
            <v>1.7831505971114143</v>
          </cell>
          <cell r="O299">
            <v>1.2062917503798616</v>
          </cell>
          <cell r="P299">
            <v>1.9442868512322062</v>
          </cell>
          <cell r="Q299">
            <v>2.7788297623207399</v>
          </cell>
          <cell r="R299">
            <v>3.5569873470201259</v>
          </cell>
          <cell r="S299">
            <v>3.199063998175518</v>
          </cell>
          <cell r="T299">
            <v>2.0047376751524384</v>
          </cell>
          <cell r="U299">
            <v>2.345348382735466</v>
          </cell>
          <cell r="V299">
            <v>3.4169272906324153</v>
          </cell>
          <cell r="W299">
            <v>4.3669325674597674</v>
          </cell>
          <cell r="X299">
            <v>3.527980396018279</v>
          </cell>
          <cell r="Y299">
            <v>3.0995360857787375</v>
          </cell>
          <cell r="Z299">
            <v>1.7913965819132045</v>
          </cell>
          <cell r="AA299">
            <v>1.7507365799481818</v>
          </cell>
          <cell r="AB299">
            <v>1.8887013459397508</v>
          </cell>
          <cell r="AC299">
            <v>0.28207584735304181</v>
          </cell>
          <cell r="AD299">
            <v>0.29197834535145262</v>
          </cell>
          <cell r="AE299">
            <v>0.29665716343086501</v>
          </cell>
          <cell r="AF299">
            <v>0.3274446992854223</v>
          </cell>
          <cell r="AG299">
            <v>0.2825022007375253</v>
          </cell>
          <cell r="AH299">
            <v>1.272525680118747</v>
          </cell>
          <cell r="AI299">
            <v>0.51439039423647159</v>
          </cell>
          <cell r="AJ299">
            <v>1.0124427992608385</v>
          </cell>
          <cell r="AK299">
            <v>1.0073377272924808</v>
          </cell>
          <cell r="AL299">
            <v>0.65451431774459934</v>
          </cell>
          <cell r="AM299">
            <v>0.6928625207038408</v>
          </cell>
          <cell r="AN299">
            <v>0.69243626053875573</v>
          </cell>
          <cell r="AO299">
            <v>0.64867836987619398</v>
          </cell>
          <cell r="AP299">
            <v>0.67516703457769722</v>
          </cell>
          <cell r="AQ299">
            <v>0.64464572698369693</v>
          </cell>
          <cell r="AR299">
            <v>0.60999378509700364</v>
          </cell>
          <cell r="AS299">
            <v>0.63680314998805443</v>
          </cell>
          <cell r="AT299">
            <v>0.63336217157379338</v>
          </cell>
          <cell r="AU299">
            <v>0.62915643851965797</v>
          </cell>
          <cell r="AV299">
            <v>0.62732945227497794</v>
          </cell>
          <cell r="AW299">
            <v>0.63427213901195501</v>
          </cell>
          <cell r="AX299">
            <v>0.61554750367528754</v>
          </cell>
          <cell r="AY299">
            <v>0.63680161875120689</v>
          </cell>
          <cell r="AZ299">
            <v>0.63938121082901489</v>
          </cell>
          <cell r="BA299">
            <v>0.60304738079835885</v>
          </cell>
          <cell r="BB299">
            <v>0.61419338840511273</v>
          </cell>
          <cell r="BC299">
            <v>0.62033532228920762</v>
          </cell>
          <cell r="BD299">
            <v>0.62653867551208009</v>
          </cell>
          <cell r="BE299">
            <v>0.63280406226721198</v>
          </cell>
          <cell r="BF299">
            <v>0.63913210288990285</v>
          </cell>
        </row>
        <row r="300">
          <cell r="D300" t="str">
            <v>Replacement Shipments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221.19824462900942</v>
          </cell>
          <cell r="M300">
            <v>227.26390344103558</v>
          </cell>
          <cell r="N300">
            <v>233.38082624371975</v>
          </cell>
          <cell r="O300">
            <v>239.54422459337465</v>
          </cell>
          <cell r="P300">
            <v>245.74910814448049</v>
          </cell>
          <cell r="Q300">
            <v>251.99028921994233</v>
          </cell>
          <cell r="R300">
            <v>258.26238800623344</v>
          </cell>
          <cell r="S300">
            <v>264.55983837477737</v>
          </cell>
          <cell r="T300">
            <v>270.87689432874009</v>
          </cell>
          <cell r="U300">
            <v>277.20763707216355</v>
          </cell>
          <cell r="V300">
            <v>283.54598269608579</v>
          </cell>
          <cell r="W300">
            <v>289.88569047396777</v>
          </cell>
          <cell r="X300">
            <v>295.04646809874839</v>
          </cell>
          <cell r="Y300">
            <v>291.71200277472025</v>
          </cell>
          <cell r="Z300">
            <v>287.04665093938968</v>
          </cell>
          <cell r="AA300">
            <v>275.84886521800138</v>
          </cell>
          <cell r="AB300">
            <v>304.26450077892741</v>
          </cell>
          <cell r="AC300">
            <v>335.62214349259494</v>
          </cell>
          <cell r="AD300">
            <v>365.31372720277955</v>
          </cell>
          <cell r="AE300">
            <v>360.83909150932908</v>
          </cell>
          <cell r="AF300">
            <v>331.21161917464912</v>
          </cell>
          <cell r="AG300">
            <v>347.79340552158487</v>
          </cell>
          <cell r="AH300">
            <v>386.38206467030636</v>
          </cell>
          <cell r="AI300">
            <v>421.31319749594695</v>
          </cell>
          <cell r="AJ300">
            <v>401.22481207551812</v>
          </cell>
          <cell r="AK300">
            <v>384.9958569184825</v>
          </cell>
          <cell r="AL300">
            <v>340.96064736858227</v>
          </cell>
          <cell r="AM300">
            <v>328.53915539315324</v>
          </cell>
          <cell r="AN300">
            <v>361.10698817055481</v>
          </cell>
          <cell r="AO300">
            <v>344.11151786145302</v>
          </cell>
          <cell r="AP300">
            <v>374.10112784181979</v>
          </cell>
          <cell r="AQ300">
            <v>369.76730618350433</v>
          </cell>
          <cell r="AR300">
            <v>341.06641767447587</v>
          </cell>
          <cell r="AS300">
            <v>356.29561145162847</v>
          </cell>
          <cell r="AT300">
            <v>424.68008626232245</v>
          </cell>
          <cell r="AU300">
            <v>436.79432666526645</v>
          </cell>
          <cell r="AV300">
            <v>431.6953611517107</v>
          </cell>
          <cell r="AW300">
            <v>415.31276339277946</v>
          </cell>
          <cell r="AX300">
            <v>360.65895590953699</v>
          </cell>
          <cell r="AY300">
            <v>349.39159412408583</v>
          </cell>
          <cell r="AZ300">
            <v>381.94659814583929</v>
          </cell>
          <cell r="BA300">
            <v>363.63418730846507</v>
          </cell>
          <cell r="BB300">
            <v>394.42100198853473</v>
          </cell>
          <cell r="BC300">
            <v>389.1686089288591</v>
          </cell>
          <cell r="BD300">
            <v>359.4248331608033</v>
          </cell>
          <cell r="BE300">
            <v>375.46088345292196</v>
          </cell>
          <cell r="BF300">
            <v>443.7417983373482</v>
          </cell>
        </row>
        <row r="301">
          <cell r="D301" t="str">
            <v>Net New Shipments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73.848223469738997</v>
          </cell>
          <cell r="M301">
            <v>64.448099333684695</v>
          </cell>
          <cell r="N301">
            <v>53.665824695669926</v>
          </cell>
          <cell r="O301">
            <v>36.3046406246267</v>
          </cell>
          <cell r="P301">
            <v>58.515392634446926</v>
          </cell>
          <cell r="Q301">
            <v>83.631854272652618</v>
          </cell>
          <cell r="R301">
            <v>107.05133919654608</v>
          </cell>
          <cell r="S301">
            <v>96.279253134551709</v>
          </cell>
          <cell r="T301">
            <v>60.334724845909001</v>
          </cell>
          <cell r="U301">
            <v>70.585768449421309</v>
          </cell>
          <cell r="V301">
            <v>102.83608197422059</v>
          </cell>
          <cell r="W301">
            <v>131.42750702197918</v>
          </cell>
          <cell r="X301">
            <v>106.1783439767697</v>
          </cell>
          <cell r="Y301">
            <v>93.283854143762255</v>
          </cell>
          <cell r="Z301">
            <v>53.913996429192593</v>
          </cell>
          <cell r="AA301">
            <v>52.690290175151858</v>
          </cell>
          <cell r="AB301">
            <v>56.842487391627401</v>
          </cell>
          <cell r="AC301">
            <v>8.4893743688580798</v>
          </cell>
          <cell r="AD301">
            <v>8.7874006390402428</v>
          </cell>
          <cell r="AE301">
            <v>8.9282146741752513</v>
          </cell>
          <cell r="AF301">
            <v>9.8547984998267566</v>
          </cell>
          <cell r="AG301">
            <v>8.5022059300436137</v>
          </cell>
          <cell r="AH301">
            <v>38.298021592016084</v>
          </cell>
          <cell r="AI301">
            <v>15.481129169319502</v>
          </cell>
          <cell r="AJ301">
            <v>30.470549076192572</v>
          </cell>
          <cell r="AK301">
            <v>30.316906474296957</v>
          </cell>
          <cell r="AL301">
            <v>19.698308540954713</v>
          </cell>
          <cell r="AM301">
            <v>20.85243873093259</v>
          </cell>
          <cell r="AN301">
            <v>20.839609975284475</v>
          </cell>
          <cell r="AO301">
            <v>19.522669447012049</v>
          </cell>
          <cell r="AP301">
            <v>20.319874146714938</v>
          </cell>
          <cell r="AQ301">
            <v>19.401302745354769</v>
          </cell>
          <cell r="AR301">
            <v>18.358415486327431</v>
          </cell>
          <cell r="AS301">
            <v>19.165272001293488</v>
          </cell>
          <cell r="AT301">
            <v>19.061712075025753</v>
          </cell>
          <cell r="AU301">
            <v>18.935136039795907</v>
          </cell>
          <cell r="AV301">
            <v>18.880150934394806</v>
          </cell>
          <cell r="AW301">
            <v>19.089098518489664</v>
          </cell>
          <cell r="AX301">
            <v>18.525560587876498</v>
          </cell>
          <cell r="AY301">
            <v>19.165225917082353</v>
          </cell>
          <cell r="AZ301">
            <v>19.242861500110848</v>
          </cell>
          <cell r="BA301">
            <v>18.149356018237086</v>
          </cell>
          <cell r="BB301">
            <v>18.484807040294072</v>
          </cell>
          <cell r="BC301">
            <v>18.669655110697022</v>
          </cell>
          <cell r="BD301">
            <v>18.856351661804183</v>
          </cell>
          <cell r="BE301">
            <v>19.044915178422343</v>
          </cell>
          <cell r="BF301">
            <v>19.235364330206721</v>
          </cell>
        </row>
        <row r="302">
          <cell r="D302" t="str">
            <v>Replacement Shipments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D303" t="str">
            <v>Net New Shipments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D304" t="str">
            <v>Replacement Shipments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1562.2135159318495</v>
          </cell>
          <cell r="M304">
            <v>1605.8432305341203</v>
          </cell>
          <cell r="N304">
            <v>1649.8783771889161</v>
          </cell>
          <cell r="O304">
            <v>1694.2856874316574</v>
          </cell>
          <cell r="P304">
            <v>1739.0303983739996</v>
          </cell>
          <cell r="Q304">
            <v>1784.0762813714321</v>
          </cell>
          <cell r="R304">
            <v>1829.3856752021898</v>
          </cell>
          <cell r="S304">
            <v>1874.9195237826766</v>
          </cell>
          <cell r="T304">
            <v>1920.637418429227</v>
          </cell>
          <cell r="U304">
            <v>1966.4976446601811</v>
          </cell>
          <cell r="V304">
            <v>2012.4572335160065</v>
          </cell>
          <cell r="W304">
            <v>2058.4720173585824</v>
          </cell>
          <cell r="X304">
            <v>2104.4966900938975</v>
          </cell>
          <cell r="Y304">
            <v>2135.9918040320954</v>
          </cell>
          <cell r="Z304">
            <v>2106.5854064396672</v>
          </cell>
          <cell r="AA304">
            <v>2066.8455508946922</v>
          </cell>
          <cell r="AB304">
            <v>1976.3617289254478</v>
          </cell>
          <cell r="AC304">
            <v>2193.6772434272875</v>
          </cell>
          <cell r="AD304">
            <v>2433.8704120978837</v>
          </cell>
          <cell r="AE304">
            <v>2661.1420974565849</v>
          </cell>
          <cell r="AF304">
            <v>2622.9801059813885</v>
          </cell>
          <cell r="AG304">
            <v>2389.41992271345</v>
          </cell>
          <cell r="AH304">
            <v>2514.927647201077</v>
          </cell>
          <cell r="AI304">
            <v>2811.4623862165809</v>
          </cell>
          <cell r="AJ304">
            <v>3079.6238669932004</v>
          </cell>
          <cell r="AK304">
            <v>2929.4702043894008</v>
          </cell>
          <cell r="AL304">
            <v>2860.7790449862914</v>
          </cell>
          <cell r="AM304">
            <v>2525.4807992105025</v>
          </cell>
          <cell r="AN304">
            <v>2476.2331173889966</v>
          </cell>
          <cell r="AO304">
            <v>2418.0106078628382</v>
          </cell>
          <cell r="AP304">
            <v>2259.637106285752</v>
          </cell>
          <cell r="AQ304">
            <v>2502.1458486435622</v>
          </cell>
          <cell r="AR304">
            <v>2730.5116163271309</v>
          </cell>
          <cell r="AS304">
            <v>2699.5489000177163</v>
          </cell>
          <cell r="AT304">
            <v>2455.4794829087673</v>
          </cell>
          <cell r="AU304">
            <v>2812.4916539465867</v>
          </cell>
          <cell r="AV304">
            <v>2931.7460623197821</v>
          </cell>
          <cell r="AW304">
            <v>3316.3707874330225</v>
          </cell>
          <cell r="AX304">
            <v>3165.0233684332866</v>
          </cell>
          <cell r="AY304">
            <v>3013.8289251602</v>
          </cell>
          <cell r="AZ304">
            <v>2687.4979207551123</v>
          </cell>
          <cell r="BA304">
            <v>2638.1505633949259</v>
          </cell>
          <cell r="BB304">
            <v>2569.6958255721552</v>
          </cell>
          <cell r="BC304">
            <v>2417.5163626106164</v>
          </cell>
          <cell r="BD304">
            <v>2652.8880839081066</v>
          </cell>
          <cell r="BE304">
            <v>2873.1509340392813</v>
          </cell>
          <cell r="BF304">
            <v>2848.4572480212933</v>
          </cell>
        </row>
        <row r="305">
          <cell r="D305" t="str">
            <v>Net New Shipments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573.77828810024585</v>
          </cell>
          <cell r="M305">
            <v>500.7421759055469</v>
          </cell>
          <cell r="N305">
            <v>416.96717370577608</v>
          </cell>
          <cell r="O305">
            <v>282.0760414937904</v>
          </cell>
          <cell r="P305">
            <v>454.64684505328808</v>
          </cell>
          <cell r="Q305">
            <v>649.79413072645184</v>
          </cell>
          <cell r="R305">
            <v>831.75642225439526</v>
          </cell>
          <cell r="S305">
            <v>748.06058219871193</v>
          </cell>
          <cell r="T305">
            <v>468.78250428422325</v>
          </cell>
          <cell r="U305">
            <v>548.43000254089566</v>
          </cell>
          <cell r="V305">
            <v>799.0051527005744</v>
          </cell>
          <cell r="W305">
            <v>1021.151849634618</v>
          </cell>
          <cell r="X305">
            <v>824.97351429550326</v>
          </cell>
          <cell r="Y305">
            <v>724.78724095419602</v>
          </cell>
          <cell r="Z305">
            <v>418.89539277083531</v>
          </cell>
          <cell r="AA305">
            <v>409.38756649430434</v>
          </cell>
          <cell r="AB305">
            <v>441.64887893739069</v>
          </cell>
          <cell r="AC305">
            <v>65.959862858464476</v>
          </cell>
          <cell r="AD305">
            <v>68.275436545678531</v>
          </cell>
          <cell r="AE305">
            <v>69.369518870546017</v>
          </cell>
          <cell r="AF305">
            <v>76.568794036327745</v>
          </cell>
          <cell r="AG305">
            <v>66.059560195317317</v>
          </cell>
          <cell r="AH305">
            <v>297.56400674550969</v>
          </cell>
          <cell r="AI305">
            <v>120.28367610320129</v>
          </cell>
          <cell r="AJ305">
            <v>236.74692043982213</v>
          </cell>
          <cell r="AK305">
            <v>235.55316404388577</v>
          </cell>
          <cell r="AL305">
            <v>153.0498801739086</v>
          </cell>
          <cell r="AM305">
            <v>162.01712154460984</v>
          </cell>
          <cell r="AN305">
            <v>161.91744600592938</v>
          </cell>
          <cell r="AO305">
            <v>151.68521770931699</v>
          </cell>
          <cell r="AP305">
            <v>157.8792563248644</v>
          </cell>
          <cell r="AQ305">
            <v>150.74223526454443</v>
          </cell>
          <cell r="AR305">
            <v>142.63931771214993</v>
          </cell>
          <cell r="AS305">
            <v>148.90834800357698</v>
          </cell>
          <cell r="AT305">
            <v>148.10371880036109</v>
          </cell>
          <cell r="AU305">
            <v>147.12026141442766</v>
          </cell>
          <cell r="AV305">
            <v>146.69304382996779</v>
          </cell>
          <cell r="AW305">
            <v>148.31650315602019</v>
          </cell>
          <cell r="AX305">
            <v>143.93798443322885</v>
          </cell>
          <cell r="AY305">
            <v>148.90798994323995</v>
          </cell>
          <cell r="AZ305">
            <v>149.51119486588868</v>
          </cell>
          <cell r="BA305">
            <v>141.01498908139911</v>
          </cell>
          <cell r="BB305">
            <v>143.6213417346371</v>
          </cell>
          <cell r="BC305">
            <v>145.05755515197961</v>
          </cell>
          <cell r="BD305">
            <v>146.50813070351433</v>
          </cell>
          <cell r="BE305">
            <v>147.97321201054001</v>
          </cell>
          <cell r="BF305">
            <v>149.45294413064403</v>
          </cell>
        </row>
        <row r="306">
          <cell r="D306" t="str">
            <v>Replacement Shipments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41.550934404978761</v>
          </cell>
          <cell r="M306">
            <v>42.54307130371641</v>
          </cell>
          <cell r="N306">
            <v>43.537357806470268</v>
          </cell>
          <cell r="O306">
            <v>44.532838393673352</v>
          </cell>
          <cell r="P306">
            <v>45.528532916484274</v>
          </cell>
          <cell r="Q306">
            <v>46.825850267448828</v>
          </cell>
          <cell r="R306">
            <v>47.146544285305573</v>
          </cell>
          <cell r="S306">
            <v>47.370662071070839</v>
          </cell>
          <cell r="T306">
            <v>47.126048029794013</v>
          </cell>
          <cell r="U306">
            <v>49.708237698855825</v>
          </cell>
          <cell r="V306">
            <v>52.799602566193983</v>
          </cell>
          <cell r="W306">
            <v>54.793130495438596</v>
          </cell>
          <cell r="X306">
            <v>54.2478073255444</v>
          </cell>
          <cell r="Y306">
            <v>51.435706166362046</v>
          </cell>
          <cell r="Z306">
            <v>54.750119170941147</v>
          </cell>
          <cell r="AA306">
            <v>60.145096534134439</v>
          </cell>
          <cell r="AB306">
            <v>64.180885663837756</v>
          </cell>
          <cell r="AC306">
            <v>61.832036228808036</v>
          </cell>
          <cell r="AD306">
            <v>58.098892615754572</v>
          </cell>
          <cell r="AE306">
            <v>58.601150131625545</v>
          </cell>
          <cell r="AF306">
            <v>63.90871919672901</v>
          </cell>
          <cell r="AG306">
            <v>68.241096245981538</v>
          </cell>
          <cell r="AH306">
            <v>62.438425027572876</v>
          </cell>
          <cell r="AI306">
            <v>58.726569177801444</v>
          </cell>
          <cell r="AJ306">
            <v>59.238884920569305</v>
          </cell>
          <cell r="AK306">
            <v>64.612639081131988</v>
          </cell>
          <cell r="AL306">
            <v>68.848401592260444</v>
          </cell>
          <cell r="AM306">
            <v>65.17402017265762</v>
          </cell>
          <cell r="AN306">
            <v>59.83237308190828</v>
          </cell>
          <cell r="AO306">
            <v>61.415370353912792</v>
          </cell>
          <cell r="AP306">
            <v>66.778149953953687</v>
          </cell>
          <cell r="AQ306">
            <v>70.255435036051978</v>
          </cell>
          <cell r="AR306">
            <v>66.663492155393342</v>
          </cell>
          <cell r="AS306">
            <v>61.320928717527089</v>
          </cell>
          <cell r="AT306">
            <v>62.809858046443466</v>
          </cell>
          <cell r="AU306">
            <v>68.229581300894949</v>
          </cell>
          <cell r="AV306">
            <v>71.641253608193921</v>
          </cell>
          <cell r="AW306">
            <v>67.974818176639147</v>
          </cell>
          <cell r="AX306">
            <v>62.689887814147795</v>
          </cell>
          <cell r="AY306">
            <v>64.171419945513307</v>
          </cell>
          <cell r="AZ306">
            <v>69.582101981304788</v>
          </cell>
          <cell r="BA306">
            <v>72.989846749239206</v>
          </cell>
          <cell r="BB306">
            <v>69.338336266098636</v>
          </cell>
          <cell r="BC306">
            <v>64.01315286799408</v>
          </cell>
          <cell r="BD306">
            <v>65.540375750378004</v>
          </cell>
          <cell r="BE306">
            <v>70.9566032299075</v>
          </cell>
          <cell r="BF306">
            <v>74.286239830292033</v>
          </cell>
        </row>
        <row r="307">
          <cell r="D307" t="str">
            <v>Net New Shipments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5.2749158624700669</v>
          </cell>
          <cell r="M307">
            <v>4.6034729815891637</v>
          </cell>
          <cell r="N307">
            <v>3.8333042646005708</v>
          </cell>
          <cell r="O307">
            <v>2.5932096361206618</v>
          </cell>
          <cell r="P307">
            <v>4.1797047823715507</v>
          </cell>
          <cell r="Q307">
            <v>5.9737522987451532</v>
          </cell>
          <cell r="R307">
            <v>7.6465862101330231</v>
          </cell>
          <cell r="S307">
            <v>6.877145254473561</v>
          </cell>
          <cell r="T307">
            <v>4.3096581365680322</v>
          </cell>
          <cell r="U307">
            <v>5.041881472085322</v>
          </cell>
          <cell r="V307">
            <v>7.3454939679404561</v>
          </cell>
          <cell r="W307">
            <v>9.387755168399158</v>
          </cell>
          <cell r="X307">
            <v>7.5842289032636359</v>
          </cell>
          <cell r="Y307">
            <v>6.6631864493925264</v>
          </cell>
          <cell r="Z307">
            <v>3.8510309606843975</v>
          </cell>
          <cell r="AA307">
            <v>3.763622662594571</v>
          </cell>
          <cell r="AB307">
            <v>4.0602105821437817</v>
          </cell>
          <cell r="AC307">
            <v>0.60638879876483998</v>
          </cell>
          <cell r="AD307">
            <v>0.62767656204687228</v>
          </cell>
          <cell r="AE307">
            <v>0.63773478894376012</v>
          </cell>
          <cell r="AF307">
            <v>0.70391988440297837</v>
          </cell>
          <cell r="AG307">
            <v>0.6073053462789062</v>
          </cell>
          <cell r="AH307">
            <v>2.7355951450847442</v>
          </cell>
          <cell r="AI307">
            <v>1.1058039041068355</v>
          </cell>
          <cell r="AJ307">
            <v>2.1764854333434842</v>
          </cell>
          <cell r="AK307">
            <v>2.1655108728216987</v>
          </cell>
          <cell r="AL307">
            <v>1.4070334437915335</v>
          </cell>
          <cell r="AM307">
            <v>1.4894719827357221</v>
          </cell>
          <cell r="AN307">
            <v>1.488555635618809</v>
          </cell>
          <cell r="AO307">
            <v>1.3944876925306744</v>
          </cell>
          <cell r="AP307">
            <v>1.4514313469412627</v>
          </cell>
          <cell r="AQ307">
            <v>1.3858185721419432</v>
          </cell>
          <cell r="AR307">
            <v>1.3113260212458044</v>
          </cell>
          <cell r="AS307">
            <v>1.3689590966206993</v>
          </cell>
          <cell r="AT307">
            <v>1.3615618990698408</v>
          </cell>
          <cell r="AU307">
            <v>1.3525206804098389</v>
          </cell>
          <cell r="AV307">
            <v>1.3485931410452849</v>
          </cell>
          <cell r="AW307">
            <v>1.3635180894594896</v>
          </cell>
          <cell r="AX307">
            <v>1.3232650538462849</v>
          </cell>
          <cell r="AY307">
            <v>1.3689558048646973</v>
          </cell>
          <cell r="AZ307">
            <v>1.3745012486027122</v>
          </cell>
          <cell r="BA307">
            <v>1.2963930810528268</v>
          </cell>
          <cell r="BB307">
            <v>1.3203540625659684</v>
          </cell>
          <cell r="BC307">
            <v>1.3335576031915366</v>
          </cell>
          <cell r="BD307">
            <v>1.3468931792235139</v>
          </cell>
          <cell r="BE307">
            <v>1.3603621110157746</v>
          </cell>
          <cell r="BF307">
            <v>1.373965732125896</v>
          </cell>
        </row>
        <row r="308">
          <cell r="D308" t="str">
            <v>Replacement Shipments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157.25000212948362</v>
          </cell>
          <cell r="M308">
            <v>161.56208364128574</v>
          </cell>
          <cell r="N308">
            <v>165.91060876345043</v>
          </cell>
          <cell r="O308">
            <v>170.29217338767975</v>
          </cell>
          <cell r="P308">
            <v>174.70322987350789</v>
          </cell>
          <cell r="Q308">
            <v>179.14009029730059</v>
          </cell>
          <cell r="R308">
            <v>183.59893014548652</v>
          </cell>
          <cell r="S308">
            <v>188.07579245298234</v>
          </cell>
          <cell r="T308">
            <v>192.56659238622208</v>
          </cell>
          <cell r="U308">
            <v>197.06712226860972</v>
          </cell>
          <cell r="V308">
            <v>201.57305704458787</v>
          </cell>
          <cell r="W308">
            <v>206.07996017686304</v>
          </cell>
          <cell r="X308">
            <v>215.80910608573367</v>
          </cell>
          <cell r="Y308">
            <v>214.89221385450887</v>
          </cell>
          <cell r="Z308">
            <v>213.02684572952737</v>
          </cell>
          <cell r="AA308">
            <v>206.90782405769968</v>
          </cell>
          <cell r="AB308">
            <v>225.73039789434404</v>
          </cell>
          <cell r="AC308">
            <v>246.71704273179293</v>
          </cell>
          <cell r="AD308">
            <v>266.95102648878628</v>
          </cell>
          <cell r="AE308">
            <v>265.35241210252275</v>
          </cell>
          <cell r="AF308">
            <v>247.22090204812824</v>
          </cell>
          <cell r="AG308">
            <v>258.9558593915109</v>
          </cell>
          <cell r="AH308">
            <v>285.35310404382818</v>
          </cell>
          <cell r="AI308">
            <v>309.72725873682327</v>
          </cell>
          <cell r="AJ308">
            <v>303.67743190639885</v>
          </cell>
          <cell r="AK308">
            <v>294.9771109621114</v>
          </cell>
          <cell r="AL308">
            <v>267.23614626805056</v>
          </cell>
          <cell r="AM308">
            <v>260.73745040944198</v>
          </cell>
          <cell r="AN308">
            <v>282.85075883167644</v>
          </cell>
          <cell r="AO308">
            <v>270.96032138037765</v>
          </cell>
          <cell r="AP308">
            <v>291.47266670649606</v>
          </cell>
          <cell r="AQ308">
            <v>290.04640408139562</v>
          </cell>
          <cell r="AR308">
            <v>272.6410100560197</v>
          </cell>
          <cell r="AS308">
            <v>283.50312374061843</v>
          </cell>
          <cell r="AT308">
            <v>331.15386044016964</v>
          </cell>
          <cell r="AU308">
            <v>320.7328053627715</v>
          </cell>
          <cell r="AV308">
            <v>325.33896866567284</v>
          </cell>
          <cell r="AW308">
            <v>316.5294230776002</v>
          </cell>
          <cell r="AX308">
            <v>281.23968895080498</v>
          </cell>
          <cell r="AY308">
            <v>275.56146513136639</v>
          </cell>
          <cell r="AZ308">
            <v>297.66565358134983</v>
          </cell>
          <cell r="BA308">
            <v>284.83900209624392</v>
          </cell>
          <cell r="BB308">
            <v>305.9180808561473</v>
          </cell>
          <cell r="BC308">
            <v>303.83880511576558</v>
          </cell>
          <cell r="BD308">
            <v>285.69202173633812</v>
          </cell>
          <cell r="BE308">
            <v>297.12773033761152</v>
          </cell>
          <cell r="BF308">
            <v>344.70484620597858</v>
          </cell>
        </row>
        <row r="309">
          <cell r="D309" t="str">
            <v>Net New Shipments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58.559103956250055</v>
          </cell>
          <cell r="M309">
            <v>53.330130213223129</v>
          </cell>
          <cell r="N309">
            <v>47.11623696607694</v>
          </cell>
          <cell r="O309">
            <v>36.615650670019932</v>
          </cell>
          <cell r="P309">
            <v>51.027168020836143</v>
          </cell>
          <cell r="Q309">
            <v>67.576952434492341</v>
          </cell>
          <cell r="R309">
            <v>83.352096343299763</v>
          </cell>
          <cell r="S309">
            <v>77.276619649540407</v>
          </cell>
          <cell r="T309">
            <v>54.654309661906154</v>
          </cell>
          <cell r="U309">
            <v>61.888737122901148</v>
          </cell>
          <cell r="V309">
            <v>83.780046999240312</v>
          </cell>
          <cell r="W309">
            <v>103.64729855996029</v>
          </cell>
          <cell r="X309">
            <v>87.868325820665177</v>
          </cell>
          <cell r="Y309">
            <v>80.084897107602501</v>
          </cell>
          <cell r="Z309">
            <v>54.209300538523166</v>
          </cell>
          <cell r="AA309">
            <v>53.829626351742263</v>
          </cell>
          <cell r="AB309">
            <v>57.120360937332407</v>
          </cell>
          <cell r="AC309">
            <v>24.243278648584692</v>
          </cell>
          <cell r="AD309">
            <v>24.521640217709773</v>
          </cell>
          <cell r="AE309">
            <v>24.693991978872873</v>
          </cell>
          <cell r="AF309">
            <v>25.420108007891486</v>
          </cell>
          <cell r="AG309">
            <v>24.547264349107536</v>
          </cell>
          <cell r="AH309">
            <v>45.800756396341512</v>
          </cell>
          <cell r="AI309">
            <v>11.005546625948227</v>
          </cell>
          <cell r="AJ309">
            <v>21.661536759273986</v>
          </cell>
          <cell r="AK309">
            <v>21.552312115488803</v>
          </cell>
          <cell r="AL309">
            <v>14.003542682754414</v>
          </cell>
          <cell r="AM309">
            <v>14.824014721924414</v>
          </cell>
          <cell r="AN309">
            <v>14.814894749673385</v>
          </cell>
          <cell r="AO309">
            <v>13.878680715866267</v>
          </cell>
          <cell r="AP309">
            <v>14.445414149651242</v>
          </cell>
          <cell r="AQ309">
            <v>13.792401034369952</v>
          </cell>
          <cell r="AR309">
            <v>13.051011680318425</v>
          </cell>
          <cell r="AS309">
            <v>13.62460659699309</v>
          </cell>
          <cell r="AT309">
            <v>13.550985765808946</v>
          </cell>
          <cell r="AU309">
            <v>13.461002765071953</v>
          </cell>
          <cell r="AV309">
            <v>13.421913811378545</v>
          </cell>
          <cell r="AW309">
            <v>13.570454809517287</v>
          </cell>
          <cell r="AX309">
            <v>13.169835261484423</v>
          </cell>
          <cell r="AY309">
            <v>13.624573835692445</v>
          </cell>
          <cell r="AZ309">
            <v>13.679765031341049</v>
          </cell>
          <cell r="BA309">
            <v>12.902391143760724</v>
          </cell>
          <cell r="BB309">
            <v>13.140863533183165</v>
          </cell>
          <cell r="BC309">
            <v>13.272272168514974</v>
          </cell>
          <cell r="BD309">
            <v>13.404994890200669</v>
          </cell>
          <cell r="BE309">
            <v>13.539044839102644</v>
          </cell>
          <cell r="BF309">
            <v>13.674435287493457</v>
          </cell>
        </row>
        <row r="310">
          <cell r="D310" t="str">
            <v>Replacement Shipments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87.55573915556306</v>
          </cell>
          <cell r="M310">
            <v>89.86801521911022</v>
          </cell>
          <cell r="N310">
            <v>92.195854975423046</v>
          </cell>
          <cell r="O310">
            <v>94.537312202483832</v>
          </cell>
          <cell r="P310">
            <v>96.890368595886684</v>
          </cell>
          <cell r="Q310">
            <v>99.252935952802005</v>
          </cell>
          <cell r="R310">
            <v>101.62285859057114</v>
          </cell>
          <cell r="S310">
            <v>103.99791599878046</v>
          </cell>
          <cell r="T310">
            <v>106.3758257228055</v>
          </cell>
          <cell r="U310">
            <v>108.75424647594426</v>
          </cell>
          <cell r="V310">
            <v>112.66804006454061</v>
          </cell>
          <cell r="W310">
            <v>112.32089557995843</v>
          </cell>
          <cell r="X310">
            <v>111.5461250123282</v>
          </cell>
          <cell r="Y310">
            <v>108.77233589030462</v>
          </cell>
          <cell r="Z310">
            <v>117.90553348148865</v>
          </cell>
          <cell r="AA310">
            <v>127.9962979049009</v>
          </cell>
          <cell r="AB310">
            <v>137.65519693964609</v>
          </cell>
          <cell r="AC310">
            <v>136.96257231104943</v>
          </cell>
          <cell r="AD310">
            <v>128.53699495300199</v>
          </cell>
          <cell r="AE310">
            <v>134.18542774154801</v>
          </cell>
          <cell r="AF310">
            <v>148.17717351385966</v>
          </cell>
          <cell r="AG310">
            <v>156.87555068626739</v>
          </cell>
          <cell r="AH310">
            <v>148.53893474978386</v>
          </cell>
          <cell r="AI310">
            <v>141.96970900163561</v>
          </cell>
          <cell r="AJ310">
            <v>139.00496529280508</v>
          </cell>
          <cell r="AK310">
            <v>148.82219659344256</v>
          </cell>
          <cell r="AL310">
            <v>159.89262406150772</v>
          </cell>
          <cell r="AM310">
            <v>144.07670969525026</v>
          </cell>
          <cell r="AN310">
            <v>135.76262481643423</v>
          </cell>
          <cell r="AO310">
            <v>141.47359273695909</v>
          </cell>
          <cell r="AP310">
            <v>155.77834196026345</v>
          </cell>
          <cell r="AQ310">
            <v>164.06497782148813</v>
          </cell>
          <cell r="AR310">
            <v>165.28753238191089</v>
          </cell>
          <cell r="AS310">
            <v>146.92742134570759</v>
          </cell>
          <cell r="AT310">
            <v>148.76292387796229</v>
          </cell>
          <cell r="AU310">
            <v>158.53095231906255</v>
          </cell>
          <cell r="AV310">
            <v>166.2008556086206</v>
          </cell>
          <cell r="AW310">
            <v>150.75454254385346</v>
          </cell>
          <cell r="AX310">
            <v>142.43634935487827</v>
          </cell>
          <cell r="AY310">
            <v>147.72557721742604</v>
          </cell>
          <cell r="AZ310">
            <v>162.28562510384734</v>
          </cell>
          <cell r="BA310">
            <v>170.27809555080353</v>
          </cell>
          <cell r="BB310">
            <v>171.16667350131584</v>
          </cell>
          <cell r="BC310">
            <v>153.0649520477065</v>
          </cell>
          <cell r="BD310">
            <v>154.86729031143841</v>
          </cell>
          <cell r="BE310">
            <v>164.59478375244535</v>
          </cell>
          <cell r="BF310">
            <v>172.24707848562446</v>
          </cell>
        </row>
        <row r="311">
          <cell r="D311" t="str">
            <v>Net New Shipments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25.112300908977545</v>
          </cell>
          <cell r="M311">
            <v>22.452880360848212</v>
          </cell>
          <cell r="N311">
            <v>19.350270036905158</v>
          </cell>
          <cell r="O311">
            <v>14.235023687820785</v>
          </cell>
          <cell r="P311">
            <v>21.015164885601962</v>
          </cell>
          <cell r="Q311">
            <v>28.743361952098894</v>
          </cell>
          <cell r="R311">
            <v>36.032338349074962</v>
          </cell>
          <cell r="S311">
            <v>32.964656312268971</v>
          </cell>
          <cell r="T311">
            <v>22.161169230196492</v>
          </cell>
          <cell r="U311">
            <v>25.431181265603755</v>
          </cell>
          <cell r="V311">
            <v>35.509133449319052</v>
          </cell>
          <cell r="W311">
            <v>44.554655106308928</v>
          </cell>
          <cell r="X311">
            <v>36.992809737455673</v>
          </cell>
          <cell r="Y311">
            <v>33.19737311133099</v>
          </cell>
          <cell r="Z311">
            <v>21.099431811316435</v>
          </cell>
          <cell r="AA311">
            <v>20.825898688541656</v>
          </cell>
          <cell r="AB311">
            <v>22.237427121861629</v>
          </cell>
          <cell r="AC311">
            <v>7.1141373842008306</v>
          </cell>
          <cell r="AD311">
            <v>7.225629863432232</v>
          </cell>
          <cell r="AE311">
            <v>7.2881649954110799</v>
          </cell>
          <cell r="AF311">
            <v>7.6011684464037899</v>
          </cell>
          <cell r="AG311">
            <v>7.1894271352207397</v>
          </cell>
          <cell r="AH311">
            <v>16.74859763212703</v>
          </cell>
          <cell r="AI311">
            <v>4.9577123440719788</v>
          </cell>
          <cell r="AJ311">
            <v>9.7579585851572119</v>
          </cell>
          <cell r="AK311">
            <v>9.7087557256199943</v>
          </cell>
          <cell r="AL311">
            <v>6.3082315471128823</v>
          </cell>
          <cell r="AM311">
            <v>6.6778328486032024</v>
          </cell>
          <cell r="AN311">
            <v>6.6737245384440484</v>
          </cell>
          <cell r="AO311">
            <v>6.2519844804669447</v>
          </cell>
          <cell r="AP311">
            <v>6.5072831435838907</v>
          </cell>
          <cell r="AQ311">
            <v>6.2131177293153996</v>
          </cell>
          <cell r="AR311">
            <v>5.8791411194049488</v>
          </cell>
          <cell r="AS311">
            <v>6.1375307019989123</v>
          </cell>
          <cell r="AT311">
            <v>6.1043664334761161</v>
          </cell>
          <cell r="AU311">
            <v>6.0638314333828021</v>
          </cell>
          <cell r="AV311">
            <v>6.0462228770038564</v>
          </cell>
          <cell r="AW311">
            <v>6.1131367309997131</v>
          </cell>
          <cell r="AX311">
            <v>5.9326680504277647</v>
          </cell>
          <cell r="AY311">
            <v>6.1375159438853188</v>
          </cell>
          <cell r="AZ311">
            <v>6.1623781412165499</v>
          </cell>
          <cell r="BA311">
            <v>5.8121914354214823</v>
          </cell>
          <cell r="BB311">
            <v>5.919617040795174</v>
          </cell>
          <cell r="BC311">
            <v>5.9788132112028052</v>
          </cell>
          <cell r="BD311">
            <v>6.0386013433153494</v>
          </cell>
          <cell r="BE311">
            <v>6.0989873567482391</v>
          </cell>
          <cell r="BF311">
            <v>6.159977230315917</v>
          </cell>
        </row>
        <row r="312"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  <cell r="AS312"/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/>
        </row>
        <row r="314">
          <cell r="D314" t="str">
            <v>MiniMart</v>
          </cell>
        </row>
        <row r="316">
          <cell r="D316"/>
        </row>
        <row r="318"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  <cell r="AK318"/>
          <cell r="AL318"/>
          <cell r="AM318"/>
          <cell r="AN318"/>
          <cell r="AO318"/>
          <cell r="AP318"/>
          <cell r="AQ318"/>
          <cell r="AR318"/>
          <cell r="AS318"/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/>
        </row>
        <row r="319">
          <cell r="D319" t="str">
            <v>SHIPMENTS</v>
          </cell>
          <cell r="E319">
            <v>1981</v>
          </cell>
          <cell r="F319">
            <v>1982</v>
          </cell>
          <cell r="G319">
            <v>1983</v>
          </cell>
          <cell r="H319">
            <v>1984</v>
          </cell>
          <cell r="I319">
            <v>1985</v>
          </cell>
          <cell r="J319">
            <v>1986</v>
          </cell>
          <cell r="K319">
            <v>1987</v>
          </cell>
          <cell r="L319">
            <v>1988</v>
          </cell>
          <cell r="M319">
            <v>1989</v>
          </cell>
          <cell r="N319">
            <v>1990</v>
          </cell>
          <cell r="O319">
            <v>1991</v>
          </cell>
          <cell r="P319">
            <v>1992</v>
          </cell>
          <cell r="Q319">
            <v>1993</v>
          </cell>
          <cell r="R319">
            <v>1994</v>
          </cell>
          <cell r="S319">
            <v>1995</v>
          </cell>
          <cell r="T319">
            <v>1996</v>
          </cell>
          <cell r="U319">
            <v>1997</v>
          </cell>
          <cell r="V319">
            <v>1998</v>
          </cell>
          <cell r="W319">
            <v>1999</v>
          </cell>
          <cell r="X319">
            <v>2000</v>
          </cell>
          <cell r="Y319">
            <v>2001</v>
          </cell>
          <cell r="Z319">
            <v>2002</v>
          </cell>
          <cell r="AA319">
            <v>2003</v>
          </cell>
          <cell r="AB319">
            <v>2004</v>
          </cell>
          <cell r="AC319">
            <v>2005</v>
          </cell>
          <cell r="AD319">
            <v>2006</v>
          </cell>
          <cell r="AE319">
            <v>2007</v>
          </cell>
          <cell r="AF319">
            <v>2008</v>
          </cell>
          <cell r="AG319">
            <v>2009</v>
          </cell>
          <cell r="AH319">
            <v>2010</v>
          </cell>
          <cell r="AI319">
            <v>2011</v>
          </cell>
          <cell r="AJ319">
            <v>2012</v>
          </cell>
          <cell r="AK319">
            <v>2013</v>
          </cell>
          <cell r="AL319">
            <v>2014</v>
          </cell>
          <cell r="AM319">
            <v>2015</v>
          </cell>
          <cell r="AN319">
            <v>2016</v>
          </cell>
          <cell r="AO319">
            <v>2017</v>
          </cell>
          <cell r="AP319">
            <v>2018</v>
          </cell>
          <cell r="AQ319">
            <v>2019</v>
          </cell>
          <cell r="AR319">
            <v>2020</v>
          </cell>
          <cell r="AS319">
            <v>2021</v>
          </cell>
          <cell r="AT319">
            <v>2022</v>
          </cell>
          <cell r="AU319">
            <v>2023</v>
          </cell>
          <cell r="AV319">
            <v>2024</v>
          </cell>
          <cell r="AW319">
            <v>2025</v>
          </cell>
          <cell r="AX319">
            <v>2026</v>
          </cell>
          <cell r="AY319">
            <v>2027</v>
          </cell>
          <cell r="AZ319">
            <v>2028</v>
          </cell>
          <cell r="BA319">
            <v>2029</v>
          </cell>
          <cell r="BB319">
            <v>2030</v>
          </cell>
          <cell r="BC319">
            <v>2031</v>
          </cell>
          <cell r="BD319">
            <v>2032</v>
          </cell>
          <cell r="BE319">
            <v>2033</v>
          </cell>
          <cell r="BF319">
            <v>2034</v>
          </cell>
        </row>
        <row r="320">
          <cell r="D320" t="str">
            <v>Replacement Shipments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13.24923771923568</v>
          </cell>
          <cell r="M320">
            <v>13.576518862588443</v>
          </cell>
          <cell r="N320">
            <v>13.90682881197335</v>
          </cell>
          <cell r="O320">
            <v>14.239996381463477</v>
          </cell>
          <cell r="P320">
            <v>14.575842964135591</v>
          </cell>
          <cell r="Q320">
            <v>14.914182614797749</v>
          </cell>
          <cell r="R320">
            <v>15.254822148423671</v>
          </cell>
          <cell r="S320">
            <v>15.597561254461873</v>
          </cell>
          <cell r="T320">
            <v>15.942192627150416</v>
          </cell>
          <cell r="U320">
            <v>16.413337757733927</v>
          </cell>
          <cell r="V320">
            <v>16.337861302551261</v>
          </cell>
          <cell r="W320">
            <v>16.206194050667104</v>
          </cell>
          <cell r="X320">
            <v>15.795504549444225</v>
          </cell>
          <cell r="Y320">
            <v>17.082992728723511</v>
          </cell>
          <cell r="Z320">
            <v>18.497471973575767</v>
          </cell>
          <cell r="AA320">
            <v>19.841542458789384</v>
          </cell>
          <cell r="AB320">
            <v>19.722740903156414</v>
          </cell>
          <cell r="AC320">
            <v>18.52729347640711</v>
          </cell>
          <cell r="AD320">
            <v>19.43765469014815</v>
          </cell>
          <cell r="AE320">
            <v>20.74397475586909</v>
          </cell>
          <cell r="AF320">
            <v>21.837335335986918</v>
          </cell>
          <cell r="AG320">
            <v>20.34482051778626</v>
          </cell>
          <cell r="AH320">
            <v>21.079831550560428</v>
          </cell>
          <cell r="AI320">
            <v>20.8074703751907</v>
          </cell>
          <cell r="AJ320">
            <v>22.099109957891052</v>
          </cell>
          <cell r="AK320">
            <v>22.15821339110169</v>
          </cell>
          <cell r="AL320">
            <v>19.794554500289294</v>
          </cell>
          <cell r="AM320">
            <v>20.67958249552845</v>
          </cell>
          <cell r="AN320">
            <v>22.037261267267695</v>
          </cell>
          <cell r="AO320">
            <v>23.290919347361605</v>
          </cell>
          <cell r="AP320">
            <v>21.619369544808492</v>
          </cell>
          <cell r="AQ320">
            <v>22.130666666260382</v>
          </cell>
          <cell r="AR320">
            <v>22.60420701872199</v>
          </cell>
          <cell r="AS320">
            <v>24.99079210396966</v>
          </cell>
          <cell r="AT320">
            <v>25.168904108311288</v>
          </cell>
          <cell r="AU320">
            <v>22.695044932831976</v>
          </cell>
          <cell r="AV320">
            <v>22.67953820973824</v>
          </cell>
          <cell r="AW320">
            <v>23.273436039201812</v>
          </cell>
          <cell r="AX320">
            <v>24.44957581007111</v>
          </cell>
          <cell r="AY320">
            <v>22.536160043704243</v>
          </cell>
          <cell r="AZ320">
            <v>23.710293309625101</v>
          </cell>
          <cell r="BA320">
            <v>25.186119724286083</v>
          </cell>
          <cell r="BB320">
            <v>27.145800647827123</v>
          </cell>
          <cell r="BC320">
            <v>27.202362745048383</v>
          </cell>
          <cell r="BD320">
            <v>24.702025916928804</v>
          </cell>
          <cell r="BE320">
            <v>24.699791438312445</v>
          </cell>
          <cell r="BF320">
            <v>25.097429888969003</v>
          </cell>
        </row>
        <row r="321">
          <cell r="D321" t="str">
            <v>Net New Shipments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3.1641000384982476</v>
          </cell>
          <cell r="M321">
            <v>2.7613424399628168</v>
          </cell>
          <cell r="N321">
            <v>2.2993652386937526</v>
          </cell>
          <cell r="O321">
            <v>1.5555081679807472</v>
          </cell>
          <cell r="P321">
            <v>2.5071497645879219</v>
          </cell>
          <cell r="Q321">
            <v>3.5832893587780177</v>
          </cell>
          <cell r="R321">
            <v>4.5867203103657124</v>
          </cell>
          <cell r="S321">
            <v>4.1251796486945409</v>
          </cell>
          <cell r="T321">
            <v>2.5851008492566936</v>
          </cell>
          <cell r="U321">
            <v>3.0243169324142229</v>
          </cell>
          <cell r="V321">
            <v>4.406113453317829</v>
          </cell>
          <cell r="W321">
            <v>5.6311412853198135</v>
          </cell>
          <cell r="X321">
            <v>4.5493159683420341</v>
          </cell>
          <cell r="Y321">
            <v>3.9968388218369171</v>
          </cell>
          <cell r="Z321">
            <v>2.3099984016149335</v>
          </cell>
          <cell r="AA321">
            <v>2.2575674991016683</v>
          </cell>
          <cell r="AB321">
            <v>2.435472487945276</v>
          </cell>
          <cell r="AC321">
            <v>1.2672610238821842</v>
          </cell>
          <cell r="AD321">
            <v>1.2419278053802998</v>
          </cell>
          <cell r="AE321">
            <v>1.2932865113986054</v>
          </cell>
          <cell r="AF321">
            <v>1.4535840113746872</v>
          </cell>
          <cell r="AG321">
            <v>1.2745490270222319</v>
          </cell>
          <cell r="AH321">
            <v>1.0508351156999538</v>
          </cell>
          <cell r="AI321">
            <v>1.7967366435312897</v>
          </cell>
          <cell r="AJ321">
            <v>2.8916821460786086</v>
          </cell>
          <cell r="AK321">
            <v>3.0106907172095969</v>
          </cell>
          <cell r="AL321">
            <v>2.9004904325426821</v>
          </cell>
          <cell r="AM321">
            <v>1.9999557142097899</v>
          </cell>
          <cell r="AN321">
            <v>1.2361747719341167</v>
          </cell>
          <cell r="AO321">
            <v>1.1586564627095015</v>
          </cell>
          <cell r="AP321">
            <v>0.91679049889575026</v>
          </cell>
          <cell r="AQ321">
            <v>1.579626643364719</v>
          </cell>
          <cell r="AR321">
            <v>2.5819127055640934</v>
          </cell>
          <cell r="AS321">
            <v>2.1550085438574627</v>
          </cell>
          <cell r="AT321">
            <v>2.0334586367370946</v>
          </cell>
          <cell r="AU321">
            <v>2.0069809840968276</v>
          </cell>
          <cell r="AV321">
            <v>2.0202532285742048</v>
          </cell>
          <cell r="AW321">
            <v>1.8239938497671915</v>
          </cell>
          <cell r="AX321">
            <v>2.0810570619022144</v>
          </cell>
          <cell r="AY321">
            <v>1.8402444378086222</v>
          </cell>
          <cell r="AZ321">
            <v>2.3459439659905001</v>
          </cell>
          <cell r="BA321">
            <v>2.346439128649024</v>
          </cell>
          <cell r="BB321">
            <v>1.7607678329077885</v>
          </cell>
          <cell r="BC321">
            <v>1.7783755112368169</v>
          </cell>
          <cell r="BD321">
            <v>1.7961592663492354</v>
          </cell>
          <cell r="BE321">
            <v>1.8141208590127178</v>
          </cell>
          <cell r="BF321">
            <v>1.8322620676028123</v>
          </cell>
        </row>
        <row r="322">
          <cell r="D322" t="str">
            <v>Replacement Shipments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37.955917317249259</v>
          </cell>
          <cell r="M322">
            <v>38.964170568196714</v>
          </cell>
          <cell r="N322">
            <v>39.984697286289887</v>
          </cell>
          <cell r="O322">
            <v>41.017063449274943</v>
          </cell>
          <cell r="P322">
            <v>42.060810279220888</v>
          </cell>
          <cell r="Q322">
            <v>43.115454268277908</v>
          </cell>
          <cell r="R322">
            <v>44.180487251164848</v>
          </cell>
          <cell r="S322">
            <v>45.255376525465202</v>
          </cell>
          <cell r="T322">
            <v>46.339565020714993</v>
          </cell>
          <cell r="U322">
            <v>47.432471517164529</v>
          </cell>
          <cell r="V322">
            <v>48.533490914989251</v>
          </cell>
          <cell r="W322">
            <v>49.641994554613227</v>
          </cell>
          <cell r="X322">
            <v>50.757330588692099</v>
          </cell>
          <cell r="Y322">
            <v>51.878824406181238</v>
          </cell>
          <cell r="Z322">
            <v>53.073284167851966</v>
          </cell>
          <cell r="AA322">
            <v>52.157251114685714</v>
          </cell>
          <cell r="AB322">
            <v>50.970553426715654</v>
          </cell>
          <cell r="AC322">
            <v>48.448935807405078</v>
          </cell>
          <cell r="AD322">
            <v>54.039414710029909</v>
          </cell>
          <cell r="AE322">
            <v>60.235614537995076</v>
          </cell>
          <cell r="AF322">
            <v>66.094817622912146</v>
          </cell>
          <cell r="AG322">
            <v>64.964568180339157</v>
          </cell>
          <cell r="AH322">
            <v>58.690602411607991</v>
          </cell>
          <cell r="AI322">
            <v>61.88198574981034</v>
          </cell>
          <cell r="AJ322">
            <v>69.584921858618856</v>
          </cell>
          <cell r="AK322">
            <v>76.546336251141156</v>
          </cell>
          <cell r="AL322">
            <v>72.492951326326335</v>
          </cell>
          <cell r="AM322">
            <v>70.974832110513134</v>
          </cell>
          <cell r="AN322">
            <v>64.109943197790017</v>
          </cell>
          <cell r="AO322">
            <v>62.943406943726977</v>
          </cell>
          <cell r="AP322">
            <v>62.606699758009839</v>
          </cell>
          <cell r="AQ322">
            <v>54.503627365953335</v>
          </cell>
          <cell r="AR322">
            <v>59.97306978018019</v>
          </cell>
          <cell r="AS322">
            <v>66.414650092454991</v>
          </cell>
          <cell r="AT322">
            <v>73.039719010591156</v>
          </cell>
          <cell r="AU322">
            <v>71.054080198334319</v>
          </cell>
          <cell r="AV322">
            <v>63.711259075507776</v>
          </cell>
          <cell r="AW322">
            <v>70.466394157793218</v>
          </cell>
          <cell r="AX322">
            <v>83.400736556549901</v>
          </cell>
          <cell r="AY322">
            <v>90.930747455587039</v>
          </cell>
          <cell r="AZ322">
            <v>86.350850059585724</v>
          </cell>
          <cell r="BA322">
            <v>80.530176078404438</v>
          </cell>
          <cell r="BB322">
            <v>70.016111552586267</v>
          </cell>
          <cell r="BC322">
            <v>68.479210043339137</v>
          </cell>
          <cell r="BD322">
            <v>66.986921030511738</v>
          </cell>
          <cell r="BE322">
            <v>62.050732439806907</v>
          </cell>
          <cell r="BF322">
            <v>72.308874928986427</v>
          </cell>
        </row>
        <row r="323">
          <cell r="D323" t="str">
            <v>Net New Shipments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15.117366850602707</v>
          </cell>
          <cell r="M323">
            <v>13.193080546489</v>
          </cell>
          <cell r="N323">
            <v>10.985856140425767</v>
          </cell>
          <cell r="O323">
            <v>7.4318723581301356</v>
          </cell>
          <cell r="P323">
            <v>11.978604430809019</v>
          </cell>
          <cell r="Q323">
            <v>17.120160269717164</v>
          </cell>
          <cell r="R323">
            <v>21.914330371747294</v>
          </cell>
          <cell r="S323">
            <v>19.709191654873958</v>
          </cell>
          <cell r="T323">
            <v>12.351037390892998</v>
          </cell>
          <cell r="U323">
            <v>14.449514232645811</v>
          </cell>
          <cell r="V323">
            <v>21.051430943629612</v>
          </cell>
          <cell r="W323">
            <v>26.904341696527922</v>
          </cell>
          <cell r="X323">
            <v>21.735620737634235</v>
          </cell>
          <cell r="Y323">
            <v>19.096007704331896</v>
          </cell>
          <cell r="Z323">
            <v>11.036659029938056</v>
          </cell>
          <cell r="AA323">
            <v>10.786155829041263</v>
          </cell>
          <cell r="AB323">
            <v>11.636146331294185</v>
          </cell>
          <cell r="AC323">
            <v>6.0546915585482566</v>
          </cell>
          <cell r="AD323">
            <v>5.9336550701502802</v>
          </cell>
          <cell r="AE323">
            <v>6.1790355544599151</v>
          </cell>
          <cell r="AF323">
            <v>6.9449013876790104</v>
          </cell>
          <cell r="AG323">
            <v>6.0895120179951618</v>
          </cell>
          <cell r="AH323">
            <v>5.0206566638997856</v>
          </cell>
          <cell r="AI323">
            <v>8.5844084079828793</v>
          </cell>
          <cell r="AJ323">
            <v>13.815814697931046</v>
          </cell>
          <cell r="AK323">
            <v>14.384411204445883</v>
          </cell>
          <cell r="AL323">
            <v>13.85789873325939</v>
          </cell>
          <cell r="AM323">
            <v>9.5553439678913037</v>
          </cell>
          <cell r="AN323">
            <v>5.9061683547962502</v>
          </cell>
          <cell r="AO323">
            <v>5.535803099612167</v>
          </cell>
          <cell r="AP323">
            <v>4.380221272501899</v>
          </cell>
          <cell r="AQ323">
            <v>7.5471050738535723</v>
          </cell>
          <cell r="AR323">
            <v>12.33580514880623</v>
          </cell>
          <cell r="AS323">
            <v>10.296151931763461</v>
          </cell>
          <cell r="AT323">
            <v>9.7154134866327695</v>
          </cell>
          <cell r="AU323">
            <v>9.5889091462404394</v>
          </cell>
          <cell r="AV323">
            <v>9.6523209809656692</v>
          </cell>
          <cell r="AW323">
            <v>8.7146372822210196</v>
          </cell>
          <cell r="AX323">
            <v>9.9428281846439859</v>
          </cell>
          <cell r="AY323">
            <v>8.7922789806411945</v>
          </cell>
          <cell r="AZ323">
            <v>11.20839894862138</v>
          </cell>
          <cell r="BA323">
            <v>11.210764725767376</v>
          </cell>
          <cell r="BB323">
            <v>8.4125574238928493</v>
          </cell>
          <cell r="BC323">
            <v>8.4966829981315186</v>
          </cell>
          <cell r="BD323">
            <v>8.5816498281128588</v>
          </cell>
          <cell r="BE323">
            <v>8.6674663263941056</v>
          </cell>
          <cell r="BF323">
            <v>8.7541409896580262</v>
          </cell>
        </row>
        <row r="324">
          <cell r="D324" t="str">
            <v>Replacement Shipments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5.4058159674714261</v>
          </cell>
          <cell r="M324">
            <v>5.5353237503991011</v>
          </cell>
          <cell r="N324">
            <v>5.6658729103676562</v>
          </cell>
          <cell r="O324">
            <v>5.7973911673842009</v>
          </cell>
          <cell r="P324">
            <v>5.9298034272116613</v>
          </cell>
          <cell r="Q324">
            <v>6.0630318258026472</v>
          </cell>
          <cell r="R324">
            <v>6.196995779954964</v>
          </cell>
          <cell r="S324">
            <v>6.3987418646465315</v>
          </cell>
          <cell r="T324">
            <v>6.4018603283352178</v>
          </cell>
          <cell r="U324">
            <v>6.3874364718177885</v>
          </cell>
          <cell r="V324">
            <v>6.2855250204429423</v>
          </cell>
          <cell r="W324">
            <v>6.716571828673894</v>
          </cell>
          <cell r="X324">
            <v>7.1875034790729382</v>
          </cell>
          <cell r="Y324">
            <v>7.6363539936171172</v>
          </cell>
          <cell r="Z324">
            <v>7.6932640522675655</v>
          </cell>
          <cell r="AA324">
            <v>7.2130905514019403</v>
          </cell>
          <cell r="AB324">
            <v>7.3364970473122737</v>
          </cell>
          <cell r="AC324">
            <v>7.668207015468421</v>
          </cell>
          <cell r="AD324">
            <v>8.4836796776089631</v>
          </cell>
          <cell r="AE324">
            <v>8.6151238401355457</v>
          </cell>
          <cell r="AF324">
            <v>8.8906015599868304</v>
          </cell>
          <cell r="AG324">
            <v>8.4181644054451539</v>
          </cell>
          <cell r="AH324">
            <v>7.9215375686279828</v>
          </cell>
          <cell r="AI324">
            <v>8.1007724102006566</v>
          </cell>
          <cell r="AJ324">
            <v>8.0658860628383913</v>
          </cell>
          <cell r="AK324">
            <v>8.8734089103702747</v>
          </cell>
          <cell r="AL324">
            <v>9.0209699429801304</v>
          </cell>
          <cell r="AM324">
            <v>9.3467506042814712</v>
          </cell>
          <cell r="AN324">
            <v>8.8181305003068076</v>
          </cell>
          <cell r="AO324">
            <v>8.2513000247274135</v>
          </cell>
          <cell r="AP324">
            <v>8.6646061455627166</v>
          </cell>
          <cell r="AQ324">
            <v>8.9733245301136257</v>
          </cell>
          <cell r="AR324">
            <v>9.8181934447179788</v>
          </cell>
          <cell r="AS324">
            <v>9.9311725376955593</v>
          </cell>
          <cell r="AT324">
            <v>9.9743564946390855</v>
          </cell>
          <cell r="AU324">
            <v>9.2060543742531138</v>
          </cell>
          <cell r="AV324">
            <v>8.6148978862854335</v>
          </cell>
          <cell r="AW324">
            <v>8.9523040746932185</v>
          </cell>
          <cell r="AX324">
            <v>9.4690269993721579</v>
          </cell>
          <cell r="AY324">
            <v>10.628423196750989</v>
          </cell>
          <cell r="AZ324">
            <v>10.607435540064245</v>
          </cell>
          <cell r="BA324">
            <v>10.612475933558276</v>
          </cell>
          <cell r="BB324">
            <v>9.8358648638081689</v>
          </cell>
          <cell r="BC324">
            <v>9.2488733374709255</v>
          </cell>
          <cell r="BD324">
            <v>9.5246913910504976</v>
          </cell>
          <cell r="BE324">
            <v>10.122083295039271</v>
          </cell>
          <cell r="BF324">
            <v>11.205910108416363</v>
          </cell>
        </row>
        <row r="325">
          <cell r="D325" t="str">
            <v>Net New Shipments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0.99292589717510538</v>
          </cell>
          <cell r="M325">
            <v>0.86653657793611671</v>
          </cell>
          <cell r="N325">
            <v>0.72156356145013234</v>
          </cell>
          <cell r="O325">
            <v>0.48813385305874135</v>
          </cell>
          <cell r="P325">
            <v>0.7867684014622327</v>
          </cell>
          <cell r="Q325">
            <v>1.124471653270291</v>
          </cell>
          <cell r="R325">
            <v>1.4393582136621532</v>
          </cell>
          <cell r="S325">
            <v>1.294522187621034</v>
          </cell>
          <cell r="T325">
            <v>0.81123022306672254</v>
          </cell>
          <cell r="U325">
            <v>0.94906057549448519</v>
          </cell>
          <cell r="V325">
            <v>1.3826819950254787</v>
          </cell>
          <cell r="W325">
            <v>1.7671078489350684</v>
          </cell>
          <cell r="X325">
            <v>1.4276203610626084</v>
          </cell>
          <cell r="Y325">
            <v>1.2542475663697132</v>
          </cell>
          <cell r="Z325">
            <v>0.72490035317758839</v>
          </cell>
          <cell r="AA325">
            <v>0.70844701722604242</v>
          </cell>
          <cell r="AB325">
            <v>0.76427536288838382</v>
          </cell>
          <cell r="AC325">
            <v>0.3976790473699694</v>
          </cell>
          <cell r="AD325">
            <v>0.38972923276131155</v>
          </cell>
          <cell r="AE325">
            <v>0.40584610284458478</v>
          </cell>
          <cell r="AF325">
            <v>0.45614904429464076</v>
          </cell>
          <cell r="AG325">
            <v>0.39996609486165369</v>
          </cell>
          <cell r="AH325">
            <v>0.32976245609943078</v>
          </cell>
          <cell r="AI325">
            <v>0.56383373536205994</v>
          </cell>
          <cell r="AJ325">
            <v>0.90743846727523447</v>
          </cell>
          <cell r="AK325">
            <v>0.94478453434770415</v>
          </cell>
          <cell r="AL325">
            <v>0.91020259471542886</v>
          </cell>
          <cell r="AM325">
            <v>0.62760589035761427</v>
          </cell>
          <cell r="AN325">
            <v>0.38792387394630623</v>
          </cell>
          <cell r="AO325">
            <v>0.36359786155801999</v>
          </cell>
          <cell r="AP325">
            <v>0.28769792913050179</v>
          </cell>
          <cell r="AQ325">
            <v>0.49570246925853212</v>
          </cell>
          <cell r="AR325">
            <v>0.81022975203300973</v>
          </cell>
          <cell r="AS325">
            <v>0.67626300236868531</v>
          </cell>
          <cell r="AT325">
            <v>0.63811943891919043</v>
          </cell>
          <cell r="AU325">
            <v>0.62981048955505514</v>
          </cell>
          <cell r="AV325">
            <v>0.63397545118549203</v>
          </cell>
          <cell r="AW325">
            <v>0.57238731635727902</v>
          </cell>
          <cell r="AX325">
            <v>0.65305629566711332</v>
          </cell>
          <cell r="AY325">
            <v>0.57748691166537469</v>
          </cell>
          <cell r="AZ325">
            <v>0.73618042691825281</v>
          </cell>
          <cell r="BA325">
            <v>0.73633581385954017</v>
          </cell>
          <cell r="BB325">
            <v>0.55254636671880064</v>
          </cell>
          <cell r="BC325">
            <v>0.55807183038598396</v>
          </cell>
          <cell r="BD325">
            <v>0.56365254868985915</v>
          </cell>
          <cell r="BE325">
            <v>0.56928907417675134</v>
          </cell>
          <cell r="BF325">
            <v>0.57498196491850706</v>
          </cell>
        </row>
        <row r="326">
          <cell r="D326" t="str">
            <v>Replacement Shipments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21.197552249122964</v>
          </cell>
          <cell r="M326">
            <v>21.744852520609722</v>
          </cell>
          <cell r="N326">
            <v>22.298186157331337</v>
          </cell>
          <cell r="O326">
            <v>22.857296831652363</v>
          </cell>
          <cell r="P326">
            <v>23.421915144006729</v>
          </cell>
          <cell r="Q326">
            <v>23.991758686671645</v>
          </cell>
          <cell r="R326">
            <v>24.566532133408121</v>
          </cell>
          <cell r="S326">
            <v>25.145927355435688</v>
          </cell>
          <cell r="T326">
            <v>25.729623564152266</v>
          </cell>
          <cell r="U326">
            <v>26.317287480950984</v>
          </cell>
          <cell r="V326">
            <v>26.908573534423827</v>
          </cell>
          <cell r="W326">
            <v>27.503124085177795</v>
          </cell>
          <cell r="X326">
            <v>28.228885668007933</v>
          </cell>
          <cell r="Y326">
            <v>27.881169053860472</v>
          </cell>
          <cell r="Z326">
            <v>27.407886687761923</v>
          </cell>
          <cell r="AA326">
            <v>26.313981649387287</v>
          </cell>
          <cell r="AB326">
            <v>28.99335906531325</v>
          </cell>
          <cell r="AC326">
            <v>31.954623928400579</v>
          </cell>
          <cell r="AD326">
            <v>34.759243934220798</v>
          </cell>
          <cell r="AE326">
            <v>34.312993241423577</v>
          </cell>
          <cell r="AF326">
            <v>31.474292118056017</v>
          </cell>
          <cell r="AG326">
            <v>33.037991775204823</v>
          </cell>
          <cell r="AH326">
            <v>36.699936764018986</v>
          </cell>
          <cell r="AI326">
            <v>40.016771385888447</v>
          </cell>
          <cell r="AJ326">
            <v>38.338476708768042</v>
          </cell>
          <cell r="AK326">
            <v>36.763033102386913</v>
          </cell>
          <cell r="AL326">
            <v>32.541216469128486</v>
          </cell>
          <cell r="AM326">
            <v>31.330798314057613</v>
          </cell>
          <cell r="AN326">
            <v>34.405520149636111</v>
          </cell>
          <cell r="AO326">
            <v>34.770759537027701</v>
          </cell>
          <cell r="AP326">
            <v>37.519083501732531</v>
          </cell>
          <cell r="AQ326">
            <v>37.186963266753786</v>
          </cell>
          <cell r="AR326">
            <v>34.704478809999763</v>
          </cell>
          <cell r="AS326">
            <v>35.87032294636537</v>
          </cell>
          <cell r="AT326">
            <v>39.035125910018877</v>
          </cell>
          <cell r="AU326">
            <v>44.009519482624697</v>
          </cell>
          <cell r="AV326">
            <v>44.764437033387139</v>
          </cell>
          <cell r="AW326">
            <v>43.45345691840825</v>
          </cell>
          <cell r="AX326">
            <v>38.986750763667729</v>
          </cell>
          <cell r="AY326">
            <v>35.775144345634928</v>
          </cell>
          <cell r="AZ326">
            <v>37.152575198378592</v>
          </cell>
          <cell r="BA326">
            <v>37.345551676382186</v>
          </cell>
          <cell r="BB326">
            <v>39.556395721500827</v>
          </cell>
          <cell r="BC326">
            <v>40.697244696453161</v>
          </cell>
          <cell r="BD326">
            <v>40.442062600142243</v>
          </cell>
          <cell r="BE326">
            <v>40.659230821604176</v>
          </cell>
          <cell r="BF326">
            <v>43.553922880545741</v>
          </cell>
        </row>
        <row r="327">
          <cell r="D327" t="str">
            <v>Net New Shipments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7.0313334188849694</v>
          </cell>
          <cell r="M327">
            <v>6.1363165332507492</v>
          </cell>
          <cell r="N327">
            <v>5.1097005304305867</v>
          </cell>
          <cell r="O327">
            <v>3.4566848177349243</v>
          </cell>
          <cell r="P327">
            <v>5.5714439213065203</v>
          </cell>
          <cell r="Q327">
            <v>7.9628652417289345</v>
          </cell>
          <cell r="R327">
            <v>10.192711800812674</v>
          </cell>
          <cell r="S327">
            <v>9.1670658859878866</v>
          </cell>
          <cell r="T327">
            <v>5.7446685539037503</v>
          </cell>
          <cell r="U327">
            <v>6.7207042942538351</v>
          </cell>
          <cell r="V327">
            <v>9.7913632295951558</v>
          </cell>
          <cell r="W327">
            <v>12.513647300710659</v>
          </cell>
          <cell r="X327">
            <v>10.109591040760108</v>
          </cell>
          <cell r="Y327">
            <v>8.8818640485264382</v>
          </cell>
          <cell r="Z327">
            <v>5.1333297813665695</v>
          </cell>
          <cell r="AA327">
            <v>5.0168166646703263</v>
          </cell>
          <cell r="AB327">
            <v>5.4121610843228609</v>
          </cell>
          <cell r="AC327">
            <v>2.8161356086271212</v>
          </cell>
          <cell r="AD327">
            <v>2.7598395675117331</v>
          </cell>
          <cell r="AE327">
            <v>2.873970025330209</v>
          </cell>
          <cell r="AF327">
            <v>3.230186691943743</v>
          </cell>
          <cell r="AG327">
            <v>2.832331171160547</v>
          </cell>
          <cell r="AH327">
            <v>2.3351891459998897</v>
          </cell>
          <cell r="AI327">
            <v>3.9927480967362499</v>
          </cell>
          <cell r="AJ327">
            <v>6.4259603246190977</v>
          </cell>
          <cell r="AK327">
            <v>6.6904238160213367</v>
          </cell>
          <cell r="AL327">
            <v>6.4455342945392431</v>
          </cell>
          <cell r="AM327">
            <v>4.4443460315773109</v>
          </cell>
          <cell r="AN327">
            <v>2.7470550487424816</v>
          </cell>
          <cell r="AO327">
            <v>2.5747921393544857</v>
          </cell>
          <cell r="AP327">
            <v>2.037312219768296</v>
          </cell>
          <cell r="AQ327">
            <v>3.5102814296993756</v>
          </cell>
          <cell r="AR327">
            <v>5.7375837901424802</v>
          </cell>
          <cell r="AS327">
            <v>4.7889078752388059</v>
          </cell>
          <cell r="AT327">
            <v>4.5187969705268642</v>
          </cell>
          <cell r="AU327">
            <v>4.459957742437382</v>
          </cell>
          <cell r="AV327">
            <v>4.4894516190537956</v>
          </cell>
          <cell r="AW327">
            <v>4.0533196661493207</v>
          </cell>
          <cell r="AX327">
            <v>4.6245712486716002</v>
          </cell>
          <cell r="AY327">
            <v>4.0894320840191085</v>
          </cell>
          <cell r="AZ327">
            <v>5.2132088133122352</v>
          </cell>
          <cell r="BA327">
            <v>5.2143091747756216</v>
          </cell>
          <cell r="BB327">
            <v>3.9128174064617269</v>
          </cell>
          <cell r="BC327">
            <v>3.9519455805262851</v>
          </cell>
          <cell r="BD327">
            <v>3.9914650363316468</v>
          </cell>
          <cell r="BE327">
            <v>4.0313796866948906</v>
          </cell>
          <cell r="BF327">
            <v>4.0716934835618304</v>
          </cell>
        </row>
        <row r="328">
          <cell r="D328" t="str">
            <v>Replacement Shipments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7.2759576141834259E-12</v>
          </cell>
          <cell r="M328">
            <v>7.4719441068562195E-12</v>
          </cell>
          <cell r="N328">
            <v>7.6704273070820705E-12</v>
          </cell>
          <cell r="O328">
            <v>7.8713266433676475E-12</v>
          </cell>
          <cell r="P328">
            <v>8.0745566747527235E-12</v>
          </cell>
          <cell r="Q328">
            <v>8.2800270869121534E-12</v>
          </cell>
          <cell r="R328">
            <v>8.4876426972266144E-12</v>
          </cell>
          <cell r="S328">
            <v>8.6973034690523837E-12</v>
          </cell>
          <cell r="T328">
            <v>8.9089045354026249E-12</v>
          </cell>
          <cell r="U328">
            <v>9.1223362322337659E-12</v>
          </cell>
          <cell r="V328">
            <v>9.3374841415106117E-12</v>
          </cell>
          <cell r="W328">
            <v>9.5542291442027779E-12</v>
          </cell>
          <cell r="X328">
            <v>9.7724474833430864E-12</v>
          </cell>
          <cell r="Y328">
            <v>9.9920108372555669E-12</v>
          </cell>
          <cell r="Z328">
            <v>1.021278640303686E-11</v>
          </cell>
          <cell r="AA328">
            <v>7.2759576141834259E-12</v>
          </cell>
          <cell r="AB328">
            <v>7.4719441068562195E-12</v>
          </cell>
          <cell r="AC328">
            <v>7.6704273070820705E-12</v>
          </cell>
          <cell r="AD328">
            <v>7.8713266433676475E-12</v>
          </cell>
          <cell r="AE328">
            <v>8.0745566747527235E-12</v>
          </cell>
          <cell r="AF328">
            <v>8.2800270869121534E-12</v>
          </cell>
          <cell r="AG328">
            <v>8.4876426972266144E-12</v>
          </cell>
          <cell r="AH328">
            <v>8.6973034690523837E-12</v>
          </cell>
          <cell r="AI328">
            <v>8.9089045354026249E-12</v>
          </cell>
          <cell r="AJ328">
            <v>9.1223362322337659E-12</v>
          </cell>
          <cell r="AK328">
            <v>9.3374841415106117E-12</v>
          </cell>
          <cell r="AL328">
            <v>9.5542291442027779E-12</v>
          </cell>
          <cell r="AM328">
            <v>9.7724474833430864E-12</v>
          </cell>
          <cell r="AN328">
            <v>9.9920108372555669E-12</v>
          </cell>
          <cell r="AO328">
            <v>1.021278640303686E-11</v>
          </cell>
          <cell r="AP328">
            <v>7.2759576141834259E-12</v>
          </cell>
          <cell r="AQ328">
            <v>7.4719441068562195E-12</v>
          </cell>
          <cell r="AR328">
            <v>7.6704273070820705E-12</v>
          </cell>
          <cell r="AS328">
            <v>7.8713266433676475E-12</v>
          </cell>
          <cell r="AT328">
            <v>8.0745566747527235E-12</v>
          </cell>
          <cell r="AU328">
            <v>8.2800270869121534E-12</v>
          </cell>
          <cell r="AV328">
            <v>8.4876426972266144E-12</v>
          </cell>
          <cell r="AW328">
            <v>8.6973034690523837E-12</v>
          </cell>
          <cell r="AX328">
            <v>8.9089045354026249E-12</v>
          </cell>
          <cell r="AY328">
            <v>9.1223362322337659E-12</v>
          </cell>
          <cell r="AZ328">
            <v>9.3374841415106117E-12</v>
          </cell>
          <cell r="BA328">
            <v>9.5542291442027779E-12</v>
          </cell>
          <cell r="BB328">
            <v>9.7724474833430864E-12</v>
          </cell>
          <cell r="BC328">
            <v>9.9920108372555669E-12</v>
          </cell>
          <cell r="BD328">
            <v>1.021278640303686E-11</v>
          </cell>
          <cell r="BE328">
            <v>7.2759576141834259E-12</v>
          </cell>
          <cell r="BF328">
            <v>7.4719441068562195E-12</v>
          </cell>
        </row>
        <row r="329">
          <cell r="D329" t="str">
            <v>Net New Shipments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D330" t="str">
            <v>Replacement Shipments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636.99270295811948</v>
          </cell>
          <cell r="M330">
            <v>653.67644248393265</v>
          </cell>
          <cell r="N330">
            <v>670.55373521242473</v>
          </cell>
          <cell r="O330">
            <v>687.61708096612347</v>
          </cell>
          <cell r="P330">
            <v>704.85857527875487</v>
          </cell>
          <cell r="Q330">
            <v>722.26991058028034</v>
          </cell>
          <cell r="R330">
            <v>739.84237816351538</v>
          </cell>
          <cell r="S330">
            <v>757.56687094840629</v>
          </cell>
          <cell r="T330">
            <v>775.43388705838368</v>
          </cell>
          <cell r="U330">
            <v>793.43353422146583</v>
          </cell>
          <cell r="V330">
            <v>811.55553500695999</v>
          </cell>
          <cell r="W330">
            <v>829.78923290670139</v>
          </cell>
          <cell r="X330">
            <v>848.12359926778902</v>
          </cell>
          <cell r="Y330">
            <v>869.1758431343078</v>
          </cell>
          <cell r="Z330">
            <v>856.30504177330624</v>
          </cell>
          <cell r="AA330">
            <v>839.28223147870813</v>
          </cell>
          <cell r="AB330">
            <v>801.76099759869976</v>
          </cell>
          <cell r="AC330">
            <v>888.83439720324532</v>
          </cell>
          <cell r="AD330">
            <v>985.21335906741479</v>
          </cell>
          <cell r="AE330">
            <v>1076.4180590247558</v>
          </cell>
          <cell r="AF330">
            <v>1060.2744822663471</v>
          </cell>
          <cell r="AG330">
            <v>965.12979602131099</v>
          </cell>
          <cell r="AH330">
            <v>1015.3593247186697</v>
          </cell>
          <cell r="AI330">
            <v>1134.8782002566468</v>
          </cell>
          <cell r="AJ330">
            <v>1243.0050132212486</v>
          </cell>
          <cell r="AK330">
            <v>1181.9545320232123</v>
          </cell>
          <cell r="AL330">
            <v>1162.465744572648</v>
          </cell>
          <cell r="AM330">
            <v>1025.8138045062003</v>
          </cell>
          <cell r="AN330">
            <v>1004.9435900715015</v>
          </cell>
          <cell r="AO330">
            <v>980.47710745098084</v>
          </cell>
          <cell r="AP330">
            <v>981.8266036340865</v>
          </cell>
          <cell r="AQ330">
            <v>1076.3466020802298</v>
          </cell>
          <cell r="AR330">
            <v>1171.3200278975726</v>
          </cell>
          <cell r="AS330">
            <v>1166.9391566333006</v>
          </cell>
          <cell r="AT330">
            <v>1058.6567995300197</v>
          </cell>
          <cell r="AU330">
            <v>1092.4700968187924</v>
          </cell>
          <cell r="AV330">
            <v>1266.7235752096849</v>
          </cell>
          <cell r="AW330">
            <v>1455.1980010847469</v>
          </cell>
          <cell r="AX330">
            <v>1402.8804244778662</v>
          </cell>
          <cell r="AY330">
            <v>1375.3050886151286</v>
          </cell>
          <cell r="AZ330">
            <v>1172.5714898791755</v>
          </cell>
          <cell r="BA330">
            <v>1095.6546728002502</v>
          </cell>
          <cell r="BB330">
            <v>1065.4998604057255</v>
          </cell>
          <cell r="BC330">
            <v>1049.1011190815607</v>
          </cell>
          <cell r="BD330">
            <v>1192.2603437128964</v>
          </cell>
          <cell r="BE330">
            <v>1360.7819893857447</v>
          </cell>
          <cell r="BF330">
            <v>1325.0746911396063</v>
          </cell>
        </row>
        <row r="331">
          <cell r="D331" t="str">
            <v>Net New Shipments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232.18314017618832</v>
          </cell>
          <cell r="M331">
            <v>202.6285992893736</v>
          </cell>
          <cell r="N331">
            <v>168.7284962662834</v>
          </cell>
          <cell r="O331">
            <v>114.14391663257629</v>
          </cell>
          <cell r="P331">
            <v>183.97582192449045</v>
          </cell>
          <cell r="Q331">
            <v>262.94344848713445</v>
          </cell>
          <cell r="R331">
            <v>336.57568086124047</v>
          </cell>
          <cell r="S331">
            <v>302.70761131794097</v>
          </cell>
          <cell r="T331">
            <v>189.69590896292721</v>
          </cell>
          <cell r="U331">
            <v>221.92579049720379</v>
          </cell>
          <cell r="V331">
            <v>323.32266524968691</v>
          </cell>
          <cell r="W331">
            <v>413.21578031454737</v>
          </cell>
          <cell r="X331">
            <v>333.83093275542319</v>
          </cell>
          <cell r="Y331">
            <v>293.28990143834017</v>
          </cell>
          <cell r="Z331">
            <v>169.50876273289396</v>
          </cell>
          <cell r="AA331">
            <v>165.66135859279339</v>
          </cell>
          <cell r="AB331">
            <v>178.71610985228108</v>
          </cell>
          <cell r="AC331">
            <v>92.992206430841179</v>
          </cell>
          <cell r="AD331">
            <v>91.133243012815001</v>
          </cell>
          <cell r="AE331">
            <v>94.901968872816724</v>
          </cell>
          <cell r="AF331">
            <v>106.66467436695348</v>
          </cell>
          <cell r="AG331">
            <v>93.527003508708731</v>
          </cell>
          <cell r="AH331">
            <v>77.110772100122631</v>
          </cell>
          <cell r="AI331">
            <v>131.84537495303812</v>
          </cell>
          <cell r="AJ331">
            <v>212.19298786349827</v>
          </cell>
          <cell r="AK331">
            <v>220.92589245465388</v>
          </cell>
          <cell r="AL331">
            <v>212.83934404248055</v>
          </cell>
          <cell r="AM331">
            <v>146.75768537297517</v>
          </cell>
          <cell r="AN331">
            <v>90.711082728748806</v>
          </cell>
          <cell r="AO331">
            <v>85.022752954744647</v>
          </cell>
          <cell r="AP331">
            <v>67.274515447474187</v>
          </cell>
          <cell r="AQ331">
            <v>115.91374163266664</v>
          </cell>
          <cell r="AR331">
            <v>189.46196148817216</v>
          </cell>
          <cell r="AS331">
            <v>158.1355345063057</v>
          </cell>
          <cell r="AT331">
            <v>149.21614549206961</v>
          </cell>
          <cell r="AU331">
            <v>147.27320296189828</v>
          </cell>
          <cell r="AV331">
            <v>148.24712646698572</v>
          </cell>
          <cell r="AW331">
            <v>133.84552149052976</v>
          </cell>
          <cell r="AX331">
            <v>152.70894018496983</v>
          </cell>
          <cell r="AY331">
            <v>135.03799723885086</v>
          </cell>
          <cell r="AZ331">
            <v>172.14646505285418</v>
          </cell>
          <cell r="BA331">
            <v>172.18280032024268</v>
          </cell>
          <cell r="BB331">
            <v>129.20596681253664</v>
          </cell>
          <cell r="BC331">
            <v>130.49802648066179</v>
          </cell>
          <cell r="BD331">
            <v>131.80300674546743</v>
          </cell>
          <cell r="BE331">
            <v>133.12103681292501</v>
          </cell>
          <cell r="BF331">
            <v>134.45224718105237</v>
          </cell>
        </row>
        <row r="332">
          <cell r="D332" t="str">
            <v>Replacement Shipments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16.763905325431551</v>
          </cell>
          <cell r="M332">
            <v>17.15303505779049</v>
          </cell>
          <cell r="N332">
            <v>17.544809921574004</v>
          </cell>
          <cell r="O332">
            <v>17.938999536478942</v>
          </cell>
          <cell r="P332">
            <v>18.335365476901028</v>
          </cell>
          <cell r="Q332">
            <v>18.898434558262181</v>
          </cell>
          <cell r="R332">
            <v>19.015860533673376</v>
          </cell>
          <cell r="S332">
            <v>19.095981584678544</v>
          </cell>
          <cell r="T332">
            <v>18.988358790631221</v>
          </cell>
          <cell r="U332">
            <v>20.02671037702542</v>
          </cell>
          <cell r="V332">
            <v>21.315752529546316</v>
          </cell>
          <cell r="W332">
            <v>22.110101697407387</v>
          </cell>
          <cell r="X332">
            <v>21.878863429019891</v>
          </cell>
          <cell r="Y332">
            <v>20.732290166193135</v>
          </cell>
          <cell r="Z332">
            <v>22.066940718366578</v>
          </cell>
          <cell r="AA332">
            <v>24.288154746556856</v>
          </cell>
          <cell r="AB332">
            <v>25.908918277625091</v>
          </cell>
          <cell r="AC332">
            <v>24.947871300344406</v>
          </cell>
          <cell r="AD332">
            <v>23.428592179505099</v>
          </cell>
          <cell r="AE332">
            <v>23.625285605078627</v>
          </cell>
          <cell r="AF332">
            <v>25.811129293280729</v>
          </cell>
          <cell r="AG332">
            <v>27.551909067430017</v>
          </cell>
          <cell r="AH332">
            <v>25.802776539809361</v>
          </cell>
          <cell r="AI332">
            <v>24.266407410817333</v>
          </cell>
          <cell r="AJ332">
            <v>24.497747863356675</v>
          </cell>
          <cell r="AK332">
            <v>26.791729630470812</v>
          </cell>
          <cell r="AL332">
            <v>28.411730856802393</v>
          </cell>
          <cell r="AM332">
            <v>26.511678991076725</v>
          </cell>
          <cell r="AN332">
            <v>25.478501479478904</v>
          </cell>
          <cell r="AO332">
            <v>26.448501631492501</v>
          </cell>
          <cell r="AP332">
            <v>28.82276760926554</v>
          </cell>
          <cell r="AQ332">
            <v>30.368426771115651</v>
          </cell>
          <cell r="AR332">
            <v>27.860866401211087</v>
          </cell>
          <cell r="AS332">
            <v>26.312435664705685</v>
          </cell>
          <cell r="AT332">
            <v>27.230141295336846</v>
          </cell>
          <cell r="AU332">
            <v>29.441242403508497</v>
          </cell>
          <cell r="AV332">
            <v>31.434056557214461</v>
          </cell>
          <cell r="AW332">
            <v>29.602647027483318</v>
          </cell>
          <cell r="AX332">
            <v>27.766223053819584</v>
          </cell>
          <cell r="AY332">
            <v>28.601930066569036</v>
          </cell>
          <cell r="AZ332">
            <v>30.795169121427065</v>
          </cell>
          <cell r="BA332">
            <v>32.796936845967537</v>
          </cell>
          <cell r="BB332">
            <v>30.833129043051731</v>
          </cell>
          <cell r="BC332">
            <v>29.170122134054463</v>
          </cell>
          <cell r="BD332">
            <v>29.843374869281671</v>
          </cell>
          <cell r="BE332">
            <v>32.37776319653922</v>
          </cell>
          <cell r="BF332">
            <v>34.379864962088703</v>
          </cell>
        </row>
        <row r="333">
          <cell r="D333" t="str">
            <v>Net New Shipments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2.1345292328306282</v>
          </cell>
          <cell r="M333">
            <v>1.8628254758828859</v>
          </cell>
          <cell r="N333">
            <v>1.5511716631045402</v>
          </cell>
          <cell r="O333">
            <v>1.0493592541522787</v>
          </cell>
          <cell r="P333">
            <v>1.6913449001243919</v>
          </cell>
          <cell r="Q333">
            <v>2.4173179712841359</v>
          </cell>
          <cell r="R333">
            <v>3.0942411637340115</v>
          </cell>
          <cell r="S333">
            <v>2.7828818443413468</v>
          </cell>
          <cell r="T333">
            <v>1.7439313755619139</v>
          </cell>
          <cell r="U333">
            <v>2.040230341341156</v>
          </cell>
          <cell r="V333">
            <v>2.97240221701054</v>
          </cell>
          <cell r="W333">
            <v>3.7988165802177036</v>
          </cell>
          <cell r="X333">
            <v>3.0690078713245148</v>
          </cell>
          <cell r="Y333">
            <v>2.6963020133119642</v>
          </cell>
          <cell r="Z333">
            <v>1.5583448867120495</v>
          </cell>
          <cell r="AA333">
            <v>1.5229745467238729</v>
          </cell>
          <cell r="AB333">
            <v>1.6429907898049265</v>
          </cell>
          <cell r="AC333">
            <v>0.85490523946495434</v>
          </cell>
          <cell r="AD333">
            <v>0.83781523131223423</v>
          </cell>
          <cell r="AE333">
            <v>0.87246225827804835</v>
          </cell>
          <cell r="AF333">
            <v>0.98060033719008288</v>
          </cell>
          <cell r="AG333">
            <v>0.85982178937237563</v>
          </cell>
          <cell r="AH333">
            <v>0.70890245126736318</v>
          </cell>
          <cell r="AI333">
            <v>1.2120940686615707</v>
          </cell>
          <cell r="AJ333">
            <v>1.9507537681358258</v>
          </cell>
          <cell r="AK333">
            <v>2.0310379787947284</v>
          </cell>
          <cell r="AL333">
            <v>1.9566959143132578</v>
          </cell>
          <cell r="AM333">
            <v>1.3491874101343626</v>
          </cell>
          <cell r="AN333">
            <v>0.83393418522678076</v>
          </cell>
          <cell r="AO333">
            <v>0.78163966384434502</v>
          </cell>
          <cell r="AP333">
            <v>0.6184747942429567</v>
          </cell>
          <cell r="AQ333">
            <v>1.0656297860988091</v>
          </cell>
          <cell r="AR333">
            <v>1.7417806262722308</v>
          </cell>
          <cell r="AS333">
            <v>1.4537873891138986</v>
          </cell>
          <cell r="AT333">
            <v>1.3717887712321897</v>
          </cell>
          <cell r="AU333">
            <v>1.3539267179185686</v>
          </cell>
          <cell r="AV333">
            <v>1.3628802887530753</v>
          </cell>
          <cell r="AW333">
            <v>1.2304820155684126</v>
          </cell>
          <cell r="AX333">
            <v>1.4038990802348792</v>
          </cell>
          <cell r="AY333">
            <v>1.2414448027126355</v>
          </cell>
          <cell r="AZ333">
            <v>1.582594075112155</v>
          </cell>
          <cell r="BA333">
            <v>1.5829281161211668</v>
          </cell>
          <cell r="BB333">
            <v>1.1878291981417135</v>
          </cell>
          <cell r="BC333">
            <v>1.1997074901231031</v>
          </cell>
          <cell r="BD333">
            <v>1.2117045650243767</v>
          </cell>
          <cell r="BE333">
            <v>1.2238216106745767</v>
          </cell>
          <cell r="BF333">
            <v>1.236059826781343</v>
          </cell>
        </row>
        <row r="334">
          <cell r="D334" t="str">
            <v>Replacement Shipments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64.044763795936888</v>
          </cell>
          <cell r="M334">
            <v>65.698337576573365</v>
          </cell>
          <cell r="N334">
            <v>67.370140134137472</v>
          </cell>
          <cell r="O334">
            <v>69.059397018698689</v>
          </cell>
          <cell r="P334">
            <v>70.765294285733006</v>
          </cell>
          <cell r="Q334">
            <v>72.486978688804797</v>
          </cell>
          <cell r="R334">
            <v>74.223557950400306</v>
          </cell>
          <cell r="S334">
            <v>75.9741011123253</v>
          </cell>
          <cell r="T334">
            <v>77.737638966908662</v>
          </cell>
          <cell r="U334">
            <v>79.513164570074764</v>
          </cell>
          <cell r="V334">
            <v>81.299633837160385</v>
          </cell>
          <cell r="W334">
            <v>83.095966222158168</v>
          </cell>
          <cell r="X334">
            <v>87.741088533987181</v>
          </cell>
          <cell r="Y334">
            <v>87.278723861158213</v>
          </cell>
          <cell r="Z334">
            <v>86.436033840728641</v>
          </cell>
          <cell r="AA334">
            <v>83.876159744781887</v>
          </cell>
          <cell r="AB334">
            <v>91.413771844203865</v>
          </cell>
          <cell r="AC334">
            <v>99.832434843527707</v>
          </cell>
          <cell r="AD334">
            <v>107.95252935036777</v>
          </cell>
          <cell r="AE334">
            <v>107.2445910986881</v>
          </cell>
          <cell r="AF334">
            <v>99.853863133351979</v>
          </cell>
          <cell r="AG334">
            <v>104.55684716446262</v>
          </cell>
          <cell r="AH334">
            <v>115.20177827137739</v>
          </cell>
          <cell r="AI334">
            <v>125.03752404950127</v>
          </cell>
          <cell r="AJ334">
            <v>123.29758175476616</v>
          </cell>
          <cell r="AK334">
            <v>119.68560170363465</v>
          </cell>
          <cell r="AL334">
            <v>108.37218215240884</v>
          </cell>
          <cell r="AM334">
            <v>105.65867041147152</v>
          </cell>
          <cell r="AN334">
            <v>114.52789980177837</v>
          </cell>
          <cell r="AO334">
            <v>115.52924828865763</v>
          </cell>
          <cell r="AP334">
            <v>123.58411005245719</v>
          </cell>
          <cell r="AQ334">
            <v>123.31367757044046</v>
          </cell>
          <cell r="AR334">
            <v>117.08933921510925</v>
          </cell>
          <cell r="AS334">
            <v>120.71304234147715</v>
          </cell>
          <cell r="AT334">
            <v>129.95734902607066</v>
          </cell>
          <cell r="AU334">
            <v>137.10092673613295</v>
          </cell>
          <cell r="AV334">
            <v>142.71251732447161</v>
          </cell>
          <cell r="AW334">
            <v>139.8995682954338</v>
          </cell>
          <cell r="AX334">
            <v>127.84625711072655</v>
          </cell>
          <cell r="AY334">
            <v>119.08649870383869</v>
          </cell>
          <cell r="AZ334">
            <v>122.82765487082813</v>
          </cell>
          <cell r="BA334">
            <v>123.30854056026293</v>
          </cell>
          <cell r="BB334">
            <v>129.7394990502128</v>
          </cell>
          <cell r="BC334">
            <v>133.91939007819502</v>
          </cell>
          <cell r="BD334">
            <v>134.42446330304165</v>
          </cell>
          <cell r="BE334">
            <v>135.18190507173813</v>
          </cell>
          <cell r="BF334">
            <v>143.61011804477127</v>
          </cell>
        </row>
        <row r="335">
          <cell r="D335" t="str">
            <v>Net New Shipments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23.696324738050293</v>
          </cell>
          <cell r="M335">
            <v>21.580386284584847</v>
          </cell>
          <cell r="N335">
            <v>19.065893706591169</v>
          </cell>
          <cell r="O335">
            <v>14.816762726083198</v>
          </cell>
          <cell r="P335">
            <v>20.648477558470859</v>
          </cell>
          <cell r="Q335">
            <v>27.34545615472291</v>
          </cell>
          <cell r="R335">
            <v>33.728971399967463</v>
          </cell>
          <cell r="S335">
            <v>31.270489986362804</v>
          </cell>
          <cell r="T335">
            <v>22.116224166443317</v>
          </cell>
          <cell r="U335">
            <v>25.04368259438786</v>
          </cell>
          <cell r="V335">
            <v>33.902144434217007</v>
          </cell>
          <cell r="W335">
            <v>41.941557827343104</v>
          </cell>
          <cell r="X335">
            <v>35.556493220778975</v>
          </cell>
          <cell r="Y335">
            <v>32.406877842476433</v>
          </cell>
          <cell r="Z335">
            <v>21.936148311680199</v>
          </cell>
          <cell r="AA335">
            <v>21.782510666689632</v>
          </cell>
          <cell r="AB335">
            <v>23.11412795757451</v>
          </cell>
          <cell r="AC335">
            <v>15.696813445129919</v>
          </cell>
          <cell r="AD335">
            <v>15.631580702089423</v>
          </cell>
          <cell r="AE335">
            <v>16.069086471752371</v>
          </cell>
          <cell r="AF335">
            <v>17.23547608175727</v>
          </cell>
          <cell r="AG335">
            <v>16.156195177014524</v>
          </cell>
          <cell r="AH335">
            <v>14.755570754693281</v>
          </cell>
          <cell r="AI335">
            <v>12.063402686631662</v>
          </cell>
          <cell r="AJ335">
            <v>19.414935569705449</v>
          </cell>
          <cell r="AK335">
            <v>20.213966591799146</v>
          </cell>
          <cell r="AL335">
            <v>19.474074958317715</v>
          </cell>
          <cell r="AM335">
            <v>13.427828292367167</v>
          </cell>
          <cell r="AN335">
            <v>8.2997550690497519</v>
          </cell>
          <cell r="AO335">
            <v>7.7792922716052999</v>
          </cell>
          <cell r="AP335">
            <v>6.1553889977556082</v>
          </cell>
          <cell r="AQ335">
            <v>10.605712507754561</v>
          </cell>
          <cell r="AR335">
            <v>17.335124087932396</v>
          </cell>
          <cell r="AS335">
            <v>14.46886273026098</v>
          </cell>
          <cell r="AT335">
            <v>13.65276901870061</v>
          </cell>
          <cell r="AU335">
            <v>13.474996395681046</v>
          </cell>
          <cell r="AV335">
            <v>13.564107078797633</v>
          </cell>
          <cell r="AW335">
            <v>12.246409281460046</v>
          </cell>
          <cell r="AX335">
            <v>13.972347835153187</v>
          </cell>
          <cell r="AY335">
            <v>12.355516750350262</v>
          </cell>
          <cell r="AZ335">
            <v>15.750815148065607</v>
          </cell>
          <cell r="BA335">
            <v>15.754139701258282</v>
          </cell>
          <cell r="BB335">
            <v>11.821905832725406</v>
          </cell>
          <cell r="BC335">
            <v>11.940124891052392</v>
          </cell>
          <cell r="BD335">
            <v>12.059526139963282</v>
          </cell>
          <cell r="BE335">
            <v>12.18012140136284</v>
          </cell>
          <cell r="BF335">
            <v>12.30192261537627</v>
          </cell>
        </row>
        <row r="336">
          <cell r="D336" t="str">
            <v>Replacement Shipments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35.587845892579935</v>
          </cell>
          <cell r="M336">
            <v>36.480185044035586</v>
          </cell>
          <cell r="N336">
            <v>37.381314371166496</v>
          </cell>
          <cell r="O336">
            <v>38.290783151997047</v>
          </cell>
          <cell r="P336">
            <v>39.208120046634079</v>
          </cell>
          <cell r="Q336">
            <v>40.132833282362213</v>
          </cell>
          <cell r="R336">
            <v>41.064410881424415</v>
          </cell>
          <cell r="S336">
            <v>42.002320932049159</v>
          </cell>
          <cell r="T336">
            <v>42.94601190318695</v>
          </cell>
          <cell r="U336">
            <v>43.894913003316304</v>
          </cell>
          <cell r="V336">
            <v>45.749702838057601</v>
          </cell>
          <cell r="W336">
            <v>45.565890056406445</v>
          </cell>
          <cell r="X336">
            <v>45.211527806570842</v>
          </cell>
          <cell r="Y336">
            <v>44.051078668343209</v>
          </cell>
          <cell r="Z336">
            <v>47.712044080802073</v>
          </cell>
          <cell r="AA336">
            <v>51.764022847508471</v>
          </cell>
          <cell r="AB336">
            <v>55.645132458531975</v>
          </cell>
          <cell r="AC336">
            <v>55.341684892217259</v>
          </cell>
          <cell r="AD336">
            <v>51.913674097027126</v>
          </cell>
          <cell r="AE336">
            <v>54.185806972462302</v>
          </cell>
          <cell r="AF336">
            <v>60.118706127631071</v>
          </cell>
          <cell r="AG336">
            <v>63.595222895578743</v>
          </cell>
          <cell r="AH336">
            <v>60.180910418138211</v>
          </cell>
          <cell r="AI336">
            <v>57.484613004593186</v>
          </cell>
          <cell r="AJ336">
            <v>56.250067278063355</v>
          </cell>
          <cell r="AK336">
            <v>60.191359076118005</v>
          </cell>
          <cell r="AL336">
            <v>64.643652907411251</v>
          </cell>
          <cell r="AM336">
            <v>60.909805988030385</v>
          </cell>
          <cell r="AN336">
            <v>57.43048701819572</v>
          </cell>
          <cell r="AO336">
            <v>59.880327978405973</v>
          </cell>
          <cell r="AP336">
            <v>66.319809059416798</v>
          </cell>
          <cell r="AQ336">
            <v>69.284469780828616</v>
          </cell>
          <cell r="AR336">
            <v>65.218011490464875</v>
          </cell>
          <cell r="AS336">
            <v>62.918861974109561</v>
          </cell>
          <cell r="AT336">
            <v>64.995990493394586</v>
          </cell>
          <cell r="AU336">
            <v>69.297224972732323</v>
          </cell>
          <cell r="AV336">
            <v>73.416216878254886</v>
          </cell>
          <cell r="AW336">
            <v>66.958693184799941</v>
          </cell>
          <cell r="AX336">
            <v>61.169310682036723</v>
          </cell>
          <cell r="AY336">
            <v>63.384696696643829</v>
          </cell>
          <cell r="AZ336">
            <v>69.092651613623843</v>
          </cell>
          <cell r="BA336">
            <v>74.062067260030815</v>
          </cell>
          <cell r="BB336">
            <v>73.027033758757426</v>
          </cell>
          <cell r="BC336">
            <v>69.436708093026539</v>
          </cell>
          <cell r="BD336">
            <v>71.146207633467341</v>
          </cell>
          <cell r="BE336">
            <v>75.367360172530852</v>
          </cell>
          <cell r="BF336">
            <v>79.526494121760379</v>
          </cell>
        </row>
        <row r="337">
          <cell r="D337" t="str">
            <v>Net New Shipments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10.161856945477666</v>
          </cell>
          <cell r="M337">
            <v>9.0857050123708518</v>
          </cell>
          <cell r="N337">
            <v>7.830213435404346</v>
          </cell>
          <cell r="O337">
            <v>5.7602955163461615</v>
          </cell>
          <cell r="P337">
            <v>8.5039240341679943</v>
          </cell>
          <cell r="Q337">
            <v>11.631189565146258</v>
          </cell>
          <cell r="R337">
            <v>14.580721577107568</v>
          </cell>
          <cell r="S337">
            <v>13.3393639601681</v>
          </cell>
          <cell r="T337">
            <v>8.9676621938401695</v>
          </cell>
          <cell r="U337">
            <v>10.290893969145998</v>
          </cell>
          <cell r="V337">
            <v>14.36900328957347</v>
          </cell>
          <cell r="W337">
            <v>18.029332839172298</v>
          </cell>
          <cell r="X337">
            <v>14.969382611567369</v>
          </cell>
          <cell r="Y337">
            <v>13.433534336249977</v>
          </cell>
          <cell r="Z337">
            <v>8.5380231972612819</v>
          </cell>
          <cell r="AA337">
            <v>8.4273362286095335</v>
          </cell>
          <cell r="AB337">
            <v>8.998520448879276</v>
          </cell>
          <cell r="AC337">
            <v>5.568121095813126</v>
          </cell>
          <cell r="AD337">
            <v>5.5168129211685937</v>
          </cell>
          <cell r="AE337">
            <v>5.6945210059436704</v>
          </cell>
          <cell r="AF337">
            <v>6.2011029317857265</v>
          </cell>
          <cell r="AG337">
            <v>5.6892468852498723</v>
          </cell>
          <cell r="AH337">
            <v>5.0371010723266636</v>
          </cell>
          <cell r="AI337">
            <v>5.4342489695163749</v>
          </cell>
          <cell r="AJ337">
            <v>8.7459232153312314</v>
          </cell>
          <cell r="AK337">
            <v>9.1058658966143202</v>
          </cell>
          <cell r="AL337">
            <v>8.7725639708436347</v>
          </cell>
          <cell r="AM337">
            <v>6.0488871967695559</v>
          </cell>
          <cell r="AN337">
            <v>3.7388236638410035</v>
          </cell>
          <cell r="AO337">
            <v>3.5043687182378562</v>
          </cell>
          <cell r="AP337">
            <v>2.7728425542070454</v>
          </cell>
          <cell r="AQ337">
            <v>4.7775974792021998</v>
          </cell>
          <cell r="AR337">
            <v>7.8090222682925514</v>
          </cell>
          <cell r="AS337">
            <v>6.5178461189169639</v>
          </cell>
          <cell r="AT337">
            <v>6.1502171400727548</v>
          </cell>
          <cell r="AU337">
            <v>6.0701351997985284</v>
          </cell>
          <cell r="AV337">
            <v>6.1102772435054931</v>
          </cell>
          <cell r="AW337">
            <v>5.5166886778802162</v>
          </cell>
          <cell r="AX337">
            <v>6.2941790800906574</v>
          </cell>
          <cell r="AY337">
            <v>5.5658387531769904</v>
          </cell>
          <cell r="AZ337">
            <v>7.0953323213086605</v>
          </cell>
          <cell r="BA337">
            <v>7.0968299460031403</v>
          </cell>
          <cell r="BB337">
            <v>5.3254609216022564</v>
          </cell>
          <cell r="BC337">
            <v>5.3787155308182264</v>
          </cell>
          <cell r="BD337">
            <v>5.4325026861264405</v>
          </cell>
          <cell r="BE337">
            <v>5.486827712987747</v>
          </cell>
          <cell r="BF337">
            <v>5.541695990117546</v>
          </cell>
        </row>
        <row r="338"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/>
          <cell r="AT338"/>
          <cell r="AU338"/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/>
        </row>
        <row r="340">
          <cell r="D340" t="str">
            <v>Restaurant</v>
          </cell>
        </row>
        <row r="342">
          <cell r="D342"/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/>
          <cell r="AT344"/>
          <cell r="AU344"/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/>
        </row>
        <row r="345">
          <cell r="D345" t="str">
            <v>SHIPMENTS</v>
          </cell>
          <cell r="E345">
            <v>1981</v>
          </cell>
          <cell r="F345">
            <v>1982</v>
          </cell>
          <cell r="G345">
            <v>1983</v>
          </cell>
          <cell r="H345">
            <v>1984</v>
          </cell>
          <cell r="I345">
            <v>1985</v>
          </cell>
          <cell r="J345">
            <v>1986</v>
          </cell>
          <cell r="K345">
            <v>1987</v>
          </cell>
          <cell r="L345">
            <v>1988</v>
          </cell>
          <cell r="M345">
            <v>1989</v>
          </cell>
          <cell r="N345">
            <v>1990</v>
          </cell>
          <cell r="O345">
            <v>1991</v>
          </cell>
          <cell r="P345">
            <v>1992</v>
          </cell>
          <cell r="Q345">
            <v>1993</v>
          </cell>
          <cell r="R345">
            <v>1994</v>
          </cell>
          <cell r="S345">
            <v>1995</v>
          </cell>
          <cell r="T345">
            <v>1996</v>
          </cell>
          <cell r="U345">
            <v>1997</v>
          </cell>
          <cell r="V345">
            <v>1998</v>
          </cell>
          <cell r="W345">
            <v>1999</v>
          </cell>
          <cell r="X345">
            <v>2000</v>
          </cell>
          <cell r="Y345">
            <v>2001</v>
          </cell>
          <cell r="Z345">
            <v>2002</v>
          </cell>
          <cell r="AA345">
            <v>2003</v>
          </cell>
          <cell r="AB345">
            <v>2004</v>
          </cell>
          <cell r="AC345">
            <v>2005</v>
          </cell>
          <cell r="AD345">
            <v>2006</v>
          </cell>
          <cell r="AE345">
            <v>2007</v>
          </cell>
          <cell r="AF345">
            <v>2008</v>
          </cell>
          <cell r="AG345">
            <v>2009</v>
          </cell>
          <cell r="AH345">
            <v>2010</v>
          </cell>
          <cell r="AI345">
            <v>2011</v>
          </cell>
          <cell r="AJ345">
            <v>2012</v>
          </cell>
          <cell r="AK345">
            <v>2013</v>
          </cell>
          <cell r="AL345">
            <v>2014</v>
          </cell>
          <cell r="AM345">
            <v>2015</v>
          </cell>
          <cell r="AN345">
            <v>2016</v>
          </cell>
          <cell r="AO345">
            <v>2017</v>
          </cell>
          <cell r="AP345">
            <v>2018</v>
          </cell>
          <cell r="AQ345">
            <v>2019</v>
          </cell>
          <cell r="AR345">
            <v>2020</v>
          </cell>
          <cell r="AS345">
            <v>2021</v>
          </cell>
          <cell r="AT345">
            <v>2022</v>
          </cell>
          <cell r="AU345">
            <v>2023</v>
          </cell>
          <cell r="AV345">
            <v>2024</v>
          </cell>
          <cell r="AW345">
            <v>2025</v>
          </cell>
          <cell r="AX345">
            <v>2026</v>
          </cell>
          <cell r="AY345">
            <v>2027</v>
          </cell>
          <cell r="AZ345">
            <v>2028</v>
          </cell>
          <cell r="BA345">
            <v>2029</v>
          </cell>
          <cell r="BB345">
            <v>2030</v>
          </cell>
          <cell r="BC345">
            <v>2031</v>
          </cell>
          <cell r="BD345">
            <v>2032</v>
          </cell>
          <cell r="BE345">
            <v>2033</v>
          </cell>
          <cell r="BF345">
            <v>2034</v>
          </cell>
        </row>
        <row r="346">
          <cell r="D346" t="str">
            <v>Replacement Shipments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986.5469484251953</v>
          </cell>
          <cell r="M346">
            <v>1002.483573899285</v>
          </cell>
          <cell r="N346">
            <v>1018.5626494901427</v>
          </cell>
          <cell r="O346">
            <v>1034.7827876482731</v>
          </cell>
          <cell r="P346">
            <v>1051.1425298682984</v>
          </cell>
          <cell r="Q346">
            <v>1067.6403462119281</v>
          </cell>
          <cell r="R346">
            <v>1084.274634864192</v>
          </cell>
          <cell r="S346">
            <v>1101.0437217237777</v>
          </cell>
          <cell r="T346">
            <v>1117.9458600283035</v>
          </cell>
          <cell r="U346">
            <v>1070.1832564251963</v>
          </cell>
          <cell r="V346">
            <v>1120.8493818992856</v>
          </cell>
          <cell r="W346">
            <v>1134.2465454901412</v>
          </cell>
          <cell r="X346">
            <v>1163.785275648275</v>
          </cell>
          <cell r="Y346">
            <v>1157.4616538682981</v>
          </cell>
          <cell r="Z346">
            <v>1173.7912342119282</v>
          </cell>
          <cell r="AA346">
            <v>1215.7666868641916</v>
          </cell>
          <cell r="AB346">
            <v>1239.4904417237776</v>
          </cell>
          <cell r="AC346">
            <v>1237.5824800283028</v>
          </cell>
          <cell r="AD346">
            <v>1261.2703084251971</v>
          </cell>
          <cell r="AE346">
            <v>1275.9711938992868</v>
          </cell>
          <cell r="AF346">
            <v>1303.3297534901412</v>
          </cell>
          <cell r="AG346">
            <v>1335.9476956482738</v>
          </cell>
          <cell r="AH346">
            <v>1273.0786938682973</v>
          </cell>
          <cell r="AI346">
            <v>1532.6475918759272</v>
          </cell>
          <cell r="AJ346">
            <v>1566.4779468121919</v>
          </cell>
          <cell r="AK346">
            <v>1617.8390958197776</v>
          </cell>
          <cell r="AL346">
            <v>1305.2095782246163</v>
          </cell>
          <cell r="AM346">
            <v>1331.2715099373781</v>
          </cell>
          <cell r="AN346">
            <v>1347.0941323225497</v>
          </cell>
          <cell r="AO346">
            <v>1381.833939652257</v>
          </cell>
          <cell r="AP346">
            <v>1403.6770111824787</v>
          </cell>
          <cell r="AQ346">
            <v>1508.6101909734366</v>
          </cell>
          <cell r="AR346">
            <v>1764.712572425143</v>
          </cell>
          <cell r="AS346">
            <v>1823.7333821548596</v>
          </cell>
          <cell r="AT346">
            <v>1858.0898632669102</v>
          </cell>
          <cell r="AU346">
            <v>1516.5479050453398</v>
          </cell>
          <cell r="AV346">
            <v>1508.088656647984</v>
          </cell>
          <cell r="AW346">
            <v>1499.1408189116673</v>
          </cell>
          <cell r="AX346">
            <v>1515.7117059595766</v>
          </cell>
          <cell r="AY346">
            <v>1531.1409707192777</v>
          </cell>
          <cell r="AZ346">
            <v>1651.6919157698117</v>
          </cell>
          <cell r="BA346">
            <v>1938.5356925718381</v>
          </cell>
          <cell r="BB346">
            <v>1984.9467241414254</v>
          </cell>
          <cell r="BC346">
            <v>2001.3074923324891</v>
          </cell>
          <cell r="BD346">
            <v>1660.0817604205606</v>
          </cell>
          <cell r="BE346">
            <v>1646.4427050975937</v>
          </cell>
          <cell r="BF346">
            <v>1638.4640740630011</v>
          </cell>
        </row>
        <row r="347">
          <cell r="D347" t="str">
            <v>Net New Shipments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83.636308000001009</v>
          </cell>
          <cell r="M347">
            <v>118.36580800000047</v>
          </cell>
          <cell r="N347">
            <v>115.68389599999864</v>
          </cell>
          <cell r="O347">
            <v>129.0024880000019</v>
          </cell>
          <cell r="P347">
            <v>106.31912399999965</v>
          </cell>
          <cell r="Q347">
            <v>106.15088800000012</v>
          </cell>
          <cell r="R347">
            <v>131.4920519999996</v>
          </cell>
          <cell r="S347">
            <v>138.44672</v>
          </cell>
          <cell r="T347">
            <v>119.63661999999931</v>
          </cell>
          <cell r="U347">
            <v>191.08705200000077</v>
          </cell>
          <cell r="V347">
            <v>155.12181200000123</v>
          </cell>
          <cell r="W347">
            <v>169.08320799999998</v>
          </cell>
          <cell r="X347">
            <v>172.16241999999875</v>
          </cell>
          <cell r="Y347">
            <v>115.61703999999918</v>
          </cell>
          <cell r="Z347">
            <v>358.85635766399901</v>
          </cell>
          <cell r="AA347">
            <v>350.71125994800059</v>
          </cell>
          <cell r="AB347">
            <v>378.34865409599996</v>
          </cell>
          <cell r="AC347">
            <v>67.627098196313455</v>
          </cell>
          <cell r="AD347">
            <v>70.001201512181069</v>
          </cell>
          <cell r="AE347">
            <v>71.122938423262895</v>
          </cell>
          <cell r="AF347">
            <v>78.50418616211573</v>
          </cell>
          <cell r="AG347">
            <v>67.729315534204943</v>
          </cell>
          <cell r="AH347">
            <v>235.53149710513935</v>
          </cell>
          <cell r="AI347">
            <v>232.06498054921576</v>
          </cell>
          <cell r="AJ347">
            <v>257.25543534266762</v>
          </cell>
          <cell r="AK347">
            <v>240.2507674471326</v>
          </cell>
          <cell r="AL347">
            <v>211.33832682072352</v>
          </cell>
          <cell r="AM347">
            <v>176.81714671060581</v>
          </cell>
          <cell r="AN347">
            <v>152.0466865891176</v>
          </cell>
          <cell r="AO347">
            <v>133.87776630731969</v>
          </cell>
          <cell r="AP347">
            <v>127.46395953679894</v>
          </cell>
          <cell r="AQ347">
            <v>143.08172479637506</v>
          </cell>
          <cell r="AR347">
            <v>173.82312014669515</v>
          </cell>
          <cell r="AS347">
            <v>161.21334198656587</v>
          </cell>
          <cell r="AT347">
            <v>143.21762906557888</v>
          </cell>
          <cell r="AU347">
            <v>143.53385537522081</v>
          </cell>
          <cell r="AV347">
            <v>138.35404844960976</v>
          </cell>
          <cell r="AW347">
            <v>139.3232551513338</v>
          </cell>
          <cell r="AX347">
            <v>151.89823251190865</v>
          </cell>
          <cell r="AY347">
            <v>168.71066195887579</v>
          </cell>
          <cell r="AZ347">
            <v>177.9452706689226</v>
          </cell>
          <cell r="BA347">
            <v>197.82816754456709</v>
          </cell>
          <cell r="BB347">
            <v>150.62662210500292</v>
          </cell>
          <cell r="BC347">
            <v>152.13288832605394</v>
          </cell>
          <cell r="BD347">
            <v>153.65421720931408</v>
          </cell>
          <cell r="BE347">
            <v>155.19075938140662</v>
          </cell>
          <cell r="BF347">
            <v>156.74266697522035</v>
          </cell>
        </row>
        <row r="348">
          <cell r="D348" t="str">
            <v>Replacement Shipments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445.61910999026077</v>
          </cell>
          <cell r="M348">
            <v>453.07318905836127</v>
          </cell>
          <cell r="N348">
            <v>460.59998650928304</v>
          </cell>
          <cell r="O348">
            <v>468.19899202407595</v>
          </cell>
          <cell r="P348">
            <v>475.86966189970212</v>
          </cell>
          <cell r="Q348">
            <v>483.61141874006501</v>
          </cell>
          <cell r="R348">
            <v>491.42365116119441</v>
          </cell>
          <cell r="S348">
            <v>499.30571351102594</v>
          </cell>
          <cell r="T348">
            <v>507.25692560421118</v>
          </cell>
          <cell r="U348">
            <v>515.27657247238869</v>
          </cell>
          <cell r="V348">
            <v>523.36390413034144</v>
          </cell>
          <cell r="W348">
            <v>531.51813535845929</v>
          </cell>
          <cell r="X348">
            <v>539.73844550191973</v>
          </cell>
          <cell r="Y348">
            <v>548.02397828699463</v>
          </cell>
          <cell r="Z348">
            <v>506.97275199026075</v>
          </cell>
          <cell r="AA348">
            <v>539.90358105836117</v>
          </cell>
          <cell r="AB348">
            <v>545.4629905092828</v>
          </cell>
          <cell r="AC348">
            <v>562.83220402407665</v>
          </cell>
          <cell r="AD348">
            <v>553.86288789970263</v>
          </cell>
          <cell r="AE348">
            <v>561.48123074006503</v>
          </cell>
          <cell r="AF348">
            <v>587.88314916119452</v>
          </cell>
          <cell r="AG348">
            <v>600.86699351102493</v>
          </cell>
          <cell r="AH348">
            <v>595.01955560421129</v>
          </cell>
          <cell r="AI348">
            <v>655.45357047238872</v>
          </cell>
          <cell r="AJ348">
            <v>637.15764213034265</v>
          </cell>
          <cell r="AK348">
            <v>655.55362735845927</v>
          </cell>
          <cell r="AL348">
            <v>666.03277550191945</v>
          </cell>
          <cell r="AM348">
            <v>632.83793828699413</v>
          </cell>
          <cell r="AN348">
            <v>770.22139392626013</v>
          </cell>
          <cell r="AO348">
            <v>797.17716956036043</v>
          </cell>
          <cell r="AP348">
            <v>823.01072581328333</v>
          </cell>
          <cell r="AQ348">
            <v>612.44186364983966</v>
          </cell>
          <cell r="AR348">
            <v>605.21413426447748</v>
          </cell>
          <cell r="AS348">
            <v>613.65535710165636</v>
          </cell>
          <cell r="AT348">
            <v>645.47198645530079</v>
          </cell>
          <cell r="AU348">
            <v>650.55163738830583</v>
          </cell>
          <cell r="AV348">
            <v>767.79996041491768</v>
          </cell>
          <cell r="AW348">
            <v>825.69101970739689</v>
          </cell>
          <cell r="AX348">
            <v>825.87422061164318</v>
          </cell>
          <cell r="AY348">
            <v>831.79597866091603</v>
          </cell>
          <cell r="AZ348">
            <v>821.06563568792501</v>
          </cell>
          <cell r="BA348">
            <v>762.54686707835094</v>
          </cell>
          <cell r="BB348">
            <v>881.75929175258352</v>
          </cell>
          <cell r="BC348">
            <v>895.38677185149777</v>
          </cell>
          <cell r="BD348">
            <v>916.51530926910925</v>
          </cell>
          <cell r="BE348">
            <v>717.40327490557524</v>
          </cell>
          <cell r="BF348">
            <v>732.72671510201712</v>
          </cell>
        </row>
        <row r="349">
          <cell r="D349" t="str">
            <v>Net New Shipments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61.353641999999994</v>
          </cell>
          <cell r="M349">
            <v>86.830391999999847</v>
          </cell>
          <cell r="N349">
            <v>84.863003999999819</v>
          </cell>
          <cell r="O349">
            <v>94.63321200000064</v>
          </cell>
          <cell r="P349">
            <v>77.993226000000504</v>
          </cell>
          <cell r="Q349">
            <v>77.869811999999996</v>
          </cell>
          <cell r="R349">
            <v>96.459498000000167</v>
          </cell>
          <cell r="S349">
            <v>101.56127999999899</v>
          </cell>
          <cell r="T349">
            <v>87.762630000000172</v>
          </cell>
          <cell r="U349">
            <v>140.176998</v>
          </cell>
          <cell r="V349">
            <v>113.79373800000121</v>
          </cell>
          <cell r="W349">
            <v>124.03549199999999</v>
          </cell>
          <cell r="X349">
            <v>126.29432999999972</v>
          </cell>
          <cell r="Y349">
            <v>84.813959999999497</v>
          </cell>
          <cell r="Z349">
            <v>263.24864193599933</v>
          </cell>
          <cell r="AA349">
            <v>257.27358850199926</v>
          </cell>
          <cell r="AB349">
            <v>277.54773530400053</v>
          </cell>
          <cell r="AC349">
            <v>49.609659625763015</v>
          </cell>
          <cell r="AD349">
            <v>51.351246364774852</v>
          </cell>
          <cell r="AE349">
            <v>52.174126361591334</v>
          </cell>
          <cell r="AF349">
            <v>57.58883729410627</v>
          </cell>
          <cell r="AG349">
            <v>49.684643877280905</v>
          </cell>
          <cell r="AH349">
            <v>172.78040481070639</v>
          </cell>
          <cell r="AI349">
            <v>170.23744923500817</v>
          </cell>
          <cell r="AJ349">
            <v>188.71657848130053</v>
          </cell>
          <cell r="AK349">
            <v>176.24235130245688</v>
          </cell>
          <cell r="AL349">
            <v>155.03286018600556</v>
          </cell>
          <cell r="AM349">
            <v>129.70892879135681</v>
          </cell>
          <cell r="AN349">
            <v>111.53789782632339</v>
          </cell>
          <cell r="AO349">
            <v>98.209602291137344</v>
          </cell>
          <cell r="AP349">
            <v>93.504583455825923</v>
          </cell>
          <cell r="AQ349">
            <v>104.96141125573558</v>
          </cell>
          <cell r="AR349">
            <v>127.51258083753966</v>
          </cell>
          <cell r="AS349">
            <v>118.26234211423252</v>
          </cell>
          <cell r="AT349">
            <v>105.0611074532153</v>
          </cell>
          <cell r="AU349">
            <v>105.29308368766215</v>
          </cell>
          <cell r="AV349">
            <v>101.49329831522482</v>
          </cell>
          <cell r="AW349">
            <v>102.20428571320372</v>
          </cell>
          <cell r="AX349">
            <v>111.42899538282472</v>
          </cell>
          <cell r="AY349">
            <v>123.7622009260358</v>
          </cell>
          <cell r="AZ349">
            <v>130.53649417683857</v>
          </cell>
          <cell r="BA349">
            <v>145.12212290678144</v>
          </cell>
          <cell r="BB349">
            <v>110.49617169016528</v>
          </cell>
          <cell r="BC349">
            <v>111.60113340706805</v>
          </cell>
          <cell r="BD349">
            <v>112.71714474114015</v>
          </cell>
          <cell r="BE349">
            <v>113.84431618854978</v>
          </cell>
          <cell r="BF349">
            <v>114.98275935043603</v>
          </cell>
        </row>
        <row r="350">
          <cell r="D350" t="str">
            <v>Replacement Shipments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13.292493837878283</v>
          </cell>
          <cell r="M350">
            <v>13.504170642073301</v>
          </cell>
          <cell r="N350">
            <v>13.717669313713987</v>
          </cell>
          <cell r="O350">
            <v>13.932969886728243</v>
          </cell>
          <cell r="P350">
            <v>14.150051457035564</v>
          </cell>
          <cell r="Q350">
            <v>14.368892177200854</v>
          </cell>
          <cell r="R350">
            <v>14.589469251544134</v>
          </cell>
          <cell r="S350">
            <v>14.154585474413381</v>
          </cell>
          <cell r="T350">
            <v>14.724240915004524</v>
          </cell>
          <cell r="U350">
            <v>14.9100954454772</v>
          </cell>
          <cell r="V350">
            <v>15.262679060368724</v>
          </cell>
          <cell r="W350">
            <v>15.245949037834313</v>
          </cell>
          <cell r="X350">
            <v>15.463055644526241</v>
          </cell>
          <cell r="Y350">
            <v>15.944839915443342</v>
          </cell>
          <cell r="Z350">
            <v>15.581642242841241</v>
          </cell>
          <cell r="AA350">
            <v>15.957410240524348</v>
          </cell>
          <cell r="AB350">
            <v>16.879748976565015</v>
          </cell>
          <cell r="AC350">
            <v>16.861616411469537</v>
          </cell>
          <cell r="AD350">
            <v>16.988795212910865</v>
          </cell>
          <cell r="AE350">
            <v>17.237641179885408</v>
          </cell>
          <cell r="AF350">
            <v>17.136576920679676</v>
          </cell>
          <cell r="AG350">
            <v>19.280598737424711</v>
          </cell>
          <cell r="AH350">
            <v>19.572410128370418</v>
          </cell>
          <cell r="AI350">
            <v>20.779624738542385</v>
          </cell>
          <cell r="AJ350">
            <v>17.558691128806185</v>
          </cell>
          <cell r="AK350">
            <v>17.710341295158536</v>
          </cell>
          <cell r="AL350">
            <v>17.970749704720056</v>
          </cell>
          <cell r="AM350">
            <v>17.945768573703806</v>
          </cell>
          <cell r="AN350">
            <v>19.978727072672186</v>
          </cell>
          <cell r="AO350">
            <v>22.000180299609124</v>
          </cell>
          <cell r="AP350">
            <v>23.171663359665633</v>
          </cell>
          <cell r="AQ350">
            <v>20.210383492631145</v>
          </cell>
          <cell r="AR350">
            <v>20.186755931817423</v>
          </cell>
          <cell r="AS350">
            <v>20.149145767246758</v>
          </cell>
          <cell r="AT350">
            <v>19.768333282983086</v>
          </cell>
          <cell r="AU350">
            <v>21.545967186515483</v>
          </cell>
          <cell r="AV350">
            <v>23.380142010156415</v>
          </cell>
          <cell r="AW350">
            <v>24.485513960009246</v>
          </cell>
          <cell r="AX350">
            <v>21.685216148897759</v>
          </cell>
          <cell r="AY350">
            <v>21.978459340280914</v>
          </cell>
          <cell r="AZ350">
            <v>21.810872320557685</v>
          </cell>
          <cell r="BA350">
            <v>21.244566789390653</v>
          </cell>
          <cell r="BB350">
            <v>23.02546023490082</v>
          </cell>
          <cell r="BC350">
            <v>24.806243555064182</v>
          </cell>
          <cell r="BD350">
            <v>25.921605723419123</v>
          </cell>
          <cell r="BE350">
            <v>23.25092605389478</v>
          </cell>
          <cell r="BF350">
            <v>23.717465450749664</v>
          </cell>
        </row>
        <row r="351">
          <cell r="D351" t="str">
            <v>Net New Shipments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0.8620916365350979</v>
          </cell>
          <cell r="M351">
            <v>1.2200702729312229</v>
          </cell>
          <cell r="N351">
            <v>1.1924261317632134</v>
          </cell>
          <cell r="O351">
            <v>1.3297091736404809</v>
          </cell>
          <cell r="P351">
            <v>1.0958975807987485</v>
          </cell>
          <cell r="Q351">
            <v>1.0941634673253873</v>
          </cell>
          <cell r="R351">
            <v>1.3553706638992082</v>
          </cell>
          <cell r="S351">
            <v>1.4270567684278603</v>
          </cell>
          <cell r="T351">
            <v>1.2331693255198242</v>
          </cell>
          <cell r="U351">
            <v>1.9696535310878147</v>
          </cell>
          <cell r="V351">
            <v>1.5989373511008154</v>
          </cell>
          <cell r="W351">
            <v>1.7428461750765507</v>
          </cell>
          <cell r="X351">
            <v>1.7745855353591651</v>
          </cell>
          <cell r="Y351">
            <v>1.1917370052363339</v>
          </cell>
          <cell r="Z351">
            <v>3.6989564945834701</v>
          </cell>
          <cell r="AA351">
            <v>3.6149998878460696</v>
          </cell>
          <cell r="AB351">
            <v>3.8998757619773698</v>
          </cell>
          <cell r="AC351">
            <v>0.69707471733664761</v>
          </cell>
          <cell r="AD351">
            <v>0.72154608224767003</v>
          </cell>
          <cell r="AE351">
            <v>0.73310852483464828</v>
          </cell>
          <cell r="AF351">
            <v>0.80919165302412921</v>
          </cell>
          <cell r="AG351">
            <v>0.69812833524747475</v>
          </cell>
          <cell r="AH351">
            <v>2.4277701712387056</v>
          </cell>
          <cell r="AI351">
            <v>2.3920386211232483</v>
          </cell>
          <cell r="AJ351">
            <v>2.6516923638249636</v>
          </cell>
          <cell r="AK351">
            <v>2.4764146366588875</v>
          </cell>
          <cell r="AL351">
            <v>2.1783960625267014</v>
          </cell>
          <cell r="AM351">
            <v>1.8225647092792769</v>
          </cell>
          <cell r="AN351">
            <v>1.5672401138432974</v>
          </cell>
          <cell r="AO351">
            <v>1.3799617105472919</v>
          </cell>
          <cell r="AP351">
            <v>1.3138506003436135</v>
          </cell>
          <cell r="AQ351">
            <v>1.4748326562666136</v>
          </cell>
          <cell r="AR351">
            <v>1.7917034084634906</v>
          </cell>
          <cell r="AS351">
            <v>1.6617265533109282</v>
          </cell>
          <cell r="AT351">
            <v>1.4762335064075671</v>
          </cell>
          <cell r="AU351">
            <v>1.4794930483853364</v>
          </cell>
          <cell r="AV351">
            <v>1.4261015449077661</v>
          </cell>
          <cell r="AW351">
            <v>1.4360917634098769</v>
          </cell>
          <cell r="AX351">
            <v>1.5657099049970213</v>
          </cell>
          <cell r="AY351">
            <v>1.7390061104687504</v>
          </cell>
          <cell r="AZ351">
            <v>1.8341929871492368</v>
          </cell>
          <cell r="BA351">
            <v>2.0391384171481657</v>
          </cell>
          <cell r="BB351">
            <v>1.5526026227300349</v>
          </cell>
          <cell r="BC351">
            <v>1.5681286489573267</v>
          </cell>
          <cell r="BD351">
            <v>1.583809935446908</v>
          </cell>
          <cell r="BE351">
            <v>1.5996480348013904</v>
          </cell>
          <cell r="BF351">
            <v>1.6156445151493983</v>
          </cell>
        </row>
        <row r="352">
          <cell r="D352" t="str">
            <v>Replacement Shipments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784.41492204364113</v>
          </cell>
          <cell r="M352">
            <v>797.35624530261464</v>
          </cell>
          <cell r="N352">
            <v>810.41961501330945</v>
          </cell>
          <cell r="O352">
            <v>823.60404785369496</v>
          </cell>
          <cell r="P352">
            <v>836.9085026194216</v>
          </cell>
          <cell r="Q352">
            <v>850.33187974659745</v>
          </cell>
          <cell r="R352">
            <v>863.87302086016246</v>
          </cell>
          <cell r="S352">
            <v>877.53070834859273</v>
          </cell>
          <cell r="T352">
            <v>891.30366496566</v>
          </cell>
          <cell r="U352">
            <v>905.19055345995866</v>
          </cell>
          <cell r="V352">
            <v>919.18997623290556</v>
          </cell>
          <cell r="W352">
            <v>933.30047502590446</v>
          </cell>
          <cell r="X352">
            <v>875.37703804363991</v>
          </cell>
          <cell r="Y352">
            <v>926.08986130261599</v>
          </cell>
          <cell r="Z352">
            <v>936.23640701330908</v>
          </cell>
          <cell r="AA352">
            <v>963.90602385369561</v>
          </cell>
          <cell r="AB352">
            <v>952.5402506194232</v>
          </cell>
          <cell r="AC352">
            <v>965.78065574659672</v>
          </cell>
          <cell r="AD352">
            <v>1006.8826248601614</v>
          </cell>
          <cell r="AE352">
            <v>1028.1041483485926</v>
          </cell>
          <cell r="AF352">
            <v>1021.4194049656594</v>
          </cell>
          <cell r="AG352">
            <v>1113.0151574599599</v>
          </cell>
          <cell r="AH352">
            <v>1087.8991002329064</v>
          </cell>
          <cell r="AI352">
            <v>1117.1938910259037</v>
          </cell>
          <cell r="AJ352">
            <v>1062.6193780436388</v>
          </cell>
          <cell r="AK352">
            <v>1051.8339413026165</v>
          </cell>
          <cell r="AL352">
            <v>1326.5254383413076</v>
          </cell>
          <cell r="AM352">
            <v>1345.3365182496955</v>
          </cell>
          <cell r="AN352">
            <v>1364.0289328114241</v>
          </cell>
          <cell r="AO352">
            <v>1039.3312953907619</v>
          </cell>
          <cell r="AP352">
            <v>1083.0153184756016</v>
          </cell>
          <cell r="AQ352">
            <v>1105.4568332030879</v>
          </cell>
          <cell r="AR352">
            <v>1106.7998702076688</v>
          </cell>
          <cell r="AS352">
            <v>1186.6769677854822</v>
          </cell>
          <cell r="AT352">
            <v>1344.0610934348467</v>
          </cell>
          <cell r="AU352">
            <v>1369.5857311852692</v>
          </cell>
          <cell r="AV352">
            <v>1342.4081361900444</v>
          </cell>
          <cell r="AW352">
            <v>1313.1285715918325</v>
          </cell>
          <cell r="AX352">
            <v>1556.3751514528985</v>
          </cell>
          <cell r="AY352">
            <v>1537.6412982488227</v>
          </cell>
          <cell r="AZ352">
            <v>1529.3935773499516</v>
          </cell>
          <cell r="BA352">
            <v>1184.9355813746365</v>
          </cell>
          <cell r="BB352">
            <v>1221.6440043951841</v>
          </cell>
          <cell r="BC352">
            <v>1261.0712638210437</v>
          </cell>
          <cell r="BD352">
            <v>1295.8483731409374</v>
          </cell>
          <cell r="BE352">
            <v>1362.011186442403</v>
          </cell>
          <cell r="BF352">
            <v>1499.8233323455866</v>
          </cell>
        </row>
        <row r="353">
          <cell r="D353" t="str">
            <v>Net New Shipments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90.962115999998787</v>
          </cell>
          <cell r="M353">
            <v>128.73361600000135</v>
          </cell>
          <cell r="N353">
            <v>125.81679199999962</v>
          </cell>
          <cell r="O353">
            <v>140.30197600000065</v>
          </cell>
          <cell r="P353">
            <v>115.63174800000161</v>
          </cell>
          <cell r="Q353">
            <v>115.44877599999927</v>
          </cell>
          <cell r="R353">
            <v>143.00960399999894</v>
          </cell>
          <cell r="S353">
            <v>150.57343999999998</v>
          </cell>
          <cell r="T353">
            <v>130.11573999999928</v>
          </cell>
          <cell r="U353">
            <v>207.82460400000127</v>
          </cell>
          <cell r="V353">
            <v>168.70912400000088</v>
          </cell>
          <cell r="W353">
            <v>183.89341599999898</v>
          </cell>
          <cell r="X353">
            <v>187.24233999999888</v>
          </cell>
          <cell r="Y353">
            <v>125.74408000000039</v>
          </cell>
          <cell r="Z353">
            <v>390.2890313279986</v>
          </cell>
          <cell r="AA353">
            <v>381.43049439599997</v>
          </cell>
          <cell r="AB353">
            <v>411.48868219200085</v>
          </cell>
          <cell r="AC353">
            <v>73.55063964416513</v>
          </cell>
          <cell r="AD353">
            <v>76.132693615440076</v>
          </cell>
          <cell r="AE353">
            <v>77.352684854495237</v>
          </cell>
          <cell r="AF353">
            <v>85.38046524200945</v>
          </cell>
          <cell r="AG353">
            <v>73.66181032552231</v>
          </cell>
          <cell r="AH353">
            <v>256.16199320194028</v>
          </cell>
          <cell r="AI353">
            <v>252.39184015936553</v>
          </cell>
          <cell r="AJ353">
            <v>279.7887581464056</v>
          </cell>
          <cell r="AK353">
            <v>261.294630289216</v>
          </cell>
          <cell r="AL353">
            <v>229.84971311159097</v>
          </cell>
          <cell r="AM353">
            <v>192.30477999912728</v>
          </cell>
          <cell r="AN353">
            <v>165.3646445385275</v>
          </cell>
          <cell r="AO353">
            <v>145.60428598387443</v>
          </cell>
          <cell r="AP353">
            <v>138.62868591958249</v>
          </cell>
          <cell r="AQ353">
            <v>155.6144306179558</v>
          </cell>
          <cell r="AR353">
            <v>189.04850293326854</v>
          </cell>
          <cell r="AS353">
            <v>175.33421865692071</v>
          </cell>
          <cell r="AT353">
            <v>155.76223891073985</v>
          </cell>
          <cell r="AU353">
            <v>156.10616387523987</v>
          </cell>
          <cell r="AV353">
            <v>150.47265123351463</v>
          </cell>
          <cell r="AW353">
            <v>151.52675195291158</v>
          </cell>
          <cell r="AX353">
            <v>165.2031871844847</v>
          </cell>
          <cell r="AY353">
            <v>183.48823818884921</v>
          </cell>
          <cell r="AZ353">
            <v>193.53171773481517</v>
          </cell>
          <cell r="BA353">
            <v>215.15618222000558</v>
          </cell>
          <cell r="BB353">
            <v>163.82019484412726</v>
          </cell>
          <cell r="BC353">
            <v>165.45839679256824</v>
          </cell>
          <cell r="BD353">
            <v>167.1129807604957</v>
          </cell>
          <cell r="BE353">
            <v>168.78411056809637</v>
          </cell>
          <cell r="BF353">
            <v>170.47195167378231</v>
          </cell>
        </row>
        <row r="354">
          <cell r="D354" t="str">
            <v>Replacement Shipments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2.5465851649641991E-11</v>
          </cell>
          <cell r="M354">
            <v>2.5894751893895718E-11</v>
          </cell>
          <cell r="N354">
            <v>2.6327905508134036E-11</v>
          </cell>
          <cell r="O354">
            <v>2.6765284759108E-11</v>
          </cell>
          <cell r="P354">
            <v>2.7206859992383359E-11</v>
          </cell>
          <cell r="Q354">
            <v>2.7652599613589596E-11</v>
          </cell>
          <cell r="R354">
            <v>2.8102470070465758E-11</v>
          </cell>
          <cell r="S354">
            <v>2.8556435835728868E-11</v>
          </cell>
          <cell r="T354">
            <v>2.9014459390790421E-11</v>
          </cell>
          <cell r="U354">
            <v>2.9476501210346305E-11</v>
          </cell>
          <cell r="V354">
            <v>2.9942519747865154E-11</v>
          </cell>
          <cell r="W354">
            <v>3.0412471421999851E-11</v>
          </cell>
          <cell r="X354">
            <v>3.0886310603946478E-11</v>
          </cell>
          <cell r="Y354">
            <v>3.1363989605774824E-11</v>
          </cell>
          <cell r="Z354">
            <v>3.1845458669754022E-11</v>
          </cell>
          <cell r="AA354">
            <v>2.5465851649641991E-11</v>
          </cell>
          <cell r="AB354">
            <v>2.5894751893895718E-11</v>
          </cell>
          <cell r="AC354">
            <v>2.6327905508134036E-11</v>
          </cell>
          <cell r="AD354">
            <v>2.6765284759108E-11</v>
          </cell>
          <cell r="AE354">
            <v>2.7206859992383359E-11</v>
          </cell>
          <cell r="AF354">
            <v>2.7652599613589596E-11</v>
          </cell>
          <cell r="AG354">
            <v>2.8102470070465758E-11</v>
          </cell>
          <cell r="AH354">
            <v>2.8556435835728868E-11</v>
          </cell>
          <cell r="AI354">
            <v>2.9014459390790421E-11</v>
          </cell>
          <cell r="AJ354">
            <v>2.9476501210346305E-11</v>
          </cell>
          <cell r="AK354">
            <v>2.9942519747865154E-11</v>
          </cell>
          <cell r="AL354">
            <v>3.0412471421999851E-11</v>
          </cell>
          <cell r="AM354">
            <v>3.0886310603946478E-11</v>
          </cell>
          <cell r="AN354">
            <v>3.1363989605774824E-11</v>
          </cell>
          <cell r="AO354">
            <v>3.1845458669754022E-11</v>
          </cell>
          <cell r="AP354">
            <v>2.5465851649641991E-11</v>
          </cell>
          <cell r="AQ354">
            <v>2.5894751893895718E-11</v>
          </cell>
          <cell r="AR354">
            <v>2.6327905508134036E-11</v>
          </cell>
          <cell r="AS354">
            <v>2.6765284759108E-11</v>
          </cell>
          <cell r="AT354">
            <v>2.7206859992383359E-11</v>
          </cell>
          <cell r="AU354">
            <v>2.7652599613589596E-11</v>
          </cell>
          <cell r="AV354">
            <v>2.8102470070465758E-11</v>
          </cell>
          <cell r="AW354">
            <v>2.8556435835728868E-11</v>
          </cell>
          <cell r="AX354">
            <v>2.9014459390790421E-11</v>
          </cell>
          <cell r="AY354">
            <v>2.9476501210346305E-11</v>
          </cell>
          <cell r="AZ354">
            <v>2.9942519747865154E-11</v>
          </cell>
          <cell r="BA354">
            <v>3.0412471421999851E-11</v>
          </cell>
          <cell r="BB354">
            <v>3.0886310603946478E-11</v>
          </cell>
          <cell r="BC354">
            <v>3.1363989605774824E-11</v>
          </cell>
          <cell r="BD354">
            <v>3.1845458669754022E-11</v>
          </cell>
          <cell r="BE354">
            <v>2.5465851649641991E-11</v>
          </cell>
          <cell r="BF354">
            <v>2.5894751893895718E-11</v>
          </cell>
        </row>
        <row r="355">
          <cell r="D355" t="str">
            <v>Net New Shipments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</row>
        <row r="356">
          <cell r="D356" t="str">
            <v>Replacement Shipments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1590.7599356562532</v>
          </cell>
          <cell r="M356">
            <v>1617.1868532445806</v>
          </cell>
          <cell r="N356">
            <v>1643.8672965276776</v>
          </cell>
          <cell r="O356">
            <v>1670.7993565402148</v>
          </cell>
          <cell r="P356">
            <v>1697.9810060190493</v>
          </cell>
          <cell r="Q356">
            <v>1725.4100983681151</v>
          </cell>
          <cell r="R356">
            <v>1753.0843666745575</v>
          </cell>
          <cell r="S356">
            <v>1781.0014227776394</v>
          </cell>
          <cell r="T356">
            <v>1809.1587563919322</v>
          </cell>
          <cell r="U356">
            <v>1837.5537342862842</v>
          </cell>
          <cell r="V356">
            <v>1866.1835995200358</v>
          </cell>
          <cell r="W356">
            <v>1895.0454707379356</v>
          </cell>
          <cell r="X356">
            <v>1924.1363415251844</v>
          </cell>
          <cell r="Y356">
            <v>1792.3491417186779</v>
          </cell>
          <cell r="Z356">
            <v>1902.4848276560915</v>
          </cell>
          <cell r="AA356">
            <v>1922.7010387924379</v>
          </cell>
          <cell r="AB356">
            <v>1981.7349987017192</v>
          </cell>
          <cell r="AC356">
            <v>1954.2427697068078</v>
          </cell>
          <cell r="AD356">
            <v>1981.2663615922306</v>
          </cell>
          <cell r="AE356">
            <v>2070.020623188881</v>
          </cell>
          <cell r="AF356">
            <v>2114.7005665364327</v>
          </cell>
          <cell r="AG356">
            <v>2097.5197782796031</v>
          </cell>
          <cell r="AH356">
            <v>2298.1322560150179</v>
          </cell>
          <cell r="AI356">
            <v>2240.0748397221337</v>
          </cell>
          <cell r="AJ356">
            <v>2302.58796602847</v>
          </cell>
          <cell r="AK356">
            <v>2339.1006840638993</v>
          </cell>
          <cell r="AL356">
            <v>2071.0217404767136</v>
          </cell>
          <cell r="AM356">
            <v>2767.4389362465699</v>
          </cell>
          <cell r="AN356">
            <v>2768.0229586704613</v>
          </cell>
          <cell r="AO356">
            <v>2893.6715322225327</v>
          </cell>
          <cell r="AP356">
            <v>2117.244860063317</v>
          </cell>
          <cell r="AQ356">
            <v>2149.9907705684877</v>
          </cell>
          <cell r="AR356">
            <v>2241.4487628620486</v>
          </cell>
          <cell r="AS356">
            <v>2303.9197817246227</v>
          </cell>
          <cell r="AT356">
            <v>2260.7682438346792</v>
          </cell>
          <cell r="AU356">
            <v>2865.8355494712446</v>
          </cell>
          <cell r="AV356">
            <v>2799.4227629208522</v>
          </cell>
          <cell r="AW356">
            <v>2922.6526270124486</v>
          </cell>
          <cell r="AX356">
            <v>2918.1788694084144</v>
          </cell>
          <cell r="AY356">
            <v>2580.412058307953</v>
          </cell>
          <cell r="AZ356">
            <v>3193.6226006858669</v>
          </cell>
          <cell r="BA356">
            <v>3134.5022015600794</v>
          </cell>
          <cell r="BB356">
            <v>3216.3580934143874</v>
          </cell>
          <cell r="BC356">
            <v>2424.4721757955731</v>
          </cell>
          <cell r="BD356">
            <v>2494.8617003534732</v>
          </cell>
          <cell r="BE356">
            <v>2660.415903134025</v>
          </cell>
          <cell r="BF356">
            <v>2692.4934812923007</v>
          </cell>
        </row>
        <row r="357">
          <cell r="D357" t="str">
            <v>Net New Shipments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201.58920606242464</v>
          </cell>
          <cell r="M357">
            <v>285.29797441151095</v>
          </cell>
          <cell r="N357">
            <v>278.83374226476008</v>
          </cell>
          <cell r="O357">
            <v>310.93564216150446</v>
          </cell>
          <cell r="P357">
            <v>256.2617636877585</v>
          </cell>
          <cell r="Q357">
            <v>255.85626322411554</v>
          </cell>
          <cell r="R357">
            <v>316.93625651432347</v>
          </cell>
          <cell r="S357">
            <v>333.69914375879324</v>
          </cell>
          <cell r="T357">
            <v>288.36102188767109</v>
          </cell>
          <cell r="U357">
            <v>460.5785217287339</v>
          </cell>
          <cell r="V357">
            <v>373.89124020209783</v>
          </cell>
          <cell r="W357">
            <v>407.54249529053442</v>
          </cell>
          <cell r="X357">
            <v>414.96434253871485</v>
          </cell>
          <cell r="Y357">
            <v>278.67259875803597</v>
          </cell>
          <cell r="Z357">
            <v>864.95410859047843</v>
          </cell>
          <cell r="AA357">
            <v>845.32191987802355</v>
          </cell>
          <cell r="AB357">
            <v>911.9365335208131</v>
          </cell>
          <cell r="AC357">
            <v>163.00209035650914</v>
          </cell>
          <cell r="AD357">
            <v>168.72440897625711</v>
          </cell>
          <cell r="AE357">
            <v>171.42813967316761</v>
          </cell>
          <cell r="AF357">
            <v>189.21921518818999</v>
          </cell>
          <cell r="AG357">
            <v>163.24846555507611</v>
          </cell>
          <cell r="AH357">
            <v>567.70329345622667</v>
          </cell>
          <cell r="AI357">
            <v>559.34792319871849</v>
          </cell>
          <cell r="AJ357">
            <v>620.06466098397846</v>
          </cell>
          <cell r="AK357">
            <v>579.07818534451508</v>
          </cell>
          <cell r="AL357">
            <v>509.39031783123937</v>
          </cell>
          <cell r="AM357">
            <v>426.18366443929699</v>
          </cell>
          <cell r="AN357">
            <v>366.47924288961804</v>
          </cell>
          <cell r="AO357">
            <v>322.68656119185471</v>
          </cell>
          <cell r="AP357">
            <v>307.2273157322561</v>
          </cell>
          <cell r="AQ357">
            <v>344.87092978498549</v>
          </cell>
          <cell r="AR357">
            <v>418.96714027197595</v>
          </cell>
          <cell r="AS357">
            <v>388.57369956767798</v>
          </cell>
          <cell r="AT357">
            <v>345.19850084095378</v>
          </cell>
          <cell r="AU357">
            <v>345.96070343240717</v>
          </cell>
          <cell r="AV357">
            <v>333.47577684179123</v>
          </cell>
          <cell r="AW357">
            <v>335.81186285733565</v>
          </cell>
          <cell r="AX357">
            <v>366.12142293943907</v>
          </cell>
          <cell r="AY357">
            <v>406.64454483758163</v>
          </cell>
          <cell r="AZ357">
            <v>428.90278988296632</v>
          </cell>
          <cell r="BA357">
            <v>476.82668192495476</v>
          </cell>
          <cell r="BB357">
            <v>363.0564510572658</v>
          </cell>
          <cell r="BC357">
            <v>366.68701556783344</v>
          </cell>
          <cell r="BD357">
            <v>370.35388572351803</v>
          </cell>
          <cell r="BE357">
            <v>374.0574245807511</v>
          </cell>
          <cell r="BF357">
            <v>377.79799882656516</v>
          </cell>
        </row>
        <row r="358">
          <cell r="D358" t="str">
            <v>Replacement Shipments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40.657092253106384</v>
          </cell>
          <cell r="M358">
            <v>41.295210512046779</v>
          </cell>
          <cell r="N358">
            <v>41.9386073769654</v>
          </cell>
          <cell r="O358">
            <v>42.587218095376684</v>
          </cell>
          <cell r="P358">
            <v>43.24097510434099</v>
          </cell>
          <cell r="Q358">
            <v>42.510362275369118</v>
          </cell>
          <cell r="R358">
            <v>43.918040343647064</v>
          </cell>
          <cell r="S358">
            <v>44.502009583999246</v>
          </cell>
          <cell r="T358">
            <v>45.445742694617863</v>
          </cell>
          <cell r="U358">
            <v>45.59686634361519</v>
          </cell>
          <cell r="V358">
            <v>44.862525627282849</v>
          </cell>
          <cell r="W358">
            <v>46.831730390049088</v>
          </cell>
          <cell r="X358">
            <v>47.569805879557926</v>
          </cell>
          <cell r="Y358">
            <v>48.096732040188229</v>
          </cell>
          <cell r="Z358">
            <v>49.831102808407039</v>
          </cell>
          <cell r="AA358">
            <v>48.299819917923713</v>
          </cell>
          <cell r="AB358">
            <v>50.578390759782494</v>
          </cell>
          <cell r="AC358">
            <v>51.384697516647044</v>
          </cell>
          <cell r="AD358">
            <v>50.658652806642337</v>
          </cell>
          <cell r="AE358">
            <v>57.782885304079748</v>
          </cell>
          <cell r="AF358">
            <v>56.071117815621761</v>
          </cell>
          <cell r="AG358">
            <v>58.962096776547057</v>
          </cell>
          <cell r="AH358">
            <v>52.883224613035033</v>
          </cell>
          <cell r="AI358">
            <v>52.209786894064038</v>
          </cell>
          <cell r="AJ358">
            <v>59.358875598570883</v>
          </cell>
          <cell r="AK358">
            <v>57.810666802365432</v>
          </cell>
          <cell r="AL358">
            <v>60.462888874016457</v>
          </cell>
          <cell r="AM358">
            <v>58.102291228022679</v>
          </cell>
          <cell r="AN358">
            <v>57.3520400847339</v>
          </cell>
          <cell r="AO358">
            <v>65.059315966941995</v>
          </cell>
          <cell r="AP358">
            <v>63.134306209492166</v>
          </cell>
          <cell r="AQ358">
            <v>65.145866817662906</v>
          </cell>
          <cell r="AR358">
            <v>62.020325455702832</v>
          </cell>
          <cell r="AS358">
            <v>60.72119366143157</v>
          </cell>
          <cell r="AT358">
            <v>68.025870288599265</v>
          </cell>
          <cell r="AU358">
            <v>65.958739051846436</v>
          </cell>
          <cell r="AV358">
            <v>68.316368692264732</v>
          </cell>
          <cell r="AW358">
            <v>65.872016012680135</v>
          </cell>
          <cell r="AX358">
            <v>64.293468203876657</v>
          </cell>
          <cell r="AY358">
            <v>71.199383622147934</v>
          </cell>
          <cell r="AZ358">
            <v>69.139259542381382</v>
          </cell>
          <cell r="BA358">
            <v>71.382111508773946</v>
          </cell>
          <cell r="BB358">
            <v>68.959235168456743</v>
          </cell>
          <cell r="BC358">
            <v>67.659332234472274</v>
          </cell>
          <cell r="BD358">
            <v>74.937788864097229</v>
          </cell>
          <cell r="BE358">
            <v>73.08229150565441</v>
          </cell>
          <cell r="BF358">
            <v>75.765722182615761</v>
          </cell>
        </row>
        <row r="359">
          <cell r="D359" t="str">
            <v>Net New Shipments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1.8532700222627341</v>
          </cell>
          <cell r="M359">
            <v>2.6228298316002849</v>
          </cell>
          <cell r="N359">
            <v>2.563402207033846</v>
          </cell>
          <cell r="O359">
            <v>2.8585245992411785</v>
          </cell>
          <cell r="P359">
            <v>2.3558912392742002</v>
          </cell>
          <cell r="Q359">
            <v>2.352163351913731</v>
          </cell>
          <cell r="R359">
            <v>2.9136900464020243</v>
          </cell>
          <cell r="S359">
            <v>3.0677962955586793</v>
          </cell>
          <cell r="T359">
            <v>2.6509893455703661</v>
          </cell>
          <cell r="U359">
            <v>4.2342364647918487</v>
          </cell>
          <cell r="V359">
            <v>3.4372942906408639</v>
          </cell>
          <cell r="W359">
            <v>3.7466603697334051</v>
          </cell>
          <cell r="X359">
            <v>3.8148916370891186</v>
          </cell>
          <cell r="Y359">
            <v>2.5619207664541079</v>
          </cell>
          <cell r="Z359">
            <v>7.9517824956727123</v>
          </cell>
          <cell r="AA359">
            <v>7.771297897698048</v>
          </cell>
          <cell r="AB359">
            <v>8.3837060167645632</v>
          </cell>
          <cell r="AC359">
            <v>1.4985270963879884</v>
          </cell>
          <cell r="AD359">
            <v>1.5511340874217012</v>
          </cell>
          <cell r="AE359">
            <v>1.5759902944911346</v>
          </cell>
          <cell r="AF359">
            <v>1.7395489867436709</v>
          </cell>
          <cell r="AG359">
            <v>1.5007920974694002</v>
          </cell>
          <cell r="AH359">
            <v>5.2190666149876455</v>
          </cell>
          <cell r="AI359">
            <v>5.1422531906698623</v>
          </cell>
          <cell r="AJ359">
            <v>5.7004403683711189</v>
          </cell>
          <cell r="AK359">
            <v>5.3236394071267341</v>
          </cell>
          <cell r="AL359">
            <v>4.6829779436464491</v>
          </cell>
          <cell r="AM359">
            <v>3.9180342276801494</v>
          </cell>
          <cell r="AN359">
            <v>3.3691535766976699</v>
          </cell>
          <cell r="AO359">
            <v>2.9665543216572701</v>
          </cell>
          <cell r="AP359">
            <v>2.8244328423542697</v>
          </cell>
          <cell r="AQ359">
            <v>3.1705018746018254</v>
          </cell>
          <cell r="AR359">
            <v>3.851690556977303</v>
          </cell>
          <cell r="AS359">
            <v>3.5722745424450864</v>
          </cell>
          <cell r="AT359">
            <v>3.1735133335486694</v>
          </cell>
          <cell r="AU359">
            <v>3.1805204905349456</v>
          </cell>
          <cell r="AV359">
            <v>3.0657428165092142</v>
          </cell>
          <cell r="AW359">
            <v>3.0872191557766087</v>
          </cell>
          <cell r="AX359">
            <v>3.3658640305956169</v>
          </cell>
          <cell r="AY359">
            <v>3.7384052419492946</v>
          </cell>
          <cell r="AZ359">
            <v>3.9430319632730289</v>
          </cell>
          <cell r="BA359">
            <v>4.3836106738418152</v>
          </cell>
          <cell r="BB359">
            <v>3.3376868249839617</v>
          </cell>
          <cell r="BC359">
            <v>3.3710636932338502</v>
          </cell>
          <cell r="BD359">
            <v>3.4047743301661626</v>
          </cell>
          <cell r="BE359">
            <v>3.4388220734678043</v>
          </cell>
          <cell r="BF359">
            <v>3.4732102942025449</v>
          </cell>
        </row>
        <row r="360">
          <cell r="D360" t="str">
            <v>Replacement Shipments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159.05872327657198</v>
          </cell>
          <cell r="M360">
            <v>161.68288339545256</v>
          </cell>
          <cell r="N360">
            <v>164.33179132604056</v>
          </cell>
          <cell r="O360">
            <v>167.00524767648051</v>
          </cell>
          <cell r="P360">
            <v>169.70304131790442</v>
          </cell>
          <cell r="Q360">
            <v>172.42494928766351</v>
          </cell>
          <cell r="R360">
            <v>175.17073669775019</v>
          </cell>
          <cell r="S360">
            <v>177.94015664855942</v>
          </cell>
          <cell r="T360">
            <v>180.73295014813598</v>
          </cell>
          <cell r="U360">
            <v>183.54884603705224</v>
          </cell>
          <cell r="V360">
            <v>186.38756091905958</v>
          </cell>
          <cell r="W360">
            <v>189.24879909765349</v>
          </cell>
          <cell r="X360">
            <v>187.46601250576509</v>
          </cell>
          <cell r="Y360">
            <v>197.01483314103189</v>
          </cell>
          <cell r="Z360">
            <v>199.45170179621783</v>
          </cell>
          <cell r="AA360">
            <v>205.0340370216619</v>
          </cell>
          <cell r="AB360">
            <v>203.59999472086463</v>
          </cell>
          <cell r="AC360">
            <v>206.56638467849112</v>
          </cell>
          <cell r="AD360">
            <v>214.64839223826758</v>
          </cell>
          <cell r="AE360">
            <v>219.15887997638674</v>
          </cell>
          <cell r="AF360">
            <v>218.50929538470896</v>
          </cell>
          <cell r="AG360">
            <v>236.18145313923759</v>
          </cell>
          <cell r="AH360">
            <v>232.15188431542452</v>
          </cell>
          <cell r="AI360">
            <v>238.29681054840393</v>
          </cell>
          <cell r="AJ360">
            <v>237.5947327397887</v>
          </cell>
          <cell r="AK360">
            <v>235.78821259040524</v>
          </cell>
          <cell r="AL360">
            <v>289.6273303989754</v>
          </cell>
          <cell r="AM360">
            <v>294.42569723171539</v>
          </cell>
          <cell r="AN360">
            <v>299.7865121893368</v>
          </cell>
          <cell r="AO360">
            <v>237.24674513848291</v>
          </cell>
          <cell r="AP360">
            <v>246.01664857426741</v>
          </cell>
          <cell r="AQ360">
            <v>250.95305741241236</v>
          </cell>
          <cell r="AR360">
            <v>252.09787361907016</v>
          </cell>
          <cell r="AS360">
            <v>267.61303263572307</v>
          </cell>
          <cell r="AT360">
            <v>300.76670178660112</v>
          </cell>
          <cell r="AU360">
            <v>289.47524014353093</v>
          </cell>
          <cell r="AV360">
            <v>294.32853701516638</v>
          </cell>
          <cell r="AW360">
            <v>288.77189396218591</v>
          </cell>
          <cell r="AX360">
            <v>336.2348092798855</v>
          </cell>
          <cell r="AY360">
            <v>333.42005076460794</v>
          </cell>
          <cell r="AZ360">
            <v>333.31811452915315</v>
          </cell>
          <cell r="BA360">
            <v>266.77146627950344</v>
          </cell>
          <cell r="BB360">
            <v>274.12690141651723</v>
          </cell>
          <cell r="BC360">
            <v>282.50757271028442</v>
          </cell>
          <cell r="BD360">
            <v>290.43193977321027</v>
          </cell>
          <cell r="BE360">
            <v>303.1662024984409</v>
          </cell>
          <cell r="BF360">
            <v>332.35118872024805</v>
          </cell>
        </row>
        <row r="361">
          <cell r="D361" t="str">
            <v>Net New Shipments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28.407289229193111</v>
          </cell>
          <cell r="M361">
            <v>35.331949745579323</v>
          </cell>
          <cell r="N361">
            <v>35.119910470177274</v>
          </cell>
          <cell r="O361">
            <v>38.028789345181394</v>
          </cell>
          <cell r="P361">
            <v>33.896953402960207</v>
          </cell>
          <cell r="Q361">
            <v>34.14143539082761</v>
          </cell>
          <cell r="R361">
            <v>39.477655540517389</v>
          </cell>
          <cell r="S361">
            <v>41.21872332782732</v>
          </cell>
          <cell r="T361">
            <v>37.776345236572979</v>
          </cell>
          <cell r="U361">
            <v>52.632607102185375</v>
          </cell>
          <cell r="V361">
            <v>45.764323396364944</v>
          </cell>
          <cell r="W361">
            <v>49.048011450750437</v>
          </cell>
          <cell r="X361">
            <v>50.128720234023604</v>
          </cell>
          <cell r="Y361">
            <v>38.773379449373351</v>
          </cell>
          <cell r="Z361">
            <v>90.17562860275757</v>
          </cell>
          <cell r="AA361">
            <v>89.391660210053487</v>
          </cell>
          <cell r="AB361">
            <v>96.186517468472175</v>
          </cell>
          <cell r="AC361">
            <v>30.680360459991789</v>
          </cell>
          <cell r="AD361">
            <v>31.368256335999831</v>
          </cell>
          <cell r="AE361">
            <v>31.79417743602562</v>
          </cell>
          <cell r="AF361">
            <v>33.588578234361194</v>
          </cell>
          <cell r="AG361">
            <v>31.431579496485483</v>
          </cell>
          <cell r="AH361">
            <v>68.614817471176593</v>
          </cell>
          <cell r="AI361">
            <v>51.178429595127</v>
          </cell>
          <cell r="AJ361">
            <v>56.733804275377679</v>
          </cell>
          <cell r="AK361">
            <v>52.983681371780676</v>
          </cell>
          <cell r="AL361">
            <v>46.607478880910094</v>
          </cell>
          <cell r="AM361">
            <v>38.994353532892546</v>
          </cell>
          <cell r="AN361">
            <v>33.531602339816345</v>
          </cell>
          <cell r="AO361">
            <v>29.524721141020564</v>
          </cell>
          <cell r="AP361">
            <v>28.110252842249793</v>
          </cell>
          <cell r="AQ361">
            <v>31.554515297872079</v>
          </cell>
          <cell r="AR361">
            <v>38.334066154140146</v>
          </cell>
          <cell r="AS361">
            <v>35.553169862717823</v>
          </cell>
          <cell r="AT361">
            <v>31.584486933646986</v>
          </cell>
          <cell r="AU361">
            <v>31.654225874377062</v>
          </cell>
          <cell r="AV361">
            <v>30.511897620319814</v>
          </cell>
          <cell r="AW361">
            <v>30.725641533037106</v>
          </cell>
          <cell r="AX361">
            <v>33.498863033262751</v>
          </cell>
          <cell r="AY361">
            <v>37.206590647908342</v>
          </cell>
          <cell r="AZ361">
            <v>39.243144248487582</v>
          </cell>
          <cell r="BA361">
            <v>43.628017121116045</v>
          </cell>
          <cell r="BB361">
            <v>33.218428546644645</v>
          </cell>
          <cell r="BC361">
            <v>33.550612832111256</v>
          </cell>
          <cell r="BD361">
            <v>33.886118960433123</v>
          </cell>
          <cell r="BE361">
            <v>34.224980150036572</v>
          </cell>
          <cell r="BF361">
            <v>34.567229951537684</v>
          </cell>
        </row>
        <row r="362">
          <cell r="D362" t="str">
            <v>Replacement Shipments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87.468282939233177</v>
          </cell>
          <cell r="M362">
            <v>88.891273795713388</v>
          </cell>
          <cell r="N362">
            <v>90.327218573261362</v>
          </cell>
          <cell r="O362">
            <v>91.775998596361575</v>
          </cell>
          <cell r="P362">
            <v>93.237488842031325</v>
          </cell>
          <cell r="Q362">
            <v>94.711557893918751</v>
          </cell>
          <cell r="R362">
            <v>96.198067899320876</v>
          </cell>
          <cell r="S362">
            <v>97.696874529198595</v>
          </cell>
          <cell r="T362">
            <v>99.207826941264727</v>
          </cell>
          <cell r="U362">
            <v>100.73076774621978</v>
          </cell>
          <cell r="V362">
            <v>98.182129451138735</v>
          </cell>
          <cell r="W362">
            <v>102.87804388869124</v>
          </cell>
          <cell r="X362">
            <v>104.13914505290668</v>
          </cell>
          <cell r="Y362">
            <v>106.90422350507302</v>
          </cell>
          <cell r="Z362">
            <v>106.32240279268672</v>
          </cell>
          <cell r="AA362">
            <v>107.84773316976234</v>
          </cell>
          <cell r="AB362">
            <v>111.79083953319716</v>
          </cell>
          <cell r="AC362">
            <v>114.03060683434913</v>
          </cell>
          <cell r="AD362">
            <v>113.84327205362268</v>
          </cell>
          <cell r="AE362">
            <v>122.24695754590238</v>
          </cell>
          <cell r="AF362">
            <v>116.38202788296167</v>
          </cell>
          <cell r="AG362">
            <v>122.51435850873617</v>
          </cell>
          <cell r="AH362">
            <v>124.178320015482</v>
          </cell>
          <cell r="AI362">
            <v>121.59502022973712</v>
          </cell>
          <cell r="AJ362">
            <v>144.6370044604821</v>
          </cell>
          <cell r="AK362">
            <v>145.59753130316136</v>
          </cell>
          <cell r="AL362">
            <v>152.45522526737247</v>
          </cell>
          <cell r="AM362">
            <v>124.55502693049996</v>
          </cell>
          <cell r="AN362">
            <v>124.64321587566081</v>
          </cell>
          <cell r="AO362">
            <v>133.20144015549312</v>
          </cell>
          <cell r="AP362">
            <v>128.11001447800027</v>
          </cell>
          <cell r="AQ362">
            <v>133.22483700869265</v>
          </cell>
          <cell r="AR362">
            <v>151.60187394230883</v>
          </cell>
          <cell r="AS362">
            <v>144.64957088292806</v>
          </cell>
          <cell r="AT362">
            <v>170.19410683275669</v>
          </cell>
          <cell r="AU362">
            <v>169.46530090144077</v>
          </cell>
          <cell r="AV362">
            <v>173.45068157929856</v>
          </cell>
          <cell r="AW362">
            <v>142.12096839889753</v>
          </cell>
          <cell r="AX362">
            <v>139.74833009549133</v>
          </cell>
          <cell r="AY362">
            <v>146.50155867127927</v>
          </cell>
          <cell r="AZ362">
            <v>140.77295183564343</v>
          </cell>
          <cell r="BA362">
            <v>147.43932496830274</v>
          </cell>
          <cell r="BB362">
            <v>168.87037313005152</v>
          </cell>
          <cell r="BC362">
            <v>160.66534866208019</v>
          </cell>
          <cell r="BD362">
            <v>184.42209623429449</v>
          </cell>
          <cell r="BE362">
            <v>183.72470588087484</v>
          </cell>
          <cell r="BF362">
            <v>187.1954974084974</v>
          </cell>
        </row>
        <row r="363">
          <cell r="D363" t="str">
            <v>Net New Shipments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10.713846511905558</v>
          </cell>
          <cell r="M363">
            <v>13.986770092977849</v>
          </cell>
          <cell r="N363">
            <v>13.811926479645308</v>
          </cell>
          <cell r="O363">
            <v>15.128224908711445</v>
          </cell>
          <cell r="P363">
            <v>13.084913950655391</v>
          </cell>
          <cell r="Q363">
            <v>13.136175275843584</v>
          </cell>
          <cell r="R363">
            <v>15.592771633876282</v>
          </cell>
          <cell r="S363">
            <v>16.333732305150534</v>
          </cell>
          <cell r="T363">
            <v>14.635445112357957</v>
          </cell>
          <cell r="U363">
            <v>21.516189799682593</v>
          </cell>
          <cell r="V363">
            <v>18.19989843182293</v>
          </cell>
          <cell r="W363">
            <v>19.636314620044914</v>
          </cell>
          <cell r="X363">
            <v>20.039174962575316</v>
          </cell>
          <cell r="Y363">
            <v>14.690796724664096</v>
          </cell>
          <cell r="Z363">
            <v>38.314601667795387</v>
          </cell>
          <cell r="AA363">
            <v>37.749798133399054</v>
          </cell>
          <cell r="AB363">
            <v>40.664385734175312</v>
          </cell>
          <cell r="AC363">
            <v>10.524420096150834</v>
          </cell>
          <cell r="AD363">
            <v>10.799943822038131</v>
          </cell>
          <cell r="AE363">
            <v>10.954482609590741</v>
          </cell>
          <cell r="AF363">
            <v>11.727986595038601</v>
          </cell>
          <cell r="AG363">
            <v>10.71047849995648</v>
          </cell>
          <cell r="AH363">
            <v>27.423553926826798</v>
          </cell>
          <cell r="AI363">
            <v>23.054550653190951</v>
          </cell>
          <cell r="AJ363">
            <v>25.557102372274596</v>
          </cell>
          <cell r="AK363">
            <v>23.86776959827942</v>
          </cell>
          <cell r="AL363">
            <v>20.995456311926088</v>
          </cell>
          <cell r="AM363">
            <v>17.565941468397568</v>
          </cell>
          <cell r="AN363">
            <v>15.105114219830512</v>
          </cell>
          <cell r="AO363">
            <v>13.300118515786153</v>
          </cell>
          <cell r="AP363">
            <v>12.662937357643159</v>
          </cell>
          <cell r="AQ363">
            <v>14.214487959610096</v>
          </cell>
          <cell r="AR363">
            <v>17.268499187742691</v>
          </cell>
          <cell r="AS363">
            <v>16.015777779152131</v>
          </cell>
          <cell r="AT363">
            <v>14.227989401537799</v>
          </cell>
          <cell r="AU363">
            <v>14.259404979434066</v>
          </cell>
          <cell r="AV363">
            <v>13.744815829198842</v>
          </cell>
          <cell r="AW363">
            <v>13.841101899356318</v>
          </cell>
          <cell r="AX363">
            <v>15.090366014243727</v>
          </cell>
          <cell r="AY363">
            <v>16.760600813871406</v>
          </cell>
          <cell r="AZ363">
            <v>17.678015211185311</v>
          </cell>
          <cell r="BA363">
            <v>19.653286327348042</v>
          </cell>
          <cell r="BB363">
            <v>14.964037576114833</v>
          </cell>
          <cell r="BC363">
            <v>15.113677951876065</v>
          </cell>
          <cell r="BD363">
            <v>15.264814731395063</v>
          </cell>
          <cell r="BE363">
            <v>15.417462878708648</v>
          </cell>
          <cell r="BF363">
            <v>15.571637507496007</v>
          </cell>
        </row>
        <row r="364"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</row>
        <row r="366">
          <cell r="D366" t="str">
            <v>Lodging</v>
          </cell>
        </row>
        <row r="368">
          <cell r="D368"/>
        </row>
        <row r="370"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</row>
        <row r="371">
          <cell r="D371" t="str">
            <v>SHIPMENTS</v>
          </cell>
          <cell r="E371">
            <v>1981</v>
          </cell>
          <cell r="F371">
            <v>1982</v>
          </cell>
          <cell r="G371">
            <v>1983</v>
          </cell>
          <cell r="H371">
            <v>1984</v>
          </cell>
          <cell r="I371">
            <v>1985</v>
          </cell>
          <cell r="J371">
            <v>1986</v>
          </cell>
          <cell r="K371">
            <v>1987</v>
          </cell>
          <cell r="L371">
            <v>1988</v>
          </cell>
          <cell r="M371">
            <v>1989</v>
          </cell>
          <cell r="N371">
            <v>1990</v>
          </cell>
          <cell r="O371">
            <v>1991</v>
          </cell>
          <cell r="P371">
            <v>1992</v>
          </cell>
          <cell r="Q371">
            <v>1993</v>
          </cell>
          <cell r="R371">
            <v>1994</v>
          </cell>
          <cell r="S371">
            <v>1995</v>
          </cell>
          <cell r="T371">
            <v>1996</v>
          </cell>
          <cell r="U371">
            <v>1997</v>
          </cell>
          <cell r="V371">
            <v>1998</v>
          </cell>
          <cell r="W371">
            <v>1999</v>
          </cell>
          <cell r="X371">
            <v>2000</v>
          </cell>
          <cell r="Y371">
            <v>2001</v>
          </cell>
          <cell r="Z371">
            <v>2002</v>
          </cell>
          <cell r="AA371">
            <v>2003</v>
          </cell>
          <cell r="AB371">
            <v>2004</v>
          </cell>
          <cell r="AC371">
            <v>2005</v>
          </cell>
          <cell r="AD371">
            <v>2006</v>
          </cell>
          <cell r="AE371">
            <v>2007</v>
          </cell>
          <cell r="AF371">
            <v>2008</v>
          </cell>
          <cell r="AG371">
            <v>2009</v>
          </cell>
          <cell r="AH371">
            <v>2010</v>
          </cell>
          <cell r="AI371">
            <v>2011</v>
          </cell>
          <cell r="AJ371">
            <v>2012</v>
          </cell>
          <cell r="AK371">
            <v>2013</v>
          </cell>
          <cell r="AL371">
            <v>2014</v>
          </cell>
          <cell r="AM371">
            <v>2015</v>
          </cell>
          <cell r="AN371">
            <v>2016</v>
          </cell>
          <cell r="AO371">
            <v>2017</v>
          </cell>
          <cell r="AP371">
            <v>2018</v>
          </cell>
          <cell r="AQ371">
            <v>2019</v>
          </cell>
          <cell r="AR371">
            <v>2020</v>
          </cell>
          <cell r="AS371">
            <v>2021</v>
          </cell>
          <cell r="AT371">
            <v>2022</v>
          </cell>
          <cell r="AU371">
            <v>2023</v>
          </cell>
          <cell r="AV371">
            <v>2024</v>
          </cell>
          <cell r="AW371">
            <v>2025</v>
          </cell>
          <cell r="AX371">
            <v>2026</v>
          </cell>
          <cell r="AY371">
            <v>2027</v>
          </cell>
          <cell r="AZ371">
            <v>2028</v>
          </cell>
          <cell r="BA371">
            <v>2029</v>
          </cell>
          <cell r="BB371">
            <v>2030</v>
          </cell>
          <cell r="BC371">
            <v>2031</v>
          </cell>
          <cell r="BD371">
            <v>2032</v>
          </cell>
          <cell r="BE371">
            <v>2033</v>
          </cell>
          <cell r="BF371">
            <v>2034</v>
          </cell>
        </row>
        <row r="372">
          <cell r="D372" t="str">
            <v>Replacement Shipments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521.36562863997824</v>
          </cell>
          <cell r="M372">
            <v>535.18213603651509</v>
          </cell>
          <cell r="N372">
            <v>549.1092225617549</v>
          </cell>
          <cell r="O372">
            <v>563.13651736307224</v>
          </cell>
          <cell r="P372">
            <v>577.25323119585414</v>
          </cell>
          <cell r="Q372">
            <v>591.44816594470785</v>
          </cell>
          <cell r="R372">
            <v>605.70972537323155</v>
          </cell>
          <cell r="S372">
            <v>620.02592710410488</v>
          </cell>
          <cell r="T372">
            <v>634.38441582719179</v>
          </cell>
          <cell r="U372">
            <v>681.21284063997791</v>
          </cell>
          <cell r="V372">
            <v>641.41629203651462</v>
          </cell>
          <cell r="W372">
            <v>655.04888856175512</v>
          </cell>
          <cell r="X372">
            <v>633.88947936307272</v>
          </cell>
          <cell r="Y372">
            <v>620.99337519585356</v>
          </cell>
          <cell r="Z372">
            <v>657.30661594470848</v>
          </cell>
          <cell r="AA372">
            <v>679.20159137323094</v>
          </cell>
          <cell r="AB372">
            <v>731.56364710410514</v>
          </cell>
          <cell r="AC372">
            <v>768.04916382719102</v>
          </cell>
          <cell r="AD372">
            <v>914.64550863997829</v>
          </cell>
          <cell r="AE372">
            <v>856.01688803651462</v>
          </cell>
          <cell r="AF372">
            <v>819.14400856175598</v>
          </cell>
          <cell r="AG372">
            <v>801.34198136307191</v>
          </cell>
          <cell r="AH372">
            <v>718.62411119585454</v>
          </cell>
          <cell r="AI372">
            <v>702.80497794470875</v>
          </cell>
          <cell r="AJ372">
            <v>760.22691337323135</v>
          </cell>
          <cell r="AK372">
            <v>822.96207310410489</v>
          </cell>
          <cell r="AL372">
            <v>883.18985382719029</v>
          </cell>
          <cell r="AM372">
            <v>1063.916070639978</v>
          </cell>
          <cell r="AN372">
            <v>1002.4055614864639</v>
          </cell>
          <cell r="AO372">
            <v>942.39110508891463</v>
          </cell>
          <cell r="AP372">
            <v>912.49962449418786</v>
          </cell>
          <cell r="AQ372">
            <v>783.20194225870296</v>
          </cell>
          <cell r="AR372">
            <v>793.16610161527706</v>
          </cell>
          <cell r="AS372">
            <v>869.67597212381941</v>
          </cell>
          <cell r="AT372">
            <v>920.97062706742224</v>
          </cell>
          <cell r="AU372">
            <v>950.48175358371418</v>
          </cell>
          <cell r="AV372">
            <v>1100.9843977229466</v>
          </cell>
          <cell r="AW372">
            <v>1038.1608951943156</v>
          </cell>
          <cell r="AX372">
            <v>972.8063816121612</v>
          </cell>
          <cell r="AY372">
            <v>943.60992043136071</v>
          </cell>
          <cell r="AZ372">
            <v>815.08968872584524</v>
          </cell>
          <cell r="BA372">
            <v>842.00472409540407</v>
          </cell>
          <cell r="BB372">
            <v>905.02939554518696</v>
          </cell>
          <cell r="BC372">
            <v>953.91241847073513</v>
          </cell>
          <cell r="BD372">
            <v>983.6488728550471</v>
          </cell>
          <cell r="BE372">
            <v>1133.4991647582465</v>
          </cell>
          <cell r="BF372">
            <v>1070.1933685532688</v>
          </cell>
        </row>
        <row r="373">
          <cell r="D373" t="str">
            <v>Net New Shipments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159.84721199999967</v>
          </cell>
          <cell r="M373">
            <v>106.23415599999953</v>
          </cell>
          <cell r="N373">
            <v>105.93966600000022</v>
          </cell>
          <cell r="O373">
            <v>70.75296200000048</v>
          </cell>
          <cell r="P373">
            <v>43.740143999999418</v>
          </cell>
          <cell r="Q373">
            <v>65.85845000000063</v>
          </cell>
          <cell r="R373">
            <v>73.491865999999391</v>
          </cell>
          <cell r="S373">
            <v>111.53772000000026</v>
          </cell>
          <cell r="T373">
            <v>133.66474799999924</v>
          </cell>
          <cell r="U373">
            <v>233.43266800000038</v>
          </cell>
          <cell r="V373">
            <v>214.60059600000002</v>
          </cell>
          <cell r="W373">
            <v>164.09512000000086</v>
          </cell>
          <cell r="X373">
            <v>167.45250199999919</v>
          </cell>
          <cell r="Y373">
            <v>97.630736000000979</v>
          </cell>
          <cell r="Z373">
            <v>45.49836200000027</v>
          </cell>
          <cell r="AA373">
            <v>81.025322000000415</v>
          </cell>
          <cell r="AB373">
            <v>91.398425999999745</v>
          </cell>
          <cell r="AC373">
            <v>115.14068999999927</v>
          </cell>
          <cell r="AD373">
            <v>149.2705619999997</v>
          </cell>
          <cell r="AE373">
            <v>146.38867344994924</v>
          </cell>
          <cell r="AF373">
            <v>123.24709652715865</v>
          </cell>
          <cell r="AG373">
            <v>111.15764313111595</v>
          </cell>
          <cell r="AH373">
            <v>64.577831062848418</v>
          </cell>
          <cell r="AI373">
            <v>90.361123670568318</v>
          </cell>
          <cell r="AJ373">
            <v>109.44905875058804</v>
          </cell>
          <cell r="AK373">
            <v>98.008553963317354</v>
          </cell>
          <cell r="AL373">
            <v>67.29189975652389</v>
          </cell>
          <cell r="AM373">
            <v>37.068327082968608</v>
          </cell>
          <cell r="AN373">
            <v>35.755333707851605</v>
          </cell>
          <cell r="AO373">
            <v>30.415276523246575</v>
          </cell>
          <cell r="AP373">
            <v>31.11029593717285</v>
          </cell>
          <cell r="AQ373">
            <v>31.887746467142279</v>
          </cell>
          <cell r="AR373">
            <v>48.838622480127015</v>
          </cell>
          <cell r="AS373">
            <v>35.353423421367552</v>
          </cell>
          <cell r="AT373">
            <v>32.941791403312891</v>
          </cell>
          <cell r="AU373">
            <v>33.167119271332922</v>
          </cell>
          <cell r="AV373">
            <v>32.514767035299883</v>
          </cell>
          <cell r="AW373">
            <v>32.032473358953212</v>
          </cell>
          <cell r="AX373">
            <v>32.723623158939517</v>
          </cell>
          <cell r="AY373">
            <v>40.376655774281971</v>
          </cell>
          <cell r="AZ373">
            <v>45.093645420860412</v>
          </cell>
          <cell r="BA373">
            <v>55.303814343345948</v>
          </cell>
          <cell r="BB373">
            <v>33.099949730629305</v>
          </cell>
          <cell r="BC373">
            <v>33.430949227935344</v>
          </cell>
          <cell r="BD373">
            <v>33.76525872021557</v>
          </cell>
          <cell r="BE373">
            <v>34.102911307416434</v>
          </cell>
          <cell r="BF373">
            <v>34.443940420491344</v>
          </cell>
        </row>
        <row r="374">
          <cell r="D374" t="str">
            <v>Replacement Shipments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76.066737788140017</v>
          </cell>
          <cell r="M374">
            <v>78.264174387385182</v>
          </cell>
          <cell r="N374">
            <v>80.487717462069739</v>
          </cell>
          <cell r="O374">
            <v>82.73599755592187</v>
          </cell>
          <cell r="P374">
            <v>85.007570213268437</v>
          </cell>
          <cell r="Q374">
            <v>87.30091657152893</v>
          </cell>
          <cell r="R374">
            <v>89.614444148483756</v>
          </cell>
          <cell r="S374">
            <v>91.946487827688415</v>
          </cell>
          <cell r="T374">
            <v>94.295311044839309</v>
          </cell>
          <cell r="U374">
            <v>96.659107177305231</v>
          </cell>
          <cell r="V374">
            <v>99.036001138421554</v>
          </cell>
          <cell r="W374">
            <v>101.42405117750306</v>
          </cell>
          <cell r="X374">
            <v>103.82125088586972</v>
          </cell>
          <cell r="Y374">
            <v>106.22553140849897</v>
          </cell>
          <cell r="Z374">
            <v>115.21299378814001</v>
          </cell>
          <cell r="AA374">
            <v>104.28070238738508</v>
          </cell>
          <cell r="AB374">
            <v>106.43212546206979</v>
          </cell>
          <cell r="AC374">
            <v>100.0632535559219</v>
          </cell>
          <cell r="AD374">
            <v>95.719442213268522</v>
          </cell>
          <cell r="AE374">
            <v>103.42951657152892</v>
          </cell>
          <cell r="AF374">
            <v>107.61245214848356</v>
          </cell>
          <cell r="AG374">
            <v>119.26184782768847</v>
          </cell>
          <cell r="AH374">
            <v>127.02953504483931</v>
          </cell>
          <cell r="AI374">
            <v>153.82629117730511</v>
          </cell>
          <cell r="AJ374">
            <v>151.59124913842169</v>
          </cell>
          <cell r="AK374">
            <v>141.61061117750319</v>
          </cell>
          <cell r="AL374">
            <v>144.83002688586959</v>
          </cell>
          <cell r="AM374">
            <v>130.13509940849923</v>
          </cell>
          <cell r="AN374">
            <v>126.35544978814005</v>
          </cell>
          <cell r="AO374">
            <v>124.12363838738509</v>
          </cell>
          <cell r="AP374">
            <v>128.81541346206978</v>
          </cell>
          <cell r="AQ374">
            <v>128.26097355592179</v>
          </cell>
          <cell r="AR374">
            <v>132.27549821326841</v>
          </cell>
          <cell r="AS374">
            <v>139.27980394702675</v>
          </cell>
          <cell r="AT374">
            <v>137.79541456329781</v>
          </cell>
          <cell r="AU374">
            <v>146.48412777816577</v>
          </cell>
          <cell r="AV374">
            <v>142.84451408063904</v>
          </cell>
          <cell r="AW374">
            <v>175.95554595377092</v>
          </cell>
          <cell r="AX374">
            <v>178.39510026101442</v>
          </cell>
          <cell r="AY374">
            <v>165.61270602566242</v>
          </cell>
          <cell r="AZ374">
            <v>161.30967580583462</v>
          </cell>
          <cell r="BA374">
            <v>139.21305706147115</v>
          </cell>
          <cell r="BB374">
            <v>135.11185804312413</v>
          </cell>
          <cell r="BC374">
            <v>131.57227753593554</v>
          </cell>
          <cell r="BD374">
            <v>136.43426144668348</v>
          </cell>
          <cell r="BE374">
            <v>136.07021758869138</v>
          </cell>
          <cell r="BF374">
            <v>144.2359771879934</v>
          </cell>
        </row>
        <row r="375">
          <cell r="D375" t="str">
            <v>Net New Shipments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39.146256000000001</v>
          </cell>
          <cell r="M375">
            <v>26.01652799999988</v>
          </cell>
          <cell r="N375">
            <v>25.944408000000067</v>
          </cell>
          <cell r="O375">
            <v>17.327256000000034</v>
          </cell>
          <cell r="P375">
            <v>10.711872000000085</v>
          </cell>
          <cell r="Q375">
            <v>16.128599999999999</v>
          </cell>
          <cell r="R375">
            <v>17.9980079999998</v>
          </cell>
          <cell r="S375">
            <v>27.315360000000055</v>
          </cell>
          <cell r="T375">
            <v>32.734223999999998</v>
          </cell>
          <cell r="U375">
            <v>57.167183999999907</v>
          </cell>
          <cell r="V375">
            <v>52.55524800000012</v>
          </cell>
          <cell r="W375">
            <v>40.1865600000001</v>
          </cell>
          <cell r="X375">
            <v>41.008775999999898</v>
          </cell>
          <cell r="Y375">
            <v>23.909568000000263</v>
          </cell>
          <cell r="Z375">
            <v>11.142456000000038</v>
          </cell>
          <cell r="AA375">
            <v>19.842936000000002</v>
          </cell>
          <cell r="AB375">
            <v>22.383288</v>
          </cell>
          <cell r="AC375">
            <v>28.19771999999989</v>
          </cell>
          <cell r="AD375">
            <v>36.556055999999899</v>
          </cell>
          <cell r="AE375">
            <v>35.850287375497828</v>
          </cell>
          <cell r="AF375">
            <v>30.182962414814256</v>
          </cell>
          <cell r="AG375">
            <v>27.222279950477287</v>
          </cell>
          <cell r="AH375">
            <v>15.814979035799752</v>
          </cell>
          <cell r="AI375">
            <v>22.129254776465814</v>
          </cell>
          <cell r="AJ375">
            <v>26.803851122592732</v>
          </cell>
          <cell r="AK375">
            <v>24.002094848159231</v>
          </cell>
          <cell r="AL375">
            <v>16.47964891996503</v>
          </cell>
          <cell r="AM375">
            <v>9.0779576529719179</v>
          </cell>
          <cell r="AN375">
            <v>8.7564082549840805</v>
          </cell>
          <cell r="AO375">
            <v>7.4486391485504555</v>
          </cell>
          <cell r="AP375">
            <v>7.6188479846136943</v>
          </cell>
          <cell r="AQ375">
            <v>7.809244032769584</v>
          </cell>
          <cell r="AR375">
            <v>11.960478974724992</v>
          </cell>
          <cell r="AS375">
            <v>8.6579812460490757</v>
          </cell>
          <cell r="AT375">
            <v>8.0673774865254018</v>
          </cell>
          <cell r="AU375">
            <v>8.1225598215514765</v>
          </cell>
          <cell r="AV375">
            <v>7.9628000902771419</v>
          </cell>
          <cell r="AW375">
            <v>7.8446873532129757</v>
          </cell>
          <cell r="AX375">
            <v>8.0139485287199932</v>
          </cell>
          <cell r="AY375">
            <v>9.8881605977835534</v>
          </cell>
          <cell r="AZ375">
            <v>11.043341735720787</v>
          </cell>
          <cell r="BA375">
            <v>13.543791267758024</v>
          </cell>
          <cell r="BB375">
            <v>8.1061101381133085</v>
          </cell>
          <cell r="BC375">
            <v>8.1871712394945462</v>
          </cell>
          <cell r="BD375">
            <v>8.2690429518893325</v>
          </cell>
          <cell r="BE375">
            <v>8.3517333814083941</v>
          </cell>
          <cell r="BF375">
            <v>8.4352507152225371</v>
          </cell>
        </row>
        <row r="376">
          <cell r="D376" t="str">
            <v>Replacement Shipments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39.84099262910604</v>
          </cell>
          <cell r="M376">
            <v>40.858752531550095</v>
          </cell>
          <cell r="N376">
            <v>41.883000292560538</v>
          </cell>
          <cell r="O376">
            <v>42.912923425268659</v>
          </cell>
          <cell r="P376">
            <v>43.9476805568655</v>
          </cell>
          <cell r="Q376">
            <v>44.986402297825471</v>
          </cell>
          <cell r="R376">
            <v>46.028192200229221</v>
          </cell>
          <cell r="S376">
            <v>49.054354458753252</v>
          </cell>
          <cell r="T376">
            <v>46.981935448842279</v>
          </cell>
          <cell r="U376">
            <v>47.989209232695075</v>
          </cell>
          <cell r="V376">
            <v>46.99102169967135</v>
          </cell>
          <cell r="W376">
            <v>46.468799118213134</v>
          </cell>
          <cell r="X376">
            <v>48.782387988146588</v>
          </cell>
          <cell r="Y376">
            <v>50.264156935065841</v>
          </cell>
          <cell r="Z376">
            <v>55.483227125070854</v>
          </cell>
          <cell r="AA376">
            <v>54.686177967583347</v>
          </cell>
          <cell r="AB376">
            <v>61.443930189253976</v>
          </cell>
          <cell r="AC376">
            <v>59.360289296318221</v>
          </cell>
          <cell r="AD376">
            <v>55.927004213710099</v>
          </cell>
          <cell r="AE376">
            <v>58.43410772039767</v>
          </cell>
          <cell r="AF376">
            <v>55.891451181916807</v>
          </cell>
          <cell r="AG376">
            <v>58.105686825914901</v>
          </cell>
          <cell r="AH376">
            <v>59.356360197284545</v>
          </cell>
          <cell r="AI376">
            <v>66.712003112529189</v>
          </cell>
          <cell r="AJ376">
            <v>65.996831936081264</v>
          </cell>
          <cell r="AK376">
            <v>64.530743253092211</v>
          </cell>
          <cell r="AL376">
            <v>66.871738876932625</v>
          </cell>
          <cell r="AM376">
            <v>62.99523535525708</v>
          </cell>
          <cell r="AN376">
            <v>64.512652411888141</v>
          </cell>
          <cell r="AO376">
            <v>63.078532866494783</v>
          </cell>
          <cell r="AP376">
            <v>71.920287431622896</v>
          </cell>
          <cell r="AQ376">
            <v>72.305317192511495</v>
          </cell>
          <cell r="AR376">
            <v>70.179814380241709</v>
          </cell>
          <cell r="AS376">
            <v>70.750346535483459</v>
          </cell>
          <cell r="AT376">
            <v>65.131800050768334</v>
          </cell>
          <cell r="AU376">
            <v>66.573538070564652</v>
          </cell>
          <cell r="AV376">
            <v>64.831625361829964</v>
          </cell>
          <cell r="AW376">
            <v>73.713439839539646</v>
          </cell>
          <cell r="AX376">
            <v>74.143280723172438</v>
          </cell>
          <cell r="AY376">
            <v>72.994801858227589</v>
          </cell>
          <cell r="AZ376">
            <v>72.788066667241424</v>
          </cell>
          <cell r="BA376">
            <v>67.030517205218814</v>
          </cell>
          <cell r="BB376">
            <v>68.48524279703723</v>
          </cell>
          <cell r="BC376">
            <v>66.705729450069526</v>
          </cell>
          <cell r="BD376">
            <v>75.559745218669875</v>
          </cell>
          <cell r="BE376">
            <v>76.029422975940292</v>
          </cell>
          <cell r="BF376">
            <v>75.322053828812926</v>
          </cell>
        </row>
        <row r="377">
          <cell r="D377" t="str">
            <v>Net New Shipments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9.2133618296472157</v>
          </cell>
          <cell r="M377">
            <v>6.1231829172921834</v>
          </cell>
          <cell r="N377">
            <v>6.1062089401345361</v>
          </cell>
          <cell r="O377">
            <v>4.0780982744026915</v>
          </cell>
          <cell r="P377">
            <v>2.5211185613476346</v>
          </cell>
          <cell r="Q377">
            <v>3.7959856903211175</v>
          </cell>
          <cell r="R377">
            <v>4.2359647348366138</v>
          </cell>
          <cell r="S377">
            <v>6.4288726663176021</v>
          </cell>
          <cell r="T377">
            <v>7.7042425187410686</v>
          </cell>
          <cell r="U377">
            <v>13.454720956558901</v>
          </cell>
          <cell r="V377">
            <v>12.369267596646873</v>
          </cell>
          <cell r="W377">
            <v>9.4582050954969645</v>
          </cell>
          <cell r="X377">
            <v>9.651719732251081</v>
          </cell>
          <cell r="Y377">
            <v>5.6272942468509655</v>
          </cell>
          <cell r="Z377">
            <v>2.6224597008440469</v>
          </cell>
          <cell r="AA377">
            <v>4.6701822297011972</v>
          </cell>
          <cell r="AB377">
            <v>5.2680729232752128</v>
          </cell>
          <cell r="AC377">
            <v>6.6365426397630358</v>
          </cell>
          <cell r="AD377">
            <v>8.6037390393821074</v>
          </cell>
          <cell r="AE377">
            <v>8.4376311565349624</v>
          </cell>
          <cell r="AF377">
            <v>7.1037841733402729</v>
          </cell>
          <cell r="AG377">
            <v>6.4069655859732393</v>
          </cell>
          <cell r="AH377">
            <v>3.7221726692102379</v>
          </cell>
          <cell r="AI377">
            <v>5.2082843190937069</v>
          </cell>
          <cell r="AJ377">
            <v>6.3084852564302309</v>
          </cell>
          <cell r="AK377">
            <v>5.6490711271495115</v>
          </cell>
          <cell r="AL377">
            <v>3.878607658550834</v>
          </cell>
          <cell r="AM377">
            <v>2.1365646955112538</v>
          </cell>
          <cell r="AN377">
            <v>2.0608856586765114</v>
          </cell>
          <cell r="AO377">
            <v>1.7530924953351814</v>
          </cell>
          <cell r="AP377">
            <v>1.7931524079167502</v>
          </cell>
          <cell r="AQ377">
            <v>1.837963530660943</v>
          </cell>
          <cell r="AR377">
            <v>2.8149874779858806</v>
          </cell>
          <cell r="AS377">
            <v>2.0377201317579647</v>
          </cell>
          <cell r="AT377">
            <v>1.8987171544504804</v>
          </cell>
          <cell r="AU377">
            <v>1.9117047264725784</v>
          </cell>
          <cell r="AV377">
            <v>1.8741040882395623</v>
          </cell>
          <cell r="AW377">
            <v>1.8463053791302286</v>
          </cell>
          <cell r="AX377">
            <v>1.8861422527678542</v>
          </cell>
          <cell r="AY377">
            <v>2.3272519705853369</v>
          </cell>
          <cell r="AZ377">
            <v>2.5991324232805937</v>
          </cell>
          <cell r="BA377">
            <v>3.1876317749280929</v>
          </cell>
          <cell r="BB377">
            <v>1.9078331714126193</v>
          </cell>
          <cell r="BC377">
            <v>1.9269115031266892</v>
          </cell>
          <cell r="BD377">
            <v>1.9461806181579959</v>
          </cell>
          <cell r="BE377">
            <v>1.965642424339535</v>
          </cell>
          <cell r="BF377">
            <v>1.9852988485830565</v>
          </cell>
        </row>
        <row r="378">
          <cell r="D378" t="str">
            <v>Replacement Shipments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213.71675042259812</v>
          </cell>
          <cell r="M378">
            <v>219.68654470735129</v>
          </cell>
          <cell r="N378">
            <v>225.71818707447042</v>
          </cell>
          <cell r="O378">
            <v>231.80764453127938</v>
          </cell>
          <cell r="P378">
            <v>237.95068860496505</v>
          </cell>
          <cell r="Q378">
            <v>244.14289795911967</v>
          </cell>
          <cell r="R378">
            <v>250.37966154386419</v>
          </cell>
          <cell r="S378">
            <v>256.6561822854319</v>
          </cell>
          <cell r="T378">
            <v>262.96748131945242</v>
          </cell>
          <cell r="U378">
            <v>269.30840277047469</v>
          </cell>
          <cell r="V378">
            <v>275.67361907851023</v>
          </cell>
          <cell r="W378">
            <v>282.05763687157059</v>
          </cell>
          <cell r="X378">
            <v>305.05801442259826</v>
          </cell>
          <cell r="Y378">
            <v>280.39177670735108</v>
          </cell>
          <cell r="Z378">
            <v>286.25513907447083</v>
          </cell>
          <cell r="AA378">
            <v>272.237908531279</v>
          </cell>
          <cell r="AB378">
            <v>262.94505660496515</v>
          </cell>
          <cell r="AC378">
            <v>281.77629795911986</v>
          </cell>
          <cell r="AD378">
            <v>292.37501354386404</v>
          </cell>
          <cell r="AE378">
            <v>320.39202228543172</v>
          </cell>
          <cell r="AF378">
            <v>339.34733731945244</v>
          </cell>
          <cell r="AG378">
            <v>402.69849877047471</v>
          </cell>
          <cell r="AH378">
            <v>398.30253107851036</v>
          </cell>
          <cell r="AI378">
            <v>375.82627687157083</v>
          </cell>
          <cell r="AJ378">
            <v>400.7451584225978</v>
          </cell>
          <cell r="AK378">
            <v>336.18076870735177</v>
          </cell>
          <cell r="AL378">
            <v>312.25420307447098</v>
          </cell>
          <cell r="AM378">
            <v>318.53809253127918</v>
          </cell>
          <cell r="AN378">
            <v>315.17272860496513</v>
          </cell>
          <cell r="AO378">
            <v>347.57097795911989</v>
          </cell>
          <cell r="AP378">
            <v>377.67247754386335</v>
          </cell>
          <cell r="AQ378">
            <v>404.04269282825999</v>
          </cell>
          <cell r="AR378">
            <v>409.77424962068602</v>
          </cell>
          <cell r="AS378">
            <v>466.21715198825513</v>
          </cell>
          <cell r="AT378">
            <v>435.20414882870932</v>
          </cell>
          <cell r="AU378">
            <v>427.46120468332401</v>
          </cell>
          <cell r="AV378">
            <v>463.28747770864857</v>
          </cell>
          <cell r="AW378">
            <v>392.18565668639008</v>
          </cell>
          <cell r="AX378">
            <v>350.70671722105567</v>
          </cell>
          <cell r="AY378">
            <v>339.71999372154721</v>
          </cell>
          <cell r="AZ378">
            <v>335.60434786659397</v>
          </cell>
          <cell r="BA378">
            <v>364.9511359724039</v>
          </cell>
          <cell r="BB378">
            <v>395.44978950796303</v>
          </cell>
          <cell r="BC378">
            <v>422.26426223805493</v>
          </cell>
          <cell r="BD378">
            <v>437.68203389504419</v>
          </cell>
          <cell r="BE378">
            <v>486.41910822903736</v>
          </cell>
          <cell r="BF378">
            <v>454.02802963060162</v>
          </cell>
        </row>
        <row r="379">
          <cell r="D379" t="str">
            <v>Net New Shipments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91.341264000000137</v>
          </cell>
          <cell r="M379">
            <v>60.705231999999796</v>
          </cell>
          <cell r="N379">
            <v>60.536952000000383</v>
          </cell>
          <cell r="O379">
            <v>40.430263999999625</v>
          </cell>
          <cell r="P379">
            <v>24.994368000000122</v>
          </cell>
          <cell r="Q379">
            <v>37.633400000000165</v>
          </cell>
          <cell r="R379">
            <v>41.995351999999912</v>
          </cell>
          <cell r="S379">
            <v>63.735839999999826</v>
          </cell>
          <cell r="T379">
            <v>76.379856000000004</v>
          </cell>
          <cell r="U379">
            <v>133.39009600000003</v>
          </cell>
          <cell r="V379">
            <v>122.62891200000013</v>
          </cell>
          <cell r="W379">
            <v>93.768640000000232</v>
          </cell>
          <cell r="X379">
            <v>95.687143999999535</v>
          </cell>
          <cell r="Y379">
            <v>55.78899200000069</v>
          </cell>
          <cell r="Z379">
            <v>25.999064000000089</v>
          </cell>
          <cell r="AA379">
            <v>46.300184000000172</v>
          </cell>
          <cell r="AB379">
            <v>52.227671999999998</v>
          </cell>
          <cell r="AC379">
            <v>65.79468</v>
          </cell>
          <cell r="AD379">
            <v>85.297463999999309</v>
          </cell>
          <cell r="AE379">
            <v>83.650670542828266</v>
          </cell>
          <cell r="AF379">
            <v>70.4269123012336</v>
          </cell>
          <cell r="AG379">
            <v>63.518653217780411</v>
          </cell>
          <cell r="AH379">
            <v>36.901617750198966</v>
          </cell>
          <cell r="AI379">
            <v>51.634927811753187</v>
          </cell>
          <cell r="AJ379">
            <v>62.54231928605077</v>
          </cell>
          <cell r="AK379">
            <v>56.004887979038358</v>
          </cell>
          <cell r="AL379">
            <v>38.45251414658469</v>
          </cell>
          <cell r="AM379">
            <v>21.181901190268036</v>
          </cell>
          <cell r="AN379">
            <v>20.431619261628839</v>
          </cell>
          <cell r="AO379">
            <v>17.380158013284017</v>
          </cell>
          <cell r="AP379">
            <v>17.777311964099681</v>
          </cell>
          <cell r="AQ379">
            <v>18.221569409794938</v>
          </cell>
          <cell r="AR379">
            <v>27.907784274358164</v>
          </cell>
          <cell r="AS379">
            <v>20.201956240782238</v>
          </cell>
          <cell r="AT379">
            <v>18.823880801892301</v>
          </cell>
          <cell r="AU379">
            <v>18.952639583619202</v>
          </cell>
          <cell r="AV379">
            <v>18.579866877314089</v>
          </cell>
          <cell r="AW379">
            <v>18.304270490830277</v>
          </cell>
          <cell r="AX379">
            <v>18.699213233679984</v>
          </cell>
          <cell r="AY379">
            <v>23.072374728160867</v>
          </cell>
          <cell r="AZ379">
            <v>25.767797383349716</v>
          </cell>
          <cell r="BA379">
            <v>31.602179624768723</v>
          </cell>
          <cell r="BB379">
            <v>18.914256988930902</v>
          </cell>
          <cell r="BC379">
            <v>19.103399558819547</v>
          </cell>
          <cell r="BD379">
            <v>19.294433554408897</v>
          </cell>
          <cell r="BE379">
            <v>19.487377889952768</v>
          </cell>
          <cell r="BF379">
            <v>19.682251668852587</v>
          </cell>
        </row>
        <row r="380">
          <cell r="D380" t="str">
            <v>Replacement Shipments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-1.8189894035458565E-11</v>
          </cell>
          <cell r="M380">
            <v>-1.8724054900852144E-11</v>
          </cell>
          <cell r="N380">
            <v>-1.9264960488784737E-11</v>
          </cell>
          <cell r="O380">
            <v>-1.9812292263689572E-11</v>
          </cell>
          <cell r="P380">
            <v>-2.0365713129811476E-11</v>
          </cell>
          <cell r="Q380">
            <v>-2.0924867530068447E-11</v>
          </cell>
          <cell r="R380">
            <v>-2.1489381591895798E-11</v>
          </cell>
          <cell r="S380">
            <v>-2.2058863321034598E-11</v>
          </cell>
          <cell r="T380">
            <v>-2.2632902844094329E-11</v>
          </cell>
          <cell r="U380">
            <v>-2.321107270058036E-11</v>
          </cell>
          <cell r="V380">
            <v>-2.3792928184931296E-11</v>
          </cell>
          <cell r="W380">
            <v>-2.4378007738959245E-11</v>
          </cell>
          <cell r="X380">
            <v>-2.4965833394928359E-11</v>
          </cell>
          <cell r="Y380">
            <v>-2.5555911269344084E-11</v>
          </cell>
          <cell r="Z380">
            <v>-2.614773210735797E-11</v>
          </cell>
          <cell r="AA380">
            <v>-1.8189894035458565E-11</v>
          </cell>
          <cell r="AB380">
            <v>-1.8724054900852144E-11</v>
          </cell>
          <cell r="AC380">
            <v>-1.9264960488784737E-11</v>
          </cell>
          <cell r="AD380">
            <v>-1.9812292263689572E-11</v>
          </cell>
          <cell r="AE380">
            <v>-2.0365713129811476E-11</v>
          </cell>
          <cell r="AF380">
            <v>-2.0924867530068447E-11</v>
          </cell>
          <cell r="AG380">
            <v>-2.1489381591895798E-11</v>
          </cell>
          <cell r="AH380">
            <v>-2.2058863321034598E-11</v>
          </cell>
          <cell r="AI380">
            <v>-2.2632902844094329E-11</v>
          </cell>
          <cell r="AJ380">
            <v>-2.321107270058036E-11</v>
          </cell>
          <cell r="AK380">
            <v>-2.3792928184931296E-11</v>
          </cell>
          <cell r="AL380">
            <v>-2.4378007738959245E-11</v>
          </cell>
          <cell r="AM380">
            <v>-2.4965833394928359E-11</v>
          </cell>
          <cell r="AN380">
            <v>-2.5555911269344084E-11</v>
          </cell>
          <cell r="AO380">
            <v>-2.614773210735797E-11</v>
          </cell>
          <cell r="AP380">
            <v>-1.8189894035458565E-11</v>
          </cell>
          <cell r="AQ380">
            <v>-1.8724054900852144E-11</v>
          </cell>
          <cell r="AR380">
            <v>-1.9264960488784737E-11</v>
          </cell>
          <cell r="AS380">
            <v>-1.9812292263689572E-11</v>
          </cell>
          <cell r="AT380">
            <v>-2.0365713129811476E-11</v>
          </cell>
          <cell r="AU380">
            <v>-2.0924867530068447E-11</v>
          </cell>
          <cell r="AV380">
            <v>-2.1489381591895798E-11</v>
          </cell>
          <cell r="AW380">
            <v>-2.2058863321034598E-11</v>
          </cell>
          <cell r="AX380">
            <v>-2.2632902844094329E-11</v>
          </cell>
          <cell r="AY380">
            <v>-2.321107270058036E-11</v>
          </cell>
          <cell r="AZ380">
            <v>-2.3792928184931296E-11</v>
          </cell>
          <cell r="BA380">
            <v>-2.4378007738959245E-11</v>
          </cell>
          <cell r="BB380">
            <v>-2.4965833394928359E-11</v>
          </cell>
          <cell r="BC380">
            <v>-2.5555911269344084E-11</v>
          </cell>
          <cell r="BD380">
            <v>-2.614773210735797E-11</v>
          </cell>
          <cell r="BE380">
            <v>-1.8189894035458565E-11</v>
          </cell>
          <cell r="BF380">
            <v>-1.8724054900852144E-11</v>
          </cell>
        </row>
        <row r="381">
          <cell r="D381" t="str">
            <v>Net New Shipments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</row>
        <row r="382">
          <cell r="D382" t="str">
            <v>Replacement Shipments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4581.0570562880675</v>
          </cell>
          <cell r="M382">
            <v>4711.2082751819835</v>
          </cell>
          <cell r="N382">
            <v>4842.8074323835117</v>
          </cell>
          <cell r="O382">
            <v>4975.7699791970872</v>
          </cell>
          <cell r="P382">
            <v>5110.0070116484912</v>
          </cell>
          <cell r="Q382">
            <v>5245.4253165662294</v>
          </cell>
          <cell r="R382">
            <v>5381.9274292610316</v>
          </cell>
          <cell r="S382">
            <v>5519.4117029677082</v>
          </cell>
          <cell r="T382">
            <v>5657.7723901789541</v>
          </cell>
          <cell r="U382">
            <v>5796.8997359645819</v>
          </cell>
          <cell r="V382">
            <v>5936.6800833321331</v>
          </cell>
          <cell r="W382">
            <v>6076.9959906461036</v>
          </cell>
          <cell r="X382">
            <v>6217.7263610831542</v>
          </cell>
          <cell r="Y382">
            <v>6735.4849821513717</v>
          </cell>
          <cell r="Z382">
            <v>6143.0370165360509</v>
          </cell>
          <cell r="AA382">
            <v>6270.667024248216</v>
          </cell>
          <cell r="AB382">
            <v>5929.3815890783217</v>
          </cell>
          <cell r="AC382">
            <v>5699.5386433599106</v>
          </cell>
          <cell r="AD382">
            <v>6133.0684731705032</v>
          </cell>
          <cell r="AE382">
            <v>6372.4541106660436</v>
          </cell>
          <cell r="AF382">
            <v>7022.7221188861377</v>
          </cell>
          <cell r="AG382">
            <v>7459.3118864992393</v>
          </cell>
          <cell r="AH382">
            <v>8943.115753469956</v>
          </cell>
          <cell r="AI382">
            <v>8829.0765858705126</v>
          </cell>
          <cell r="AJ382">
            <v>8288.6774119391375</v>
          </cell>
          <cell r="AK382">
            <v>8474.6587282518849</v>
          </cell>
          <cell r="AL382">
            <v>8051.3564410854678</v>
          </cell>
          <cell r="AM382">
            <v>6756.2659896747209</v>
          </cell>
          <cell r="AN382">
            <v>7362.7299650698951</v>
          </cell>
          <cell r="AO382">
            <v>7161.2536930118576</v>
          </cell>
          <cell r="AP382">
            <v>7251.4100512839268</v>
          </cell>
          <cell r="AQ382">
            <v>8144.9438337624078</v>
          </cell>
          <cell r="AR382">
            <v>8345.487247525858</v>
          </cell>
          <cell r="AS382">
            <v>8683.8520392483424</v>
          </cell>
          <cell r="AT382">
            <v>8957.4996092530164</v>
          </cell>
          <cell r="AU382">
            <v>9813.4986703361319</v>
          </cell>
          <cell r="AV382">
            <v>10046.967882268351</v>
          </cell>
          <cell r="AW382">
            <v>9763.836757425368</v>
          </cell>
          <cell r="AX382">
            <v>9795.6224347196076</v>
          </cell>
          <cell r="AY382">
            <v>8958.3196980977154</v>
          </cell>
          <cell r="AZ382">
            <v>7255.8745723541797</v>
          </cell>
          <cell r="BA382">
            <v>7844.6419638775951</v>
          </cell>
          <cell r="BB382">
            <v>7571.1921604687586</v>
          </cell>
          <cell r="BC382">
            <v>7670.7160217184774</v>
          </cell>
          <cell r="BD382">
            <v>8574.7283174708773</v>
          </cell>
          <cell r="BE382">
            <v>9003.7364019238867</v>
          </cell>
          <cell r="BF382">
            <v>9160.3470731052021</v>
          </cell>
        </row>
        <row r="383">
          <cell r="D383" t="str">
            <v>Net New Shipments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2154.4279258633042</v>
          </cell>
          <cell r="M383">
            <v>1431.8287413540675</v>
          </cell>
          <cell r="N383">
            <v>1427.8595918647043</v>
          </cell>
          <cell r="O383">
            <v>953.61160988123447</v>
          </cell>
          <cell r="P383">
            <v>589.53163171141932</v>
          </cell>
          <cell r="Q383">
            <v>887.64315660427383</v>
          </cell>
          <cell r="R383">
            <v>990.52668140501191</v>
          </cell>
          <cell r="S383">
            <v>1503.3104159184295</v>
          </cell>
          <cell r="T383">
            <v>1801.5394963202853</v>
          </cell>
          <cell r="U383">
            <v>3146.2160175053746</v>
          </cell>
          <cell r="V383">
            <v>2892.3965025383804</v>
          </cell>
          <cell r="W383">
            <v>2211.6814212930331</v>
          </cell>
          <cell r="X383">
            <v>2256.9323671687307</v>
          </cell>
          <cell r="Y383">
            <v>1315.8714589340964</v>
          </cell>
          <cell r="Z383">
            <v>613.22897313866997</v>
          </cell>
          <cell r="AA383">
            <v>1092.0629408216787</v>
          </cell>
          <cell r="AB383">
            <v>1231.872103933536</v>
          </cell>
          <cell r="AC383">
            <v>1551.8714079240162</v>
          </cell>
          <cell r="AD383">
            <v>2011.8753605919046</v>
          </cell>
          <cell r="AE383">
            <v>1973.033136859814</v>
          </cell>
          <cell r="AF383">
            <v>1661.1299203622038</v>
          </cell>
          <cell r="AG383">
            <v>1498.1877227537771</v>
          </cell>
          <cell r="AH383">
            <v>870.38291686617595</v>
          </cell>
          <cell r="AI383">
            <v>1217.8912963978378</v>
          </cell>
          <cell r="AJ383">
            <v>1475.1593454862304</v>
          </cell>
          <cell r="AK383">
            <v>1320.9637064677227</v>
          </cell>
          <cell r="AL383">
            <v>906.9632570122485</v>
          </cell>
          <cell r="AM383">
            <v>499.60858267945878</v>
          </cell>
          <cell r="AN383">
            <v>481.9119988077</v>
          </cell>
          <cell r="AO383">
            <v>409.93846745690098</v>
          </cell>
          <cell r="AP383">
            <v>419.30597043455055</v>
          </cell>
          <cell r="AQ383">
            <v>429.78448370847036</v>
          </cell>
          <cell r="AR383">
            <v>658.24915439802862</v>
          </cell>
          <cell r="AS383">
            <v>476.49503385685966</v>
          </cell>
          <cell r="AT383">
            <v>443.99094885220984</v>
          </cell>
          <cell r="AU383">
            <v>447.0279280104005</v>
          </cell>
          <cell r="AV383">
            <v>438.23549517891661</v>
          </cell>
          <cell r="AW383">
            <v>431.73511927752406</v>
          </cell>
          <cell r="AX383">
            <v>441.05046742415288</v>
          </cell>
          <cell r="AY383">
            <v>544.19838585038087</v>
          </cell>
          <cell r="AZ383">
            <v>607.77418484896771</v>
          </cell>
          <cell r="BA383">
            <v>745.38730164441279</v>
          </cell>
          <cell r="BB383">
            <v>446.12261391420907</v>
          </cell>
          <cell r="BC383">
            <v>450.58384005335392</v>
          </cell>
          <cell r="BD383">
            <v>455.0896784538927</v>
          </cell>
          <cell r="BE383">
            <v>459.6405752384162</v>
          </cell>
          <cell r="BF383">
            <v>464.23698099082685</v>
          </cell>
        </row>
        <row r="384">
          <cell r="D384" t="str">
            <v>Replacement Shipments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122.95349965597052</v>
          </cell>
          <cell r="M384">
            <v>125.97698538188679</v>
          </cell>
          <cell r="N384">
            <v>129.01466199853556</v>
          </cell>
          <cell r="O384">
            <v>132.06397728940922</v>
          </cell>
          <cell r="P384">
            <v>135.1222996042398</v>
          </cell>
          <cell r="Q384">
            <v>142.75980163074871</v>
          </cell>
          <cell r="R384">
            <v>139.14021636630781</v>
          </cell>
          <cell r="S384">
            <v>142.14140340146449</v>
          </cell>
          <cell r="T384">
            <v>140.83081478033787</v>
          </cell>
          <cell r="U384">
            <v>140.54204067851191</v>
          </cell>
          <cell r="V384">
            <v>150.92017134861931</v>
          </cell>
          <cell r="W384">
            <v>148.24642517954584</v>
          </cell>
          <cell r="X384">
            <v>155.96178685549856</v>
          </cell>
          <cell r="Y384">
            <v>157.39290760101619</v>
          </cell>
          <cell r="Z384">
            <v>169.46614798909906</v>
          </cell>
          <cell r="AA384">
            <v>177.51083974478388</v>
          </cell>
          <cell r="AB384">
            <v>168.57907570652213</v>
          </cell>
          <cell r="AC384">
            <v>176.71044289739532</v>
          </cell>
          <cell r="AD384">
            <v>169.49010851582398</v>
          </cell>
          <cell r="AE384">
            <v>175.10374582927778</v>
          </cell>
          <cell r="AF384">
            <v>187.55050183870674</v>
          </cell>
          <cell r="AG384">
            <v>179.90404536176658</v>
          </cell>
          <cell r="AH384">
            <v>190.9772621130119</v>
          </cell>
          <cell r="AI384">
            <v>187.98588201055884</v>
          </cell>
          <cell r="AJ384">
            <v>193.24243111355355</v>
          </cell>
          <cell r="AK384">
            <v>202.82176732272137</v>
          </cell>
          <cell r="AL384">
            <v>193.67733436138639</v>
          </cell>
          <cell r="AM384">
            <v>198.97895327110987</v>
          </cell>
          <cell r="AN384">
            <v>199.18232190967683</v>
          </cell>
          <cell r="AO384">
            <v>206.80401333539038</v>
          </cell>
          <cell r="AP384">
            <v>214.96578279612743</v>
          </cell>
          <cell r="AQ384">
            <v>202.01531955586205</v>
          </cell>
          <cell r="AR384">
            <v>203.57200479023894</v>
          </cell>
          <cell r="AS384">
            <v>203.61268342656513</v>
          </cell>
          <cell r="AT384">
            <v>210.57270059573369</v>
          </cell>
          <cell r="AU384">
            <v>218.82058832039513</v>
          </cell>
          <cell r="AV384">
            <v>205.96645719486804</v>
          </cell>
          <cell r="AW384">
            <v>209.62348665702055</v>
          </cell>
          <cell r="AX384">
            <v>207.99324516026491</v>
          </cell>
          <cell r="AY384">
            <v>214.65444252892547</v>
          </cell>
          <cell r="AZ384">
            <v>222.93025011369252</v>
          </cell>
          <cell r="BA384">
            <v>209.99528751654242</v>
          </cell>
          <cell r="BB384">
            <v>213.59255707375362</v>
          </cell>
          <cell r="BC384">
            <v>212.04795436592076</v>
          </cell>
          <cell r="BD384">
            <v>219.65742147983195</v>
          </cell>
          <cell r="BE384">
            <v>228.51770044938655</v>
          </cell>
          <cell r="BF384">
            <v>216.84785650123871</v>
          </cell>
        </row>
        <row r="385">
          <cell r="D385" t="str">
            <v>Net New Shipments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19.806301974778194</v>
          </cell>
          <cell r="M385">
            <v>13.163230984421034</v>
          </cell>
          <cell r="N385">
            <v>13.126741402928918</v>
          </cell>
          <cell r="O385">
            <v>8.7668374909286513</v>
          </cell>
          <cell r="P385">
            <v>5.4197410742721104</v>
          </cell>
          <cell r="Q385">
            <v>8.1603697178705819</v>
          </cell>
          <cell r="R385">
            <v>9.1062088132380268</v>
          </cell>
          <cell r="S385">
            <v>13.820383454034072</v>
          </cell>
          <cell r="T385">
            <v>16.56209282067833</v>
          </cell>
          <cell r="U385">
            <v>28.924107310587143</v>
          </cell>
          <cell r="V385">
            <v>26.590668396164574</v>
          </cell>
          <cell r="W385">
            <v>20.332650526976295</v>
          </cell>
          <cell r="X385">
            <v>20.748656041896766</v>
          </cell>
          <cell r="Y385">
            <v>12.097200914807786</v>
          </cell>
          <cell r="Z385">
            <v>5.6375978401787279</v>
          </cell>
          <cell r="AA385">
            <v>10.039662093922848</v>
          </cell>
          <cell r="AB385">
            <v>11.324969655244445</v>
          </cell>
          <cell r="AC385">
            <v>14.266819215616588</v>
          </cell>
          <cell r="AD385">
            <v>18.495773494734863</v>
          </cell>
          <cell r="AE385">
            <v>18.138685284275766</v>
          </cell>
          <cell r="AF385">
            <v>15.271265484014634</v>
          </cell>
          <cell r="AG385">
            <v>13.773288999619808</v>
          </cell>
          <cell r="AH385">
            <v>8.0016911580979642</v>
          </cell>
          <cell r="AI385">
            <v>11.196439899117991</v>
          </cell>
          <cell r="AJ385">
            <v>13.561582221836829</v>
          </cell>
          <cell r="AK385">
            <v>12.144015473406057</v>
          </cell>
          <cell r="AL385">
            <v>8.3379851944756638</v>
          </cell>
          <cell r="AM385">
            <v>4.5930515191290624</v>
          </cell>
          <cell r="AN385">
            <v>4.430361516888297</v>
          </cell>
          <cell r="AO385">
            <v>3.768687260343313</v>
          </cell>
          <cell r="AP385">
            <v>3.8548055242677037</v>
          </cell>
          <cell r="AQ385">
            <v>3.9511376390059922</v>
          </cell>
          <cell r="AR385">
            <v>6.0514818667816144</v>
          </cell>
          <cell r="AS385">
            <v>4.3805617336997784</v>
          </cell>
          <cell r="AT385">
            <v>4.081741933191779</v>
          </cell>
          <cell r="AU385">
            <v>4.1096617932973913</v>
          </cell>
          <cell r="AV385">
            <v>4.028830321674377</v>
          </cell>
          <cell r="AW385">
            <v>3.969070416733075</v>
          </cell>
          <cell r="AX385">
            <v>4.054709205655854</v>
          </cell>
          <cell r="AY385">
            <v>5.0029789509064813</v>
          </cell>
          <cell r="AZ385">
            <v>5.5874503356940295</v>
          </cell>
          <cell r="BA385">
            <v>6.8525689846962905</v>
          </cell>
          <cell r="BB385">
            <v>4.1013389693330282</v>
          </cell>
          <cell r="BC385">
            <v>4.1423523590262903</v>
          </cell>
          <cell r="BD385">
            <v>4.1837758826163736</v>
          </cell>
          <cell r="BE385">
            <v>4.2256136414428056</v>
          </cell>
          <cell r="BF385">
            <v>4.2678697778571859</v>
          </cell>
        </row>
        <row r="386">
          <cell r="D386" t="str">
            <v>Replacement Shipments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461.22032794793631</v>
          </cell>
          <cell r="M386">
            <v>474.10369096160315</v>
          </cell>
          <cell r="N386">
            <v>487.12052780348131</v>
          </cell>
          <cell r="O386">
            <v>500.26213490587645</v>
          </cell>
          <cell r="P386">
            <v>513.51938683704907</v>
          </cell>
          <cell r="Q386">
            <v>526.88274194795235</v>
          </cell>
          <cell r="R386">
            <v>540.34224917048709</v>
          </cell>
          <cell r="S386">
            <v>553.88755597996112</v>
          </cell>
          <cell r="T386">
            <v>567.50791753090414</v>
          </cell>
          <cell r="U386">
            <v>581.19220697171602</v>
          </cell>
          <cell r="V386">
            <v>594.92892693983538</v>
          </cell>
          <cell r="W386">
            <v>608.70622223521354</v>
          </cell>
          <cell r="X386">
            <v>670.62545625575422</v>
          </cell>
          <cell r="Y386">
            <v>627.95572473862012</v>
          </cell>
          <cell r="Z386">
            <v>642.20486506168254</v>
          </cell>
          <cell r="AA386">
            <v>618.38737049557051</v>
          </cell>
          <cell r="AB386">
            <v>602.91919902924406</v>
          </cell>
          <cell r="AC386">
            <v>641.45054766039834</v>
          </cell>
          <cell r="AD386">
            <v>664.39356107701701</v>
          </cell>
          <cell r="AE386">
            <v>721.7609738033201</v>
          </cell>
          <cell r="AF386">
            <v>762.03477185791826</v>
          </cell>
          <cell r="AG386">
            <v>891.22906100274338</v>
          </cell>
          <cell r="AH386">
            <v>886.80457654740837</v>
          </cell>
          <cell r="AI386">
            <v>845.49407158996496</v>
          </cell>
          <cell r="AJ386">
            <v>913.70627321239317</v>
          </cell>
          <cell r="AK386">
            <v>791.97118045776369</v>
          </cell>
          <cell r="AL386">
            <v>746.40494050374764</v>
          </cell>
          <cell r="AM386">
            <v>765.24692203888765</v>
          </cell>
          <cell r="AN386">
            <v>763.30010462747327</v>
          </cell>
          <cell r="AO386">
            <v>831.57855031852637</v>
          </cell>
          <cell r="AP386">
            <v>897.29544412341806</v>
          </cell>
          <cell r="AQ386">
            <v>953.35343322944516</v>
          </cell>
          <cell r="AR386">
            <v>967.56654716166895</v>
          </cell>
          <cell r="AS386">
            <v>1083.7415614707793</v>
          </cell>
          <cell r="AT386">
            <v>1023.4994566890067</v>
          </cell>
          <cell r="AU386">
            <v>956.92697655325185</v>
          </cell>
          <cell r="AV386">
            <v>1048.6783283025843</v>
          </cell>
          <cell r="AW386">
            <v>912.83485983386163</v>
          </cell>
          <cell r="AX386">
            <v>829.38898901674838</v>
          </cell>
          <cell r="AY386">
            <v>810.95940547417115</v>
          </cell>
          <cell r="AZ386">
            <v>807.39341092060226</v>
          </cell>
          <cell r="BA386">
            <v>869.08652366559659</v>
          </cell>
          <cell r="BB386">
            <v>935.66051208323574</v>
          </cell>
          <cell r="BC386">
            <v>992.67724945954012</v>
          </cell>
          <cell r="BD386">
            <v>1027.7941025117639</v>
          </cell>
          <cell r="BE386">
            <v>1127.3392339234001</v>
          </cell>
          <cell r="BF386">
            <v>1064.123116086475</v>
          </cell>
        </row>
        <row r="387">
          <cell r="D387" t="str">
            <v>Net New Shipments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209.4051283078179</v>
          </cell>
          <cell r="M387">
            <v>153.85203377701691</v>
          </cell>
          <cell r="N387">
            <v>155.08433725820123</v>
          </cell>
          <cell r="O387">
            <v>118.12523558969406</v>
          </cell>
          <cell r="P387">
            <v>89.399812192194986</v>
          </cell>
          <cell r="Q387">
            <v>114.56780571244599</v>
          </cell>
          <cell r="R387">
            <v>124.05131190652992</v>
          </cell>
          <cell r="S387">
            <v>167.87341782335898</v>
          </cell>
          <cell r="T387">
            <v>194.52685432701401</v>
          </cell>
          <cell r="U387">
            <v>310.03685403102736</v>
          </cell>
          <cell r="V387">
            <v>291.875649607573</v>
          </cell>
          <cell r="W387">
            <v>236.78784935475142</v>
          </cell>
          <cell r="X387">
            <v>243.08081695663896</v>
          </cell>
          <cell r="Y387">
            <v>164.01545571914357</v>
          </cell>
          <cell r="Z387">
            <v>104.2000754420651</v>
          </cell>
          <cell r="AA387">
            <v>146.85955154331714</v>
          </cell>
          <cell r="AB387">
            <v>160.38090559822922</v>
          </cell>
          <cell r="AC387">
            <v>190.12800265812803</v>
          </cell>
          <cell r="AD387">
            <v>232.90188304640105</v>
          </cell>
          <cell r="AE387">
            <v>231.59245942612506</v>
          </cell>
          <cell r="AF387">
            <v>205.53177530375069</v>
          </cell>
          <cell r="AG387">
            <v>192.5125004680358</v>
          </cell>
          <cell r="AH387">
            <v>136.69488014159833</v>
          </cell>
          <cell r="AI387">
            <v>111.43290496328693</v>
          </cell>
          <cell r="AJ387">
            <v>134.97205509019113</v>
          </cell>
          <cell r="AK387">
            <v>120.86367937609793</v>
          </cell>
          <cell r="AL387">
            <v>82.984048513000744</v>
          </cell>
          <cell r="AM387">
            <v>45.712483435283502</v>
          </cell>
          <cell r="AN387">
            <v>44.09330629312899</v>
          </cell>
          <cell r="AO387">
            <v>37.507973347070219</v>
          </cell>
          <cell r="AP387">
            <v>38.365067959817679</v>
          </cell>
          <cell r="AQ387">
            <v>39.323816230094963</v>
          </cell>
          <cell r="AR387">
            <v>60.227555350094903</v>
          </cell>
          <cell r="AS387">
            <v>43.597672452620827</v>
          </cell>
          <cell r="AT387">
            <v>40.623659397468145</v>
          </cell>
          <cell r="AU387">
            <v>40.90153264519904</v>
          </cell>
          <cell r="AV387">
            <v>40.097054991891127</v>
          </cell>
          <cell r="AW387">
            <v>39.502292739967743</v>
          </cell>
          <cell r="AX387">
            <v>40.354615363336052</v>
          </cell>
          <cell r="AY387">
            <v>49.792298533537178</v>
          </cell>
          <cell r="AZ387">
            <v>55.60926757562811</v>
          </cell>
          <cell r="BA387">
            <v>68.200398993449198</v>
          </cell>
          <cell r="BB387">
            <v>40.818699489282153</v>
          </cell>
          <cell r="BC387">
            <v>41.226886484175338</v>
          </cell>
          <cell r="BD387">
            <v>41.639155349015709</v>
          </cell>
          <cell r="BE387">
            <v>42.055546902507558</v>
          </cell>
          <cell r="BF387">
            <v>42.476102371532761</v>
          </cell>
        </row>
        <row r="388">
          <cell r="D388" t="str">
            <v>Replacement Shipments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256.92686761480581</v>
          </cell>
          <cell r="M388">
            <v>263.85827730814771</v>
          </cell>
          <cell r="N388">
            <v>270.85068271388059</v>
          </cell>
          <cell r="O388">
            <v>277.89905118430937</v>
          </cell>
          <cell r="P388">
            <v>284.99813412774017</v>
          </cell>
          <cell r="Q388">
            <v>292.14247120820016</v>
          </cell>
          <cell r="R388">
            <v>299.32639516403208</v>
          </cell>
          <cell r="S388">
            <v>306.54403724825266</v>
          </cell>
          <cell r="T388">
            <v>313.78933329156479</v>
          </cell>
          <cell r="U388">
            <v>321.05603038685479</v>
          </cell>
          <cell r="V388">
            <v>348.69053471545885</v>
          </cell>
          <cell r="W388">
            <v>328.38844105502193</v>
          </cell>
          <cell r="X388">
            <v>335.60239881625989</v>
          </cell>
          <cell r="Y388">
            <v>324.65669607143712</v>
          </cell>
          <cell r="Z388">
            <v>317.85678006058504</v>
          </cell>
          <cell r="AA388">
            <v>336.77940893674702</v>
          </cell>
          <cell r="AB388">
            <v>348.22076760120638</v>
          </cell>
          <cell r="AC388">
            <v>375.82638693138193</v>
          </cell>
          <cell r="AD388">
            <v>395.21081167723082</v>
          </cell>
          <cell r="AE388">
            <v>456.0846771533844</v>
          </cell>
          <cell r="AF388">
            <v>474.47961946344731</v>
          </cell>
          <cell r="AG388">
            <v>427.8575638207073</v>
          </cell>
          <cell r="AH388">
            <v>437.45627768162535</v>
          </cell>
          <cell r="AI388">
            <v>389.42212927066379</v>
          </cell>
          <cell r="AJ388">
            <v>354.74154789980537</v>
          </cell>
          <cell r="AK388">
            <v>393.12205407974704</v>
          </cell>
          <cell r="AL388">
            <v>410.50195599126675</v>
          </cell>
          <cell r="AM388">
            <v>451.40997003941914</v>
          </cell>
          <cell r="AN388">
            <v>489.91968216950795</v>
          </cell>
          <cell r="AO388">
            <v>549.73442159381932</v>
          </cell>
          <cell r="AP388">
            <v>555.87174819909342</v>
          </cell>
          <cell r="AQ388">
            <v>502.98983042193839</v>
          </cell>
          <cell r="AR388">
            <v>487.1045455836927</v>
          </cell>
          <cell r="AS388">
            <v>439.61975300066064</v>
          </cell>
          <cell r="AT388">
            <v>415.54294617362746</v>
          </cell>
          <cell r="AU388">
            <v>447.56799625403744</v>
          </cell>
          <cell r="AV388">
            <v>447.88411025009884</v>
          </cell>
          <cell r="AW388">
            <v>472.00225419466199</v>
          </cell>
          <cell r="AX388">
            <v>509.78256916005307</v>
          </cell>
          <cell r="AY388">
            <v>566.63078747040993</v>
          </cell>
          <cell r="AZ388">
            <v>573.15421289349524</v>
          </cell>
          <cell r="BA388">
            <v>520.70418626141111</v>
          </cell>
          <cell r="BB388">
            <v>514.23549189293385</v>
          </cell>
          <cell r="BC388">
            <v>459.25936984454751</v>
          </cell>
          <cell r="BD388">
            <v>433.84284753257987</v>
          </cell>
          <cell r="BE388">
            <v>465.9930722796538</v>
          </cell>
          <cell r="BF388">
            <v>465.94679002881514</v>
          </cell>
        </row>
        <row r="389">
          <cell r="D389" t="str">
            <v>Net New Shipments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91.763667100653038</v>
          </cell>
          <cell r="M389">
            <v>64.530163746874223</v>
          </cell>
          <cell r="N389">
            <v>64.751716102379305</v>
          </cell>
          <cell r="O389">
            <v>46.757644887127753</v>
          </cell>
          <cell r="P389">
            <v>32.858645932844865</v>
          </cell>
          <cell r="Q389">
            <v>44.636937728546854</v>
          </cell>
          <cell r="R389">
            <v>48.894372437174297</v>
          </cell>
          <cell r="S389">
            <v>69.282349683129269</v>
          </cell>
          <cell r="T389">
            <v>81.421478385665978</v>
          </cell>
          <cell r="U389">
            <v>135.02864676652962</v>
          </cell>
          <cell r="V389">
            <v>125.78908474798845</v>
          </cell>
          <cell r="W389">
            <v>99.46912276568537</v>
          </cell>
          <cell r="X389">
            <v>101.85387886536546</v>
          </cell>
          <cell r="Y389">
            <v>64.765433199226663</v>
          </cell>
          <cell r="Z389">
            <v>36.884767839220331</v>
          </cell>
          <cell r="AA389">
            <v>56.342645143000027</v>
          </cell>
          <cell r="AB389">
            <v>62.281188390060379</v>
          </cell>
          <cell r="AC389">
            <v>75.583583108037146</v>
          </cell>
          <cell r="AD389">
            <v>94.708870492277129</v>
          </cell>
          <cell r="AE389">
            <v>93.649744440434915</v>
          </cell>
          <cell r="AF389">
            <v>81.392128735646111</v>
          </cell>
          <cell r="AG389">
            <v>75.132266601231095</v>
          </cell>
          <cell r="AH389">
            <v>49.648267902067346</v>
          </cell>
          <cell r="AI389">
            <v>50.197623729996849</v>
          </cell>
          <cell r="AJ389">
            <v>60.801398273822088</v>
          </cell>
          <cell r="AK389">
            <v>54.445942174290394</v>
          </cell>
          <cell r="AL389">
            <v>37.382154258832088</v>
          </cell>
          <cell r="AM389">
            <v>20.592284155242851</v>
          </cell>
          <cell r="AN389">
            <v>19.862886990545121</v>
          </cell>
          <cell r="AO389">
            <v>16.896365876590608</v>
          </cell>
          <cell r="AP389">
            <v>17.282464694401824</v>
          </cell>
          <cell r="AQ389">
            <v>17.714355839472773</v>
          </cell>
          <cell r="AR389">
            <v>27.130946309241153</v>
          </cell>
          <cell r="AS389">
            <v>19.63961684388687</v>
          </cell>
          <cell r="AT389">
            <v>18.299901358952411</v>
          </cell>
          <cell r="AU389">
            <v>18.425076025616363</v>
          </cell>
          <cell r="AV389">
            <v>18.062679778716301</v>
          </cell>
          <cell r="AW389">
            <v>17.794754862456106</v>
          </cell>
          <cell r="AX389">
            <v>18.178704023241153</v>
          </cell>
          <cell r="AY389">
            <v>22.43013468294339</v>
          </cell>
          <cell r="AZ389">
            <v>25.050527854243228</v>
          </cell>
          <cell r="BA389">
            <v>30.722504883425245</v>
          </cell>
          <cell r="BB389">
            <v>18.387761844545821</v>
          </cell>
          <cell r="BC389">
            <v>18.571639462990788</v>
          </cell>
          <cell r="BD389">
            <v>18.757355857620496</v>
          </cell>
          <cell r="BE389">
            <v>18.944929416197738</v>
          </cell>
          <cell r="BF389">
            <v>19.13437871035876</v>
          </cell>
        </row>
        <row r="390"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</row>
        <row r="392">
          <cell r="D392" t="str">
            <v>Hospital</v>
          </cell>
        </row>
        <row r="394">
          <cell r="D394"/>
        </row>
        <row r="396"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</row>
        <row r="397">
          <cell r="D397" t="str">
            <v>SHIPMENTS</v>
          </cell>
          <cell r="E397">
            <v>1981</v>
          </cell>
          <cell r="F397">
            <v>1982</v>
          </cell>
          <cell r="G397">
            <v>1983</v>
          </cell>
          <cell r="H397">
            <v>1984</v>
          </cell>
          <cell r="I397">
            <v>1985</v>
          </cell>
          <cell r="J397">
            <v>1986</v>
          </cell>
          <cell r="K397">
            <v>1987</v>
          </cell>
          <cell r="L397">
            <v>1988</v>
          </cell>
          <cell r="M397">
            <v>1989</v>
          </cell>
          <cell r="N397">
            <v>1990</v>
          </cell>
          <cell r="O397">
            <v>1991</v>
          </cell>
          <cell r="P397">
            <v>1992</v>
          </cell>
          <cell r="Q397">
            <v>1993</v>
          </cell>
          <cell r="R397">
            <v>1994</v>
          </cell>
          <cell r="S397">
            <v>1995</v>
          </cell>
          <cell r="T397">
            <v>1996</v>
          </cell>
          <cell r="U397">
            <v>1997</v>
          </cell>
          <cell r="V397">
            <v>1998</v>
          </cell>
          <cell r="W397">
            <v>1999</v>
          </cell>
          <cell r="X397">
            <v>2000</v>
          </cell>
          <cell r="Y397">
            <v>2001</v>
          </cell>
          <cell r="Z397">
            <v>2002</v>
          </cell>
          <cell r="AA397">
            <v>2003</v>
          </cell>
          <cell r="AB397">
            <v>2004</v>
          </cell>
          <cell r="AC397">
            <v>2005</v>
          </cell>
          <cell r="AD397">
            <v>2006</v>
          </cell>
          <cell r="AE397">
            <v>2007</v>
          </cell>
          <cell r="AF397">
            <v>2008</v>
          </cell>
          <cell r="AG397">
            <v>2009</v>
          </cell>
          <cell r="AH397">
            <v>2010</v>
          </cell>
          <cell r="AI397">
            <v>2011</v>
          </cell>
          <cell r="AJ397">
            <v>2012</v>
          </cell>
          <cell r="AK397">
            <v>2013</v>
          </cell>
          <cell r="AL397">
            <v>2014</v>
          </cell>
          <cell r="AM397">
            <v>2015</v>
          </cell>
          <cell r="AN397">
            <v>2016</v>
          </cell>
          <cell r="AO397">
            <v>2017</v>
          </cell>
          <cell r="AP397">
            <v>2018</v>
          </cell>
          <cell r="AQ397">
            <v>2019</v>
          </cell>
          <cell r="AR397">
            <v>2020</v>
          </cell>
          <cell r="AS397">
            <v>2021</v>
          </cell>
          <cell r="AT397">
            <v>2022</v>
          </cell>
          <cell r="AU397">
            <v>2023</v>
          </cell>
          <cell r="AV397">
            <v>2024</v>
          </cell>
          <cell r="AW397">
            <v>2025</v>
          </cell>
          <cell r="AX397">
            <v>2026</v>
          </cell>
          <cell r="AY397">
            <v>2027</v>
          </cell>
          <cell r="AZ397">
            <v>2028</v>
          </cell>
          <cell r="BA397">
            <v>2029</v>
          </cell>
          <cell r="BB397">
            <v>2030</v>
          </cell>
          <cell r="BC397">
            <v>2031</v>
          </cell>
          <cell r="BD397">
            <v>2032</v>
          </cell>
          <cell r="BE397">
            <v>2033</v>
          </cell>
          <cell r="BF397">
            <v>2034</v>
          </cell>
        </row>
        <row r="398">
          <cell r="D398" t="str">
            <v>Replacement Shipments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68.435302745976514</v>
          </cell>
          <cell r="M398">
            <v>70.679519914671033</v>
          </cell>
          <cell r="N398">
            <v>72.961749492741177</v>
          </cell>
          <cell r="O398">
            <v>75.28094010601275</v>
          </cell>
          <cell r="P398">
            <v>77.635950079473517</v>
          </cell>
          <cell r="Q398">
            <v>80.025546775067141</v>
          </cell>
          <cell r="R398">
            <v>82.448406136742733</v>
          </cell>
          <cell r="S398">
            <v>84.903112450930962</v>
          </cell>
          <cell r="T398">
            <v>87.388158330126203</v>
          </cell>
          <cell r="U398">
            <v>81.844386257976453</v>
          </cell>
          <cell r="V398">
            <v>89.487449050671032</v>
          </cell>
          <cell r="W398">
            <v>87.69849262874115</v>
          </cell>
          <cell r="X398">
            <v>87.377617410012718</v>
          </cell>
          <cell r="Y398">
            <v>99.611751271473452</v>
          </cell>
          <cell r="Z398">
            <v>96.866488111067042</v>
          </cell>
          <cell r="AA398">
            <v>99.387193888742786</v>
          </cell>
          <cell r="AB398">
            <v>100.98111658693108</v>
          </cell>
          <cell r="AC398">
            <v>101.0876241061261</v>
          </cell>
          <cell r="AD398">
            <v>103.02735008997638</v>
          </cell>
          <cell r="AE398">
            <v>114.244698010671</v>
          </cell>
          <cell r="AF398">
            <v>126.49592382074115</v>
          </cell>
          <cell r="AG398">
            <v>122.08045921801272</v>
          </cell>
          <cell r="AH398">
            <v>127.88206966347349</v>
          </cell>
          <cell r="AI398">
            <v>115.15225524706705</v>
          </cell>
          <cell r="AJ398">
            <v>118.09550749674278</v>
          </cell>
          <cell r="AK398">
            <v>121.28776503493111</v>
          </cell>
          <cell r="AL398">
            <v>166.16954010612608</v>
          </cell>
          <cell r="AM398">
            <v>119.36739008997642</v>
          </cell>
          <cell r="AN398">
            <v>142.24281719253685</v>
          </cell>
          <cell r="AO398">
            <v>153.47431005574163</v>
          </cell>
          <cell r="AP398">
            <v>151.39674354603017</v>
          </cell>
          <cell r="AQ398">
            <v>137.94479911891182</v>
          </cell>
          <cell r="AR398">
            <v>127.17662626377944</v>
          </cell>
          <cell r="AS398">
            <v>135.91654686824648</v>
          </cell>
          <cell r="AT398">
            <v>140.61841383539593</v>
          </cell>
          <cell r="AU398">
            <v>183.71686656492943</v>
          </cell>
          <cell r="AV398">
            <v>138.5145802279535</v>
          </cell>
          <cell r="AW398">
            <v>158.53778772093867</v>
          </cell>
          <cell r="AX398">
            <v>171.52906885706079</v>
          </cell>
          <cell r="AY398">
            <v>169.64192835412064</v>
          </cell>
          <cell r="AZ398">
            <v>154.20291606164352</v>
          </cell>
          <cell r="BA398">
            <v>144.7152970407775</v>
          </cell>
          <cell r="BB398">
            <v>148.4612231453072</v>
          </cell>
          <cell r="BC398">
            <v>152.32734432536733</v>
          </cell>
          <cell r="BD398">
            <v>195.43910148457257</v>
          </cell>
          <cell r="BE398">
            <v>150.03347837303431</v>
          </cell>
          <cell r="BF398">
            <v>168.98687164874511</v>
          </cell>
        </row>
        <row r="399">
          <cell r="D399" t="str">
            <v>Net New Shipments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13.409083511999938</v>
          </cell>
          <cell r="M399">
            <v>18.807929136000002</v>
          </cell>
          <cell r="N399">
            <v>14.736743135999973</v>
          </cell>
          <cell r="O399">
            <v>12.096677303999968</v>
          </cell>
          <cell r="P399">
            <v>21.975801191999949</v>
          </cell>
          <cell r="Q399">
            <v>16.840941335999901</v>
          </cell>
          <cell r="R399">
            <v>16.938787752000053</v>
          </cell>
          <cell r="S399">
            <v>16.078004136000118</v>
          </cell>
          <cell r="T399">
            <v>13.699465775999897</v>
          </cell>
          <cell r="U399">
            <v>21.182963831999928</v>
          </cell>
          <cell r="V399">
            <v>24.75724895999997</v>
          </cell>
          <cell r="W399">
            <v>38.797431191999998</v>
          </cell>
          <cell r="X399">
            <v>34.702841807999995</v>
          </cell>
          <cell r="Y399">
            <v>28.270318392000036</v>
          </cell>
          <cell r="Z399">
            <v>18.285767136</v>
          </cell>
          <cell r="AA399">
            <v>18.708313608000005</v>
          </cell>
          <cell r="AB399">
            <v>20.306648448000033</v>
          </cell>
          <cell r="AC399">
            <v>65.081915999999993</v>
          </cell>
          <cell r="AD399">
            <v>16.340040000000045</v>
          </cell>
          <cell r="AE399">
            <v>27.998119181865832</v>
          </cell>
          <cell r="AF399">
            <v>26.978386235000471</v>
          </cell>
          <cell r="AG399">
            <v>29.316284328017446</v>
          </cell>
          <cell r="AH399">
            <v>10.06272945543833</v>
          </cell>
          <cell r="AI399">
            <v>12.024371016712394</v>
          </cell>
          <cell r="AJ399">
            <v>17.82103937150373</v>
          </cell>
          <cell r="AK399">
            <v>19.330648800464814</v>
          </cell>
          <cell r="AL399">
            <v>17.547326458803354</v>
          </cell>
          <cell r="AM399">
            <v>19.147190137977077</v>
          </cell>
          <cell r="AN399">
            <v>16.294970528401812</v>
          </cell>
          <cell r="AO399">
            <v>18.054758801319167</v>
          </cell>
          <cell r="AP399">
            <v>18.245184808090471</v>
          </cell>
          <cell r="AQ399">
            <v>16.258116942731704</v>
          </cell>
          <cell r="AR399">
            <v>17.53867077699806</v>
          </cell>
          <cell r="AS399">
            <v>12.544676277060717</v>
          </cell>
          <cell r="AT399">
            <v>11.708930489971408</v>
          </cell>
          <cell r="AU399">
            <v>11.722234919643142</v>
          </cell>
          <cell r="AV399">
            <v>11.518898145080811</v>
          </cell>
          <cell r="AW399">
            <v>10.449083927806441</v>
          </cell>
          <cell r="AX399">
            <v>8.3075758656618746</v>
          </cell>
          <cell r="AY399">
            <v>10.045944829643986</v>
          </cell>
          <cell r="AZ399">
            <v>11.51219763917743</v>
          </cell>
          <cell r="BA399">
            <v>10.720593211733103</v>
          </cell>
          <cell r="BB399">
            <v>11.526612275813704</v>
          </cell>
          <cell r="BC399">
            <v>11.641878398572089</v>
          </cell>
          <cell r="BD399">
            <v>11.758297182557499</v>
          </cell>
          <cell r="BE399">
            <v>11.875880154383367</v>
          </cell>
          <cell r="BF399">
            <v>11.99463895592703</v>
          </cell>
        </row>
        <row r="400">
          <cell r="D400" t="str">
            <v>Replacement Shipments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60.103934607293922</v>
          </cell>
          <cell r="M400">
            <v>62.226232220633129</v>
          </cell>
          <cell r="N400">
            <v>64.392142048249184</v>
          </cell>
          <cell r="O400">
            <v>66.601023251965387</v>
          </cell>
          <cell r="P400">
            <v>68.852147464955905</v>
          </cell>
          <cell r="Q400">
            <v>71.144697167820908</v>
          </cell>
          <cell r="R400">
            <v>73.47776423173454</v>
          </cell>
          <cell r="S400">
            <v>75.850348638965656</v>
          </cell>
          <cell r="T400">
            <v>78.261357390809877</v>
          </cell>
          <cell r="U400">
            <v>80.709603612660857</v>
          </cell>
          <cell r="V400">
            <v>83.193805865586953</v>
          </cell>
          <cell r="W400">
            <v>85.712587673369114</v>
          </cell>
          <cell r="X400">
            <v>88.264477273494052</v>
          </cell>
          <cell r="Y400">
            <v>90.84790760008643</v>
          </cell>
          <cell r="Z400">
            <v>80.217559875293773</v>
          </cell>
          <cell r="AA400">
            <v>90.438125924633127</v>
          </cell>
          <cell r="AB400">
            <v>86.497256752249186</v>
          </cell>
          <cell r="AC400">
            <v>84.746039207965339</v>
          </cell>
          <cell r="AD400">
            <v>101.8158492529559</v>
          </cell>
          <cell r="AE400">
            <v>96.406109171820702</v>
          </cell>
          <cell r="AF400">
            <v>98.885945859734733</v>
          </cell>
          <cell r="AG400">
            <v>99.967354842965719</v>
          </cell>
          <cell r="AH400">
            <v>98.810556054809837</v>
          </cell>
          <cell r="AI400">
            <v>112.48404936066069</v>
          </cell>
          <cell r="AJ400">
            <v>120.32967930558679</v>
          </cell>
          <cell r="AK400">
            <v>143.90873446136919</v>
          </cell>
          <cell r="AL400">
            <v>140.31873998549415</v>
          </cell>
          <cell r="AM400">
            <v>133.25338518808638</v>
          </cell>
          <cell r="AN400">
            <v>107.64621057929389</v>
          </cell>
          <cell r="AO400">
            <v>118.50059633663292</v>
          </cell>
          <cell r="AP400">
            <v>116.95722942424925</v>
          </cell>
          <cell r="AQ400">
            <v>182.36891320796548</v>
          </cell>
          <cell r="AR400">
            <v>126.32590925295597</v>
          </cell>
          <cell r="AS400">
            <v>138.40328794461954</v>
          </cell>
          <cell r="AT400">
            <v>139.35352521223541</v>
          </cell>
          <cell r="AU400">
            <v>143.9417813349919</v>
          </cell>
          <cell r="AV400">
            <v>113.90465023796733</v>
          </cell>
          <cell r="AW400">
            <v>130.52060588572928</v>
          </cell>
          <cell r="AX400">
            <v>147.06123836284229</v>
          </cell>
          <cell r="AY400">
            <v>172.90470766206676</v>
          </cell>
          <cell r="AZ400">
            <v>166.63972967369887</v>
          </cell>
          <cell r="BA400">
            <v>161.97417039505234</v>
          </cell>
          <cell r="BB400">
            <v>132.08866637189658</v>
          </cell>
          <cell r="BC400">
            <v>145.58273453861145</v>
          </cell>
          <cell r="BD400">
            <v>144.32500663638518</v>
          </cell>
          <cell r="BE400">
            <v>206.7560886220628</v>
          </cell>
          <cell r="BF400">
            <v>152.63391541845283</v>
          </cell>
        </row>
        <row r="401">
          <cell r="D401" t="str">
            <v>Net New Shipments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20.113625267999851</v>
          </cell>
          <cell r="M401">
            <v>28.211893704000001</v>
          </cell>
          <cell r="N401">
            <v>22.105114703999998</v>
          </cell>
          <cell r="O401">
            <v>18.145015955999952</v>
          </cell>
          <cell r="P401">
            <v>32.963701787999995</v>
          </cell>
          <cell r="Q401">
            <v>25.261412003999794</v>
          </cell>
          <cell r="R401">
            <v>25.408181628000193</v>
          </cell>
          <cell r="S401">
            <v>24.117006204000063</v>
          </cell>
          <cell r="T401">
            <v>20.54919866399996</v>
          </cell>
          <cell r="U401">
            <v>31.774445747999835</v>
          </cell>
          <cell r="V401">
            <v>37.135873439999841</v>
          </cell>
          <cell r="W401">
            <v>58.196146788000078</v>
          </cell>
          <cell r="X401">
            <v>52.054262712000082</v>
          </cell>
          <cell r="Y401">
            <v>42.40547758799994</v>
          </cell>
          <cell r="Z401">
            <v>27.42865070400012</v>
          </cell>
          <cell r="AA401">
            <v>28.062470411999811</v>
          </cell>
          <cell r="AB401">
            <v>30.459972672000049</v>
          </cell>
          <cell r="AC401">
            <v>97.622874000000138</v>
          </cell>
          <cell r="AD401">
            <v>24.510060000000067</v>
          </cell>
          <cell r="AE401">
            <v>41.99717877279884</v>
          </cell>
          <cell r="AF401">
            <v>40.467579352500707</v>
          </cell>
          <cell r="AG401">
            <v>43.974426492026168</v>
          </cell>
          <cell r="AH401">
            <v>15.094094183157495</v>
          </cell>
          <cell r="AI401">
            <v>18.03655652506859</v>
          </cell>
          <cell r="AJ401">
            <v>26.731559057255481</v>
          </cell>
          <cell r="AK401">
            <v>28.995973200697563</v>
          </cell>
          <cell r="AL401">
            <v>26.320989688204691</v>
          </cell>
          <cell r="AM401">
            <v>28.720785206965957</v>
          </cell>
          <cell r="AN401">
            <v>24.442455792602686</v>
          </cell>
          <cell r="AO401">
            <v>27.082138201978523</v>
          </cell>
          <cell r="AP401">
            <v>27.367777212135934</v>
          </cell>
          <cell r="AQ401">
            <v>24.387175414097328</v>
          </cell>
          <cell r="AR401">
            <v>26.308006165496863</v>
          </cell>
          <cell r="AS401">
            <v>18.817014415591075</v>
          </cell>
          <cell r="AT401">
            <v>17.563395734957339</v>
          </cell>
          <cell r="AU401">
            <v>17.583352379464941</v>
          </cell>
          <cell r="AV401">
            <v>17.278347217621103</v>
          </cell>
          <cell r="AW401">
            <v>15.673625891709435</v>
          </cell>
          <cell r="AX401">
            <v>12.461363798493039</v>
          </cell>
          <cell r="AY401">
            <v>15.068917244465865</v>
          </cell>
          <cell r="AZ401">
            <v>17.268296458766144</v>
          </cell>
          <cell r="BA401">
            <v>16.080889817599655</v>
          </cell>
          <cell r="BB401">
            <v>17.289918413720443</v>
          </cell>
          <cell r="BC401">
            <v>17.462817597858248</v>
          </cell>
          <cell r="BD401">
            <v>17.637445773836578</v>
          </cell>
          <cell r="BE401">
            <v>17.813820231574482</v>
          </cell>
          <cell r="BF401">
            <v>17.991958433890886</v>
          </cell>
        </row>
        <row r="402">
          <cell r="D402" t="str">
            <v>Replacement Shipments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14.288712583205779</v>
          </cell>
          <cell r="M402">
            <v>14.74289917178262</v>
          </cell>
          <cell r="N402">
            <v>15.20410056669588</v>
          </cell>
          <cell r="O402">
            <v>15.672075370075731</v>
          </cell>
          <cell r="P402">
            <v>16.146564280898193</v>
          </cell>
          <cell r="Q402">
            <v>16.627290048077139</v>
          </cell>
          <cell r="R402">
            <v>17.113957467249062</v>
          </cell>
          <cell r="S402">
            <v>16.392664119891052</v>
          </cell>
          <cell r="T402">
            <v>17.693956294526469</v>
          </cell>
          <cell r="U402">
            <v>17.51636846621161</v>
          </cell>
          <cell r="V402">
            <v>17.57010388035836</v>
          </cell>
          <cell r="W402">
            <v>19.594676200435508</v>
          </cell>
          <cell r="X402">
            <v>19.269717054471311</v>
          </cell>
          <cell r="Y402">
            <v>19.771737060351949</v>
          </cell>
          <cell r="Z402">
            <v>18.915382505416588</v>
          </cell>
          <cell r="AA402">
            <v>19.843470244930909</v>
          </cell>
          <cell r="AB402">
            <v>20.840080281862576</v>
          </cell>
          <cell r="AC402">
            <v>21.454638714292187</v>
          </cell>
          <cell r="AD402">
            <v>25.682185082216982</v>
          </cell>
          <cell r="AE402">
            <v>24.714764606300417</v>
          </cell>
          <cell r="AF402">
            <v>24.207489867037154</v>
          </cell>
          <cell r="AG402">
            <v>21.784509827267257</v>
          </cell>
          <cell r="AH402">
            <v>22.778897198541596</v>
          </cell>
          <cell r="AI402">
            <v>24.026293878702567</v>
          </cell>
          <cell r="AJ402">
            <v>31.666313289671017</v>
          </cell>
          <cell r="AK402">
            <v>28.246018191074334</v>
          </cell>
          <cell r="AL402">
            <v>29.107808010368114</v>
          </cell>
          <cell r="AM402">
            <v>28.440532127205145</v>
          </cell>
          <cell r="AN402">
            <v>26.384379863622584</v>
          </cell>
          <cell r="AO402">
            <v>24.357789229609224</v>
          </cell>
          <cell r="AP402">
            <v>25.912977174816426</v>
          </cell>
          <cell r="AQ402">
            <v>34.462522526301498</v>
          </cell>
          <cell r="AR402">
            <v>31.279092615024688</v>
          </cell>
          <cell r="AS402">
            <v>31.861070336960221</v>
          </cell>
          <cell r="AT402">
            <v>31.444820979455997</v>
          </cell>
          <cell r="AU402">
            <v>28.941141349431163</v>
          </cell>
          <cell r="AV402">
            <v>27.190670200968853</v>
          </cell>
          <cell r="AW402">
            <v>28.775736928660614</v>
          </cell>
          <cell r="AX402">
            <v>37.013501502206665</v>
          </cell>
          <cell r="AY402">
            <v>34.030996822322628</v>
          </cell>
          <cell r="AZ402">
            <v>33.829392102330793</v>
          </cell>
          <cell r="BA402">
            <v>33.282010096465385</v>
          </cell>
          <cell r="BB402">
            <v>30.780417997272011</v>
          </cell>
          <cell r="BC402">
            <v>28.998042302990214</v>
          </cell>
          <cell r="BD402">
            <v>30.415249887707198</v>
          </cell>
          <cell r="BE402">
            <v>38.317001252435446</v>
          </cell>
          <cell r="BF402">
            <v>35.60725526257098</v>
          </cell>
        </row>
        <row r="403">
          <cell r="D403" t="str">
            <v>Net New Shipments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2.103951536685273</v>
          </cell>
          <cell r="M403">
            <v>2.9510571227438476</v>
          </cell>
          <cell r="N403">
            <v>2.3122678995157315</v>
          </cell>
          <cell r="O403">
            <v>1.8980285102826286</v>
          </cell>
          <cell r="P403">
            <v>3.4481119195373129</v>
          </cell>
          <cell r="Q403">
            <v>2.6424270063941719</v>
          </cell>
          <cell r="R403">
            <v>2.6577795931028874</v>
          </cell>
          <cell r="S403">
            <v>2.5227183855255362</v>
          </cell>
          <cell r="T403">
            <v>2.1495139504044403</v>
          </cell>
          <cell r="U403">
            <v>3.3237118156509671</v>
          </cell>
          <cell r="V403">
            <v>3.8845348339338273</v>
          </cell>
          <cell r="W403">
            <v>6.0875088817814751</v>
          </cell>
          <cell r="X403">
            <v>5.4450475518291057</v>
          </cell>
          <cell r="Y403">
            <v>4.4357528066852066</v>
          </cell>
          <cell r="Z403">
            <v>2.8691273218506694</v>
          </cell>
          <cell r="AA403">
            <v>2.935426953610687</v>
          </cell>
          <cell r="AB403">
            <v>3.1862135968399912</v>
          </cell>
          <cell r="AC403">
            <v>10.211674575378828</v>
          </cell>
          <cell r="AD403">
            <v>2.5638331088573527</v>
          </cell>
          <cell r="AE403">
            <v>4.3930434040676971</v>
          </cell>
          <cell r="AF403">
            <v>4.2330422601679913</v>
          </cell>
          <cell r="AG403">
            <v>4.5998700363553269</v>
          </cell>
          <cell r="AH403">
            <v>1.5788920310676247</v>
          </cell>
          <cell r="AI403">
            <v>1.8866832961138584</v>
          </cell>
          <cell r="AJ403">
            <v>2.7962092366304887</v>
          </cell>
          <cell r="AK403">
            <v>3.0330744239503531</v>
          </cell>
          <cell r="AL403">
            <v>2.7532623265921075</v>
          </cell>
          <cell r="AM403">
            <v>3.004288852250852</v>
          </cell>
          <cell r="AN403">
            <v>2.556761485808579</v>
          </cell>
          <cell r="AO403">
            <v>2.8328809713596286</v>
          </cell>
          <cell r="AP403">
            <v>2.8627597538441876</v>
          </cell>
          <cell r="AQ403">
            <v>2.5509789759051671</v>
          </cell>
          <cell r="AR403">
            <v>2.7519042072979416</v>
          </cell>
          <cell r="AS403">
            <v>1.9683217653705753</v>
          </cell>
          <cell r="AT403">
            <v>1.8371891170093875</v>
          </cell>
          <cell r="AU403">
            <v>1.8392766478408475</v>
          </cell>
          <cell r="AV403">
            <v>1.8073721020213611</v>
          </cell>
          <cell r="AW403">
            <v>1.6395129590465842</v>
          </cell>
          <cell r="AX403">
            <v>1.3034997502287808</v>
          </cell>
          <cell r="AY403">
            <v>1.5762584402483526</v>
          </cell>
          <cell r="AZ403">
            <v>1.8063207594983055</v>
          </cell>
          <cell r="BA403">
            <v>1.6821141088291256</v>
          </cell>
          <cell r="BB403">
            <v>1.8085824872945864</v>
          </cell>
          <cell r="BC403">
            <v>1.8266683121675271</v>
          </cell>
          <cell r="BD403">
            <v>1.8449349952892078</v>
          </cell>
          <cell r="BE403">
            <v>1.8633843452421104</v>
          </cell>
          <cell r="BF403">
            <v>1.8820181886945295</v>
          </cell>
        </row>
        <row r="404">
          <cell r="D404" t="str">
            <v>Replacement Shipments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94.482802740567422</v>
          </cell>
          <cell r="M404">
            <v>97.72390142760419</v>
          </cell>
          <cell r="N404">
            <v>101.02698342169482</v>
          </cell>
          <cell r="O404">
            <v>104.39084917392336</v>
          </cell>
          <cell r="P404">
            <v>107.8141661838637</v>
          </cell>
          <cell r="Q404">
            <v>111.29546712219549</v>
          </cell>
          <cell r="R404">
            <v>114.83314822830917</v>
          </cell>
          <cell r="S404">
            <v>118.42546799717411</v>
          </cell>
          <cell r="T404">
            <v>122.07054616921282</v>
          </cell>
          <cell r="U404">
            <v>125.76636303632202</v>
          </cell>
          <cell r="V404">
            <v>129.51075907650417</v>
          </cell>
          <cell r="W404">
            <v>133.30143492882371</v>
          </cell>
          <cell r="X404">
            <v>120.55602068056737</v>
          </cell>
          <cell r="Y404">
            <v>134.29487474760407</v>
          </cell>
          <cell r="Z404">
            <v>129.68176174169471</v>
          </cell>
          <cell r="AA404">
            <v>127.91216615392329</v>
          </cell>
          <cell r="AB404">
            <v>150.54489072386372</v>
          </cell>
          <cell r="AC404">
            <v>144.0417419421953</v>
          </cell>
          <cell r="AD404">
            <v>147.76967996830936</v>
          </cell>
          <cell r="AE404">
            <v>149.6882538171742</v>
          </cell>
          <cell r="AF404">
            <v>148.70839628921277</v>
          </cell>
          <cell r="AG404">
            <v>166.95545937632193</v>
          </cell>
          <cell r="AH404">
            <v>177.6498542765041</v>
          </cell>
          <cell r="AI404">
            <v>208.74088446882342</v>
          </cell>
          <cell r="AJ404">
            <v>188.03376864056759</v>
          </cell>
          <cell r="AK404">
            <v>189.26493828760405</v>
          </cell>
          <cell r="AL404">
            <v>165.23742006169496</v>
          </cell>
          <cell r="AM404">
            <v>164.28944261392314</v>
          </cell>
          <cell r="AN404">
            <v>190.03004048386373</v>
          </cell>
          <cell r="AO404">
            <v>270.58991194219527</v>
          </cell>
          <cell r="AP404">
            <v>179.54197996830945</v>
          </cell>
          <cell r="AQ404">
            <v>204.12904111524699</v>
          </cell>
          <cell r="AR404">
            <v>201.16636952393566</v>
          </cell>
          <cell r="AS404">
            <v>223.9593455696895</v>
          </cell>
          <cell r="AT404">
            <v>197.21627266207835</v>
          </cell>
          <cell r="AU404">
            <v>232.12160589020868</v>
          </cell>
          <cell r="AV404">
            <v>222.68578964071349</v>
          </cell>
          <cell r="AW404">
            <v>226.85231095517494</v>
          </cell>
          <cell r="AX404">
            <v>199.35722150936809</v>
          </cell>
          <cell r="AY404">
            <v>201.52009010443442</v>
          </cell>
          <cell r="AZ404">
            <v>221.71470540020044</v>
          </cell>
          <cell r="BA404">
            <v>305.69638738920423</v>
          </cell>
          <cell r="BB404">
            <v>215.01872820626377</v>
          </cell>
          <cell r="BC404">
            <v>235.74204628166922</v>
          </cell>
          <cell r="BD404">
            <v>235.26934047920969</v>
          </cell>
          <cell r="BE404">
            <v>248.35177166397398</v>
          </cell>
          <cell r="BF404">
            <v>219.98363750368955</v>
          </cell>
        </row>
        <row r="405">
          <cell r="D405" t="str">
            <v>Net New Shipments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26.07321793999995</v>
          </cell>
          <cell r="M405">
            <v>36.570973319999894</v>
          </cell>
          <cell r="N405">
            <v>28.654778319999878</v>
          </cell>
          <cell r="O405">
            <v>23.521316979999938</v>
          </cell>
          <cell r="P405">
            <v>42.730724539999997</v>
          </cell>
          <cell r="Q405">
            <v>32.746274819999826</v>
          </cell>
          <cell r="R405">
            <v>32.936531740000191</v>
          </cell>
          <cell r="S405">
            <v>31.26278582000009</v>
          </cell>
          <cell r="T405">
            <v>26.637850119999939</v>
          </cell>
          <cell r="U405">
            <v>41.189096339999878</v>
          </cell>
          <cell r="V405">
            <v>48.139095199999929</v>
          </cell>
          <cell r="W405">
            <v>75.439449539999714</v>
          </cell>
          <cell r="X405">
            <v>67.477747960000215</v>
          </cell>
          <cell r="Y405">
            <v>54.970063539999991</v>
          </cell>
          <cell r="Z405">
            <v>35.555658320000248</v>
          </cell>
          <cell r="AA405">
            <v>36.377276459999848</v>
          </cell>
          <cell r="AB405">
            <v>39.485149759999999</v>
          </cell>
          <cell r="AC405">
            <v>126.54816999999998</v>
          </cell>
          <cell r="AD405">
            <v>31.772300000000087</v>
          </cell>
          <cell r="AE405">
            <v>54.440787298072792</v>
          </cell>
          <cell r="AF405">
            <v>52.457973234722886</v>
          </cell>
          <cell r="AG405">
            <v>57.003886193367592</v>
          </cell>
          <cell r="AH405">
            <v>19.566418385574252</v>
          </cell>
          <cell r="AI405">
            <v>23.38072142138526</v>
          </cell>
          <cell r="AJ405">
            <v>34.652021000145893</v>
          </cell>
          <cell r="AK405">
            <v>37.587372667570889</v>
          </cell>
          <cell r="AL405">
            <v>34.119801447673126</v>
          </cell>
          <cell r="AM405">
            <v>37.230647490511274</v>
          </cell>
          <cell r="AN405">
            <v>31.684664916336715</v>
          </cell>
          <cell r="AO405">
            <v>35.106475447008989</v>
          </cell>
          <cell r="AP405">
            <v>35.476748237954325</v>
          </cell>
          <cell r="AQ405">
            <v>31.613005166422226</v>
          </cell>
          <cell r="AR405">
            <v>34.102970955274031</v>
          </cell>
          <cell r="AS405">
            <v>24.392426094284474</v>
          </cell>
          <cell r="AT405">
            <v>22.767364841611197</v>
          </cell>
          <cell r="AU405">
            <v>22.793234565973307</v>
          </cell>
          <cell r="AV405">
            <v>22.397857504323383</v>
          </cell>
          <cell r="AW405">
            <v>20.317663192956843</v>
          </cell>
          <cell r="AX405">
            <v>16.153619738787256</v>
          </cell>
          <cell r="AY405">
            <v>19.533781613196879</v>
          </cell>
          <cell r="AZ405">
            <v>22.384828742845002</v>
          </cell>
          <cell r="BA405">
            <v>20.845597911702953</v>
          </cell>
          <cell r="BB405">
            <v>22.412857202971281</v>
          </cell>
          <cell r="BC405">
            <v>22.636985775000994</v>
          </cell>
          <cell r="BD405">
            <v>22.863355632750881</v>
          </cell>
          <cell r="BE405">
            <v>23.091989189078504</v>
          </cell>
          <cell r="BF405">
            <v>23.322909080969566</v>
          </cell>
        </row>
        <row r="406">
          <cell r="D406" t="str">
            <v>Replacement Shipments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1.0913936421275139E-11</v>
          </cell>
          <cell r="M406">
            <v>1.1304807040689872E-11</v>
          </cell>
          <cell r="N406">
            <v>1.1703984984005497E-11</v>
          </cell>
          <cell r="O406">
            <v>1.2111365845653146E-11</v>
          </cell>
          <cell r="P406">
            <v>1.2526829091894402E-11</v>
          </cell>
          <cell r="Q406">
            <v>1.2950237725934049E-11</v>
          </cell>
          <cell r="R406">
            <v>1.3381437982479893E-11</v>
          </cell>
          <cell r="S406">
            <v>1.3820259053726894E-11</v>
          </cell>
          <cell r="T406">
            <v>1.4266512848702945E-11</v>
          </cell>
          <cell r="U406">
            <v>1.4719993787864386E-11</v>
          </cell>
          <cell r="V406">
            <v>1.5180478634770974E-11</v>
          </cell>
          <cell r="W406">
            <v>1.564772636660197E-11</v>
          </cell>
          <cell r="X406">
            <v>1.6121478085197808E-11</v>
          </cell>
          <cell r="Y406">
            <v>1.6601456970224991E-11</v>
          </cell>
          <cell r="Z406">
            <v>1.7087368275965849E-11</v>
          </cell>
          <cell r="AA406">
            <v>1.0913936421275139E-11</v>
          </cell>
          <cell r="AB406">
            <v>1.1304807040689872E-11</v>
          </cell>
          <cell r="AC406">
            <v>1.1703984984005497E-11</v>
          </cell>
          <cell r="AD406">
            <v>1.2111365845653146E-11</v>
          </cell>
          <cell r="AE406">
            <v>1.2526829091894402E-11</v>
          </cell>
          <cell r="AF406">
            <v>1.2950237725934049E-11</v>
          </cell>
          <cell r="AG406">
            <v>1.3381437982479893E-11</v>
          </cell>
          <cell r="AH406">
            <v>1.3820259053726894E-11</v>
          </cell>
          <cell r="AI406">
            <v>1.4266512848702945E-11</v>
          </cell>
          <cell r="AJ406">
            <v>1.4719993787864386E-11</v>
          </cell>
          <cell r="AK406">
            <v>1.5180478634770974E-11</v>
          </cell>
          <cell r="AL406">
            <v>1.564772636660197E-11</v>
          </cell>
          <cell r="AM406">
            <v>1.6121478085197808E-11</v>
          </cell>
          <cell r="AN406">
            <v>1.6601456970224991E-11</v>
          </cell>
          <cell r="AO406">
            <v>1.7087368275965849E-11</v>
          </cell>
          <cell r="AP406">
            <v>1.0913936421275139E-11</v>
          </cell>
          <cell r="AQ406">
            <v>1.1304807040689872E-11</v>
          </cell>
          <cell r="AR406">
            <v>1.1703984984005497E-11</v>
          </cell>
          <cell r="AS406">
            <v>1.2111365845653146E-11</v>
          </cell>
          <cell r="AT406">
            <v>1.2526829091894402E-11</v>
          </cell>
          <cell r="AU406">
            <v>1.2950237725934049E-11</v>
          </cell>
          <cell r="AV406">
            <v>1.3381437982479893E-11</v>
          </cell>
          <cell r="AW406">
            <v>1.3820259053726894E-11</v>
          </cell>
          <cell r="AX406">
            <v>1.4266512848702945E-11</v>
          </cell>
          <cell r="AY406">
            <v>1.4719993787864386E-11</v>
          </cell>
          <cell r="AZ406">
            <v>1.5180478634770974E-11</v>
          </cell>
          <cell r="BA406">
            <v>1.564772636660197E-11</v>
          </cell>
          <cell r="BB406">
            <v>1.6121478085197808E-11</v>
          </cell>
          <cell r="BC406">
            <v>1.6601456970224991E-11</v>
          </cell>
          <cell r="BD406">
            <v>1.7087368275965849E-11</v>
          </cell>
          <cell r="BE406">
            <v>1.0913936421275139E-11</v>
          </cell>
          <cell r="BF406">
            <v>1.1304807040689872E-11</v>
          </cell>
        </row>
        <row r="407">
          <cell r="D407" t="str">
            <v>Net New Shipments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</row>
        <row r="408">
          <cell r="D408" t="str">
            <v>Replacement Shipments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1614.5129016527389</v>
          </cell>
          <cell r="M408">
            <v>1670.7092875773083</v>
          </cell>
          <cell r="N408">
            <v>1728.0206026666306</v>
          </cell>
          <cell r="O408">
            <v>1786.4279488194468</v>
          </cell>
          <cell r="P408">
            <v>1845.910114794593</v>
          </cell>
          <cell r="Q408">
            <v>1906.4435384117253</v>
          </cell>
          <cell r="R408">
            <v>1968.0022733541343</v>
          </cell>
          <cell r="S408">
            <v>2030.5579608341077</v>
          </cell>
          <cell r="T408">
            <v>2094.0798063732359</v>
          </cell>
          <cell r="U408">
            <v>2158.5345619406808</v>
          </cell>
          <cell r="V408">
            <v>2223.8865136817681</v>
          </cell>
          <cell r="W408">
            <v>2290.0974754572912</v>
          </cell>
          <cell r="X408">
            <v>2357.1267884006729</v>
          </cell>
          <cell r="Y408">
            <v>2106.4953103661173</v>
          </cell>
          <cell r="Z408">
            <v>2360.7766043300944</v>
          </cell>
          <cell r="AA408">
            <v>2268.7151533532083</v>
          </cell>
          <cell r="AB408">
            <v>2230.2578669584791</v>
          </cell>
          <cell r="AC408">
            <v>2652.2073978394019</v>
          </cell>
          <cell r="AD408">
            <v>2524.3416129573311</v>
          </cell>
          <cell r="AE408">
            <v>2589.490355776456</v>
          </cell>
          <cell r="AF408">
            <v>2620.4636911589414</v>
          </cell>
          <cell r="AG408">
            <v>2596.7164082357954</v>
          </cell>
          <cell r="AH408">
            <v>2935.7424569045152</v>
          </cell>
          <cell r="AI408">
            <v>3132.2357655569963</v>
          </cell>
          <cell r="AJ408">
            <v>3713.584295615432</v>
          </cell>
          <cell r="AK408">
            <v>3630.3821668626097</v>
          </cell>
          <cell r="AL408">
            <v>3143.7399009560249</v>
          </cell>
          <cell r="AM408">
            <v>3031.6856752364256</v>
          </cell>
          <cell r="AN408">
            <v>2955.1275530964263</v>
          </cell>
          <cell r="AO408">
            <v>2975.3135456260234</v>
          </cell>
          <cell r="AP408">
            <v>5040.0781101597113</v>
          </cell>
          <cell r="AQ408">
            <v>3123.8615003887758</v>
          </cell>
          <cell r="AR408">
            <v>3616.7478937141996</v>
          </cell>
          <cell r="AS408">
            <v>3610.3069888919499</v>
          </cell>
          <cell r="AT408">
            <v>3672.3377335349469</v>
          </cell>
          <cell r="AU408">
            <v>3304.9463530013063</v>
          </cell>
          <cell r="AV408">
            <v>3573.4127491123168</v>
          </cell>
          <cell r="AW408">
            <v>4367.442396202403</v>
          </cell>
          <cell r="AX408">
            <v>4339.6281903014369</v>
          </cell>
          <cell r="AY408">
            <v>3787.555410789806</v>
          </cell>
          <cell r="AZ408">
            <v>3734.2005574612267</v>
          </cell>
          <cell r="BA408">
            <v>3552.9938310789798</v>
          </cell>
          <cell r="BB408">
            <v>3637.7468667297971</v>
          </cell>
          <cell r="BC408">
            <v>5709.4982059680633</v>
          </cell>
          <cell r="BD408">
            <v>3720.3756116977752</v>
          </cell>
          <cell r="BE408">
            <v>4260.2458245591115</v>
          </cell>
          <cell r="BF408">
            <v>4070.5740940818514</v>
          </cell>
        </row>
        <row r="409">
          <cell r="D409" t="str">
            <v>Net New Shipments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491.98240871337839</v>
          </cell>
          <cell r="M409">
            <v>690.06731675278627</v>
          </cell>
          <cell r="N409">
            <v>540.69455068657771</v>
          </cell>
          <cell r="O409">
            <v>443.82991813903209</v>
          </cell>
          <cell r="P409">
            <v>806.29728304480886</v>
          </cell>
          <cell r="Q409">
            <v>617.89807454560594</v>
          </cell>
          <cell r="R409">
            <v>621.4880824223219</v>
          </cell>
          <cell r="S409">
            <v>589.90573032483371</v>
          </cell>
          <cell r="T409">
            <v>502.63660186255947</v>
          </cell>
          <cell r="U409">
            <v>777.20789496383441</v>
          </cell>
          <cell r="V409">
            <v>908.34925187522811</v>
          </cell>
          <cell r="W409">
            <v>1423.4868201581407</v>
          </cell>
          <cell r="X409">
            <v>1273.2553784619367</v>
          </cell>
          <cell r="Y409">
            <v>1037.2445905899076</v>
          </cell>
          <cell r="Z409">
            <v>670.90907090633118</v>
          </cell>
          <cell r="AA409">
            <v>686.41239974321797</v>
          </cell>
          <cell r="AB409">
            <v>745.05567866754427</v>
          </cell>
          <cell r="AC409">
            <v>2387.8707123203089</v>
          </cell>
          <cell r="AD409">
            <v>599.51988743144466</v>
          </cell>
          <cell r="AE409">
            <v>1027.2575379377433</v>
          </cell>
          <cell r="AF409">
            <v>989.84329773300851</v>
          </cell>
          <cell r="AG409">
            <v>1075.6213252991511</v>
          </cell>
          <cell r="AH409">
            <v>369.20389609679114</v>
          </cell>
          <cell r="AI409">
            <v>441.17698355532048</v>
          </cell>
          <cell r="AJ409">
            <v>653.85810058697098</v>
          </cell>
          <cell r="AK409">
            <v>709.24602343882725</v>
          </cell>
          <cell r="AL409">
            <v>643.81550983378111</v>
          </cell>
          <cell r="AM409">
            <v>702.51488222480111</v>
          </cell>
          <cell r="AN409">
            <v>597.86627798255358</v>
          </cell>
          <cell r="AO409">
            <v>662.43332110377378</v>
          </cell>
          <cell r="AP409">
            <v>669.42009580835224</v>
          </cell>
          <cell r="AQ409">
            <v>596.51411130899942</v>
          </cell>
          <cell r="AR409">
            <v>643.49793084491102</v>
          </cell>
          <cell r="AS409">
            <v>460.26710518990149</v>
          </cell>
          <cell r="AT409">
            <v>429.60339688826934</v>
          </cell>
          <cell r="AU409">
            <v>430.09153952312749</v>
          </cell>
          <cell r="AV409">
            <v>422.63106573012919</v>
          </cell>
          <cell r="AW409">
            <v>383.37933200653788</v>
          </cell>
          <cell r="AX409">
            <v>304.80690058346227</v>
          </cell>
          <cell r="AY409">
            <v>368.58806425263901</v>
          </cell>
          <cell r="AZ409">
            <v>422.38522260215541</v>
          </cell>
          <cell r="BA409">
            <v>393.34107110486366</v>
          </cell>
          <cell r="BB409">
            <v>422.91409899007704</v>
          </cell>
          <cell r="BC409">
            <v>427.14323997997451</v>
          </cell>
          <cell r="BD409">
            <v>431.41467237976758</v>
          </cell>
          <cell r="BE409">
            <v>435.72881910357683</v>
          </cell>
          <cell r="BF409">
            <v>440.08610729459906</v>
          </cell>
        </row>
        <row r="410">
          <cell r="D410" t="str">
            <v>Replacement Shipments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44.433772046759259</v>
          </cell>
          <cell r="M410">
            <v>45.801421888707537</v>
          </cell>
          <cell r="N410">
            <v>47.188109118886921</v>
          </cell>
          <cell r="O410">
            <v>48.593023474861525</v>
          </cell>
          <cell r="P410">
            <v>50.015302225992492</v>
          </cell>
          <cell r="Q410">
            <v>48.956713861743111</v>
          </cell>
          <cell r="R410">
            <v>52.145417663388102</v>
          </cell>
          <cell r="S410">
            <v>52.158876262431157</v>
          </cell>
          <cell r="T410">
            <v>52.673285004418297</v>
          </cell>
          <cell r="U410">
            <v>57.427834934892253</v>
          </cell>
          <cell r="V410">
            <v>54.637236151287908</v>
          </cell>
          <cell r="W410">
            <v>57.858943971885978</v>
          </cell>
          <cell r="X410">
            <v>57.582056537437971</v>
          </cell>
          <cell r="Y410">
            <v>57.294174011915352</v>
          </cell>
          <cell r="Z410">
            <v>64.572940176074553</v>
          </cell>
          <cell r="AA410">
            <v>62.987963212159777</v>
          </cell>
          <cell r="AB410">
            <v>70.945485173245217</v>
          </cell>
          <cell r="AC410">
            <v>69.287475045101672</v>
          </cell>
          <cell r="AD410">
            <v>66.829874573676719</v>
          </cell>
          <cell r="AE410">
            <v>70.740808451669807</v>
          </cell>
          <cell r="AF410">
            <v>69.298358238764621</v>
          </cell>
          <cell r="AG410">
            <v>77.795005448470747</v>
          </cell>
          <cell r="AH410">
            <v>91.239886558702636</v>
          </cell>
          <cell r="AI410">
            <v>72.341440677979804</v>
          </cell>
          <cell r="AJ410">
            <v>80.18469504356375</v>
          </cell>
          <cell r="AK410">
            <v>78.398284500978519</v>
          </cell>
          <cell r="AL410">
            <v>87.683514840517077</v>
          </cell>
          <cell r="AM410">
            <v>94.634088689380775</v>
          </cell>
          <cell r="AN410">
            <v>76.397312984368071</v>
          </cell>
          <cell r="AO410">
            <v>86.195808635906872</v>
          </cell>
          <cell r="AP410">
            <v>84.918595877378408</v>
          </cell>
          <cell r="AQ410">
            <v>93.60230388457579</v>
          </cell>
          <cell r="AR410">
            <v>101.09251866612018</v>
          </cell>
          <cell r="AS410">
            <v>81.893676961136649</v>
          </cell>
          <cell r="AT410">
            <v>92.285756801928301</v>
          </cell>
          <cell r="AU410">
            <v>91.072775558396216</v>
          </cell>
          <cell r="AV410">
            <v>99.086236987637662</v>
          </cell>
          <cell r="AW410">
            <v>107.00838811130106</v>
          </cell>
          <cell r="AX410">
            <v>86.125050480301994</v>
          </cell>
          <cell r="AY410">
            <v>96.235229655493356</v>
          </cell>
          <cell r="AZ410">
            <v>95.026736053583789</v>
          </cell>
          <cell r="BA410">
            <v>102.97161111005998</v>
          </cell>
          <cell r="BB410">
            <v>110.5329092751119</v>
          </cell>
          <cell r="BC410">
            <v>88.927231720379112</v>
          </cell>
          <cell r="BD410">
            <v>99.623770259357514</v>
          </cell>
          <cell r="BE410">
            <v>98.909850066409234</v>
          </cell>
          <cell r="BF410">
            <v>106.58771352864703</v>
          </cell>
        </row>
        <row r="411">
          <cell r="D411" t="str">
            <v>Net New Shipments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4.5229418149838523</v>
          </cell>
          <cell r="M411">
            <v>6.3439957746805646</v>
          </cell>
          <cell r="N411">
            <v>4.9707671435442364</v>
          </cell>
          <cell r="O411">
            <v>4.0802615295567692</v>
          </cell>
          <cell r="P411">
            <v>7.4125327088997626</v>
          </cell>
          <cell r="Q411">
            <v>5.6805222895447969</v>
          </cell>
          <cell r="R411">
            <v>5.713526308497876</v>
          </cell>
          <cell r="S411">
            <v>5.4231802750068168</v>
          </cell>
          <cell r="T411">
            <v>4.6208890074970554</v>
          </cell>
          <cell r="U411">
            <v>7.1451052411823071</v>
          </cell>
          <cell r="V411">
            <v>8.3507270608718667</v>
          </cell>
          <cell r="W411">
            <v>13.086541201359239</v>
          </cell>
          <cell r="X411">
            <v>11.705418507663694</v>
          </cell>
          <cell r="Y411">
            <v>9.5357005617613666</v>
          </cell>
          <cell r="Z411">
            <v>6.1678682755952536</v>
          </cell>
          <cell r="AA411">
            <v>6.3103950266048514</v>
          </cell>
          <cell r="AB411">
            <v>6.8495202752255295</v>
          </cell>
          <cell r="AC411">
            <v>21.952411513600971</v>
          </cell>
          <cell r="AD411">
            <v>5.5115661043030828</v>
          </cell>
          <cell r="AE411">
            <v>9.4438865918939428</v>
          </cell>
          <cell r="AF411">
            <v>9.0999262622138986</v>
          </cell>
          <cell r="AG411">
            <v>9.8885093920463305</v>
          </cell>
          <cell r="AH411">
            <v>3.3942021306781385</v>
          </cell>
          <cell r="AI411">
            <v>4.0558723063882667</v>
          </cell>
          <cell r="AJ411">
            <v>6.011113592343122</v>
          </cell>
          <cell r="AK411">
            <v>6.5203113763998886</v>
          </cell>
          <cell r="AL411">
            <v>5.9187890440587125</v>
          </cell>
          <cell r="AM411">
            <v>6.45842997673941</v>
          </cell>
          <cell r="AN411">
            <v>5.4963639767685777</v>
          </cell>
          <cell r="AO411">
            <v>6.0899481660214292</v>
          </cell>
          <cell r="AP411">
            <v>6.1541796810178084</v>
          </cell>
          <cell r="AQ411">
            <v>5.4839331030618723</v>
          </cell>
          <cell r="AR411">
            <v>5.9158694451808742</v>
          </cell>
          <cell r="AS411">
            <v>4.2313735191653512</v>
          </cell>
          <cell r="AT411">
            <v>3.9494728535650552</v>
          </cell>
          <cell r="AU411">
            <v>3.9539604951875731</v>
          </cell>
          <cell r="AV411">
            <v>3.8853741224223199</v>
          </cell>
          <cell r="AW411">
            <v>3.5245211638108458</v>
          </cell>
          <cell r="AX411">
            <v>2.8021812400771182</v>
          </cell>
          <cell r="AY411">
            <v>3.3885406038641577</v>
          </cell>
          <cell r="AZ411">
            <v>3.8831140128254447</v>
          </cell>
          <cell r="BA411">
            <v>3.6161024185870474</v>
          </cell>
          <cell r="BB411">
            <v>3.8879761320547459</v>
          </cell>
          <cell r="BC411">
            <v>3.9268558933752047</v>
          </cell>
          <cell r="BD411">
            <v>3.9661244523090318</v>
          </cell>
          <cell r="BE411">
            <v>4.005785696832163</v>
          </cell>
          <cell r="BF411">
            <v>4.0458435538002959</v>
          </cell>
        </row>
        <row r="412">
          <cell r="D412" t="str">
            <v>Replacement Shipments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163.12203579467678</v>
          </cell>
          <cell r="M412">
            <v>168.71770612520868</v>
          </cell>
          <cell r="N412">
            <v>174.42038898012214</v>
          </cell>
          <cell r="O412">
            <v>180.22801337024737</v>
          </cell>
          <cell r="P412">
            <v>186.13827876918276</v>
          </cell>
          <cell r="Q412">
            <v>192.14865187204134</v>
          </cell>
          <cell r="R412">
            <v>198.25636382895871</v>
          </cell>
          <cell r="S412">
            <v>204.45840797800585</v>
          </cell>
          <cell r="T412">
            <v>210.75153810123405</v>
          </cell>
          <cell r="U412">
            <v>217.13226722653877</v>
          </cell>
          <cell r="V412">
            <v>223.59686699686063</v>
          </cell>
          <cell r="W412">
            <v>230.14136762694821</v>
          </cell>
          <cell r="X412">
            <v>216.18753957635499</v>
          </cell>
          <cell r="Y412">
            <v>238.1856447068003</v>
          </cell>
          <cell r="Z412">
            <v>232.58896543998816</v>
          </cell>
          <cell r="AA412">
            <v>231.11776754981508</v>
          </cell>
          <cell r="AB412">
            <v>267.13679246949278</v>
          </cell>
          <cell r="AC412">
            <v>258.51977132569493</v>
          </cell>
          <cell r="AD412">
            <v>265.59476155120933</v>
          </cell>
          <cell r="AE412">
            <v>269.83778353130191</v>
          </cell>
          <cell r="AF412">
            <v>269.44801843070223</v>
          </cell>
          <cell r="AG412">
            <v>299.56101877927728</v>
          </cell>
          <cell r="AH412">
            <v>318.01415373420468</v>
          </cell>
          <cell r="AI412">
            <v>369.6049437770431</v>
          </cell>
          <cell r="AJ412">
            <v>344.26326597172147</v>
          </cell>
          <cell r="AK412">
            <v>347.19919573382913</v>
          </cell>
          <cell r="AL412">
            <v>310.79744513623353</v>
          </cell>
          <cell r="AM412">
            <v>311.41333697143807</v>
          </cell>
          <cell r="AN412">
            <v>353.3515029191808</v>
          </cell>
          <cell r="AO412">
            <v>491.40129786407454</v>
          </cell>
          <cell r="AP412">
            <v>341.3152508425203</v>
          </cell>
          <cell r="AQ412">
            <v>384.64917922389498</v>
          </cell>
          <cell r="AR412">
            <v>381.99048822031597</v>
          </cell>
          <cell r="AS412">
            <v>420.97860262257382</v>
          </cell>
          <cell r="AT412">
            <v>375.96317062450862</v>
          </cell>
          <cell r="AU412">
            <v>409.97113493541349</v>
          </cell>
          <cell r="AV412">
            <v>404.08905485590594</v>
          </cell>
          <cell r="AW412">
            <v>412.09279088407357</v>
          </cell>
          <cell r="AX412">
            <v>369.70437117584896</v>
          </cell>
          <cell r="AY412">
            <v>375.69105562973607</v>
          </cell>
          <cell r="AZ412">
            <v>408.05423076708712</v>
          </cell>
          <cell r="BA412">
            <v>552.01169021468877</v>
          </cell>
          <cell r="BB412">
            <v>402.56490927866912</v>
          </cell>
          <cell r="BC412">
            <v>439.22818842722711</v>
          </cell>
          <cell r="BD412">
            <v>440.86835686425786</v>
          </cell>
          <cell r="BE412">
            <v>463.09147488141298</v>
          </cell>
          <cell r="BF412">
            <v>415.27041802741451</v>
          </cell>
        </row>
        <row r="413">
          <cell r="D413" t="str">
            <v>Net New Shipments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53.065503781678217</v>
          </cell>
          <cell r="M413">
            <v>69.467938581591625</v>
          </cell>
          <cell r="N413">
            <v>58.168576459866017</v>
          </cell>
          <cell r="O413">
            <v>50.889754179567717</v>
          </cell>
          <cell r="P413">
            <v>80.998513700310014</v>
          </cell>
          <cell r="Q413">
            <v>66.371119453653591</v>
          </cell>
          <cell r="R413">
            <v>67.338397722250647</v>
          </cell>
          <cell r="S413">
            <v>65.379375553296086</v>
          </cell>
          <cell r="T413">
            <v>58.696480329468159</v>
          </cell>
          <cell r="U413">
            <v>82.428751552738504</v>
          </cell>
          <cell r="V413">
            <v>94.417286737344057</v>
          </cell>
          <cell r="W413">
            <v>139.46357615009492</v>
          </cell>
          <cell r="X413">
            <v>128.07572639536647</v>
          </cell>
          <cell r="Y413">
            <v>109.01355102702883</v>
          </cell>
          <cell r="Z413">
            <v>78.208479696245377</v>
          </cell>
          <cell r="AA413">
            <v>80.295569421622986</v>
          </cell>
          <cell r="AB413">
            <v>86.214710449688027</v>
          </cell>
          <cell r="AC413">
            <v>232.8815265383796</v>
          </cell>
          <cell r="AD413">
            <v>75.720489291310969</v>
          </cell>
          <cell r="AE413">
            <v>114.81139569259312</v>
          </cell>
          <cell r="AF413">
            <v>112.54246978961373</v>
          </cell>
          <cell r="AG413">
            <v>121.4175838432966</v>
          </cell>
          <cell r="AH413">
            <v>57.949016890303938</v>
          </cell>
          <cell r="AI413">
            <v>40.366191158370384</v>
          </cell>
          <cell r="AJ413">
            <v>59.825788884184476</v>
          </cell>
          <cell r="AK413">
            <v>64.893595150244437</v>
          </cell>
          <cell r="AL413">
            <v>58.906926039615428</v>
          </cell>
          <cell r="AM413">
            <v>64.277718658297999</v>
          </cell>
          <cell r="AN413">
            <v>54.702727847906317</v>
          </cell>
          <cell r="AO413">
            <v>60.610392350614347</v>
          </cell>
          <cell r="AP413">
            <v>61.24965843614882</v>
          </cell>
          <cell r="AQ413">
            <v>54.579009203332134</v>
          </cell>
          <cell r="AR413">
            <v>58.877868643941888</v>
          </cell>
          <cell r="AS413">
            <v>42.112872258839161</v>
          </cell>
          <cell r="AT413">
            <v>39.307247402905887</v>
          </cell>
          <cell r="AU413">
            <v>39.351910791173395</v>
          </cell>
          <cell r="AV413">
            <v>38.669302852669716</v>
          </cell>
          <cell r="AW413">
            <v>35.077902925104354</v>
          </cell>
          <cell r="AX413">
            <v>27.888793101101328</v>
          </cell>
          <cell r="AY413">
            <v>33.724552310987747</v>
          </cell>
          <cell r="AZ413">
            <v>38.646809043906615</v>
          </cell>
          <cell r="BA413">
            <v>35.989368118670427</v>
          </cell>
          <cell r="BB413">
            <v>38.69519943182236</v>
          </cell>
          <cell r="BC413">
            <v>39.082151426139717</v>
          </cell>
          <cell r="BD413">
            <v>39.472972940402542</v>
          </cell>
          <cell r="BE413">
            <v>39.867702669805112</v>
          </cell>
          <cell r="BF413">
            <v>40.266379696504373</v>
          </cell>
        </row>
        <row r="414">
          <cell r="D414" t="str">
            <v>Replacement Shipments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91.496855325709475</v>
          </cell>
          <cell r="M414">
            <v>94.543399205793975</v>
          </cell>
          <cell r="N414">
            <v>97.643786157714885</v>
          </cell>
          <cell r="O414">
            <v>100.79668726899757</v>
          </cell>
          <cell r="P414">
            <v>104.00065006578312</v>
          </cell>
          <cell r="Q414">
            <v>107.25409732356731</v>
          </cell>
          <cell r="R414">
            <v>110.55532615236264</v>
          </cell>
          <cell r="S414">
            <v>113.90250736818415</v>
          </cell>
          <cell r="T414">
            <v>117.293685162147</v>
          </cell>
          <cell r="U414">
            <v>120.72677707778526</v>
          </cell>
          <cell r="V414">
            <v>113.71828519956023</v>
          </cell>
          <cell r="W414">
            <v>124.51365074585314</v>
          </cell>
          <cell r="X414">
            <v>122.02894041011382</v>
          </cell>
          <cell r="Y414">
            <v>121.5717587011415</v>
          </cell>
          <cell r="Z414">
            <v>138.97781148485305</v>
          </cell>
          <cell r="AA414">
            <v>135.09621632091515</v>
          </cell>
          <cell r="AB414">
            <v>138.69962232945599</v>
          </cell>
          <cell r="AC414">
            <v>140.96974058155681</v>
          </cell>
          <cell r="AD414">
            <v>141.07824966703916</v>
          </cell>
          <cell r="AE414">
            <v>155.49273688420701</v>
          </cell>
          <cell r="AF414">
            <v>153.88695339205003</v>
          </cell>
          <cell r="AG414">
            <v>185.41084337183801</v>
          </cell>
          <cell r="AH414">
            <v>177.30324873507061</v>
          </cell>
          <cell r="AI414">
            <v>167.72967992343609</v>
          </cell>
          <cell r="AJ414">
            <v>170.69155645605528</v>
          </cell>
          <cell r="AK414">
            <v>167.61035754912885</v>
          </cell>
          <cell r="AL414">
            <v>173.76446494491037</v>
          </cell>
          <cell r="AM414">
            <v>242.86627034676275</v>
          </cell>
          <cell r="AN414">
            <v>170.82575632357717</v>
          </cell>
          <cell r="AO414">
            <v>202.85921986833861</v>
          </cell>
          <cell r="AP414">
            <v>199.99000154908197</v>
          </cell>
          <cell r="AQ414">
            <v>235.2972412155876</v>
          </cell>
          <cell r="AR414">
            <v>198.35488405870069</v>
          </cell>
          <cell r="AS414">
            <v>185.91359854108822</v>
          </cell>
          <cell r="AT414">
            <v>197.6415174280674</v>
          </cell>
          <cell r="AU414">
            <v>196.8432333582264</v>
          </cell>
          <cell r="AV414">
            <v>200.30050211814532</v>
          </cell>
          <cell r="AW414">
            <v>271.82170982395218</v>
          </cell>
          <cell r="AX414">
            <v>195.46791162248351</v>
          </cell>
          <cell r="AY414">
            <v>230.16262428327352</v>
          </cell>
          <cell r="AZ414">
            <v>227.58137869913992</v>
          </cell>
          <cell r="BA414">
            <v>259.88366448479644</v>
          </cell>
          <cell r="BB414">
            <v>224.8778316313817</v>
          </cell>
          <cell r="BC414">
            <v>204.88435153846439</v>
          </cell>
          <cell r="BD414">
            <v>215.34840944208287</v>
          </cell>
          <cell r="BE414">
            <v>214.57024506632573</v>
          </cell>
          <cell r="BF414">
            <v>217.72001671429743</v>
          </cell>
        </row>
        <row r="415">
          <cell r="D415" t="str">
            <v>Net New Shipments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22.221429873850752</v>
          </cell>
          <cell r="M415">
            <v>29.970251540059166</v>
          </cell>
          <cell r="N415">
            <v>24.385154252398934</v>
          </cell>
          <cell r="O415">
            <v>20.775071432143932</v>
          </cell>
          <cell r="P415">
            <v>34.977161419069944</v>
          </cell>
          <cell r="Q415">
            <v>27.842118997347825</v>
          </cell>
          <cell r="R415">
            <v>28.144296177093338</v>
          </cell>
          <cell r="S415">
            <v>27.067233213372674</v>
          </cell>
          <cell r="T415">
            <v>23.78456450489216</v>
          </cell>
          <cell r="U415">
            <v>34.765959806421733</v>
          </cell>
          <cell r="V415">
            <v>40.168668192489804</v>
          </cell>
          <cell r="W415">
            <v>60.897192625984871</v>
          </cell>
          <cell r="X415">
            <v>55.274308324956792</v>
          </cell>
          <cell r="Y415">
            <v>46.15792122229459</v>
          </cell>
          <cell r="Z415">
            <v>31.713744971202232</v>
          </cell>
          <cell r="AA415">
            <v>32.514141228213703</v>
          </cell>
          <cell r="AB415">
            <v>35.064842615454381</v>
          </cell>
          <cell r="AC415">
            <v>101.89652976520597</v>
          </cell>
          <cell r="AD415">
            <v>29.747506656538008</v>
          </cell>
          <cell r="AE415">
            <v>47.366482984131608</v>
          </cell>
          <cell r="AF415">
            <v>46.103048157031935</v>
          </cell>
          <cell r="AG415">
            <v>49.886397843749592</v>
          </cell>
          <cell r="AH415">
            <v>21.05163532363008</v>
          </cell>
          <cell r="AI415">
            <v>18.183918617652125</v>
          </cell>
          <cell r="AJ415">
            <v>26.949960972012136</v>
          </cell>
          <cell r="AK415">
            <v>29.23287580909755</v>
          </cell>
          <cell r="AL415">
            <v>26.536037173234945</v>
          </cell>
          <cell r="AM415">
            <v>28.955439477189429</v>
          </cell>
          <cell r="AN415">
            <v>24.642155298906346</v>
          </cell>
          <cell r="AO415">
            <v>27.303404414934903</v>
          </cell>
          <cell r="AP415">
            <v>27.591377150057951</v>
          </cell>
          <cell r="AQ415">
            <v>24.586423269208808</v>
          </cell>
          <cell r="AR415">
            <v>26.522947572681005</v>
          </cell>
          <cell r="AS415">
            <v>18.970752997376167</v>
          </cell>
          <cell r="AT415">
            <v>17.706892014015466</v>
          </cell>
          <cell r="AU415">
            <v>17.727011708099326</v>
          </cell>
          <cell r="AV415">
            <v>17.419514596152112</v>
          </cell>
          <cell r="AW415">
            <v>15.801682392215298</v>
          </cell>
          <cell r="AX415">
            <v>12.563175507575579</v>
          </cell>
          <cell r="AY415">
            <v>15.192033160468327</v>
          </cell>
          <cell r="AZ415">
            <v>17.409381720688543</v>
          </cell>
          <cell r="BA415">
            <v>16.212273741733043</v>
          </cell>
          <cell r="BB415">
            <v>17.43118033112205</v>
          </cell>
          <cell r="BC415">
            <v>17.605492134432552</v>
          </cell>
          <cell r="BD415">
            <v>17.781547055777082</v>
          </cell>
          <cell r="BE415">
            <v>17.959362526335099</v>
          </cell>
          <cell r="BF415">
            <v>18.13895615159845</v>
          </cell>
        </row>
        <row r="416"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Y416"/>
          <cell r="Z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  <cell r="AS416"/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/>
        </row>
        <row r="418">
          <cell r="D418" t="str">
            <v>OtherHealth</v>
          </cell>
        </row>
        <row r="420">
          <cell r="D420"/>
        </row>
        <row r="422"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  <cell r="AS422"/>
          <cell r="AT422"/>
          <cell r="AU422"/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/>
        </row>
        <row r="423">
          <cell r="D423" t="str">
            <v>SHIPMENTS</v>
          </cell>
          <cell r="E423">
            <v>1981</v>
          </cell>
          <cell r="F423">
            <v>1982</v>
          </cell>
          <cell r="G423">
            <v>1983</v>
          </cell>
          <cell r="H423">
            <v>1984</v>
          </cell>
          <cell r="I423">
            <v>1985</v>
          </cell>
          <cell r="J423">
            <v>1986</v>
          </cell>
          <cell r="K423">
            <v>1987</v>
          </cell>
          <cell r="L423">
            <v>1988</v>
          </cell>
          <cell r="M423">
            <v>1989</v>
          </cell>
          <cell r="N423">
            <v>1990</v>
          </cell>
          <cell r="O423">
            <v>1991</v>
          </cell>
          <cell r="P423">
            <v>1992</v>
          </cell>
          <cell r="Q423">
            <v>1993</v>
          </cell>
          <cell r="R423">
            <v>1994</v>
          </cell>
          <cell r="S423">
            <v>1995</v>
          </cell>
          <cell r="T423">
            <v>1996</v>
          </cell>
          <cell r="U423">
            <v>1997</v>
          </cell>
          <cell r="V423">
            <v>1998</v>
          </cell>
          <cell r="W423">
            <v>1999</v>
          </cell>
          <cell r="X423">
            <v>2000</v>
          </cell>
          <cell r="Y423">
            <v>2001</v>
          </cell>
          <cell r="Z423">
            <v>2002</v>
          </cell>
          <cell r="AA423">
            <v>2003</v>
          </cell>
          <cell r="AB423">
            <v>2004</v>
          </cell>
          <cell r="AC423">
            <v>2005</v>
          </cell>
          <cell r="AD423">
            <v>2006</v>
          </cell>
          <cell r="AE423">
            <v>2007</v>
          </cell>
          <cell r="AF423">
            <v>2008</v>
          </cell>
          <cell r="AG423">
            <v>2009</v>
          </cell>
          <cell r="AH423">
            <v>2010</v>
          </cell>
          <cell r="AI423">
            <v>2011</v>
          </cell>
          <cell r="AJ423">
            <v>2012</v>
          </cell>
          <cell r="AK423">
            <v>2013</v>
          </cell>
          <cell r="AL423">
            <v>2014</v>
          </cell>
          <cell r="AM423">
            <v>2015</v>
          </cell>
          <cell r="AN423">
            <v>2016</v>
          </cell>
          <cell r="AO423">
            <v>2017</v>
          </cell>
          <cell r="AP423">
            <v>2018</v>
          </cell>
          <cell r="AQ423">
            <v>2019</v>
          </cell>
          <cell r="AR423">
            <v>2020</v>
          </cell>
          <cell r="AS423">
            <v>2021</v>
          </cell>
          <cell r="AT423">
            <v>2022</v>
          </cell>
          <cell r="AU423">
            <v>2023</v>
          </cell>
          <cell r="AV423">
            <v>2024</v>
          </cell>
          <cell r="AW423">
            <v>2025</v>
          </cell>
          <cell r="AX423">
            <v>2026</v>
          </cell>
          <cell r="AY423">
            <v>2027</v>
          </cell>
          <cell r="AZ423">
            <v>2028</v>
          </cell>
          <cell r="BA423">
            <v>2029</v>
          </cell>
          <cell r="BB423">
            <v>2030</v>
          </cell>
          <cell r="BC423">
            <v>2031</v>
          </cell>
          <cell r="BD423">
            <v>2032</v>
          </cell>
          <cell r="BE423">
            <v>2033</v>
          </cell>
          <cell r="BF423">
            <v>2034</v>
          </cell>
        </row>
        <row r="424">
          <cell r="D424" t="str">
            <v>Replacement Shipments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201.41067298844428</v>
          </cell>
          <cell r="M424">
            <v>207.32370533837633</v>
          </cell>
          <cell r="N424">
            <v>213.34843447144456</v>
          </cell>
          <cell r="O424">
            <v>219.48454210670153</v>
          </cell>
          <cell r="P424">
            <v>225.73160085961808</v>
          </cell>
          <cell r="Q424">
            <v>232.08907154941028</v>
          </cell>
          <cell r="R424">
            <v>238.556300594204</v>
          </cell>
          <cell r="S424">
            <v>245.13251750128214</v>
          </cell>
          <cell r="T424">
            <v>251.81683245967318</v>
          </cell>
          <cell r="U424">
            <v>238.77811897244419</v>
          </cell>
          <cell r="V424">
            <v>259.39873849037662</v>
          </cell>
          <cell r="W424">
            <v>253.7817156234444</v>
          </cell>
          <cell r="X424">
            <v>252.90944703470123</v>
          </cell>
          <cell r="Y424">
            <v>285.90651660361846</v>
          </cell>
          <cell r="Z424">
            <v>279.16315510141027</v>
          </cell>
          <cell r="AA424">
            <v>285.1103542582041</v>
          </cell>
          <cell r="AB424">
            <v>288.771850653282</v>
          </cell>
          <cell r="AC424">
            <v>289.51643009167316</v>
          </cell>
          <cell r="AD424">
            <v>296.87983119644417</v>
          </cell>
          <cell r="AE424">
            <v>326.64619321037702</v>
          </cell>
          <cell r="AF424">
            <v>358.73019136744438</v>
          </cell>
          <cell r="AG424">
            <v>346.79020729070123</v>
          </cell>
          <cell r="AH424">
            <v>363.03754274761832</v>
          </cell>
          <cell r="AI424">
            <v>354.75683945341063</v>
          </cell>
          <cell r="AJ424">
            <v>363.11061451420392</v>
          </cell>
          <cell r="AK424">
            <v>369.16699458928184</v>
          </cell>
          <cell r="AL424">
            <v>386.47215809167312</v>
          </cell>
          <cell r="AM424">
            <v>382.95962319644462</v>
          </cell>
          <cell r="AN424">
            <v>396.72478491775564</v>
          </cell>
          <cell r="AO424">
            <v>431.92805043597696</v>
          </cell>
          <cell r="AP424">
            <v>423.24142421227805</v>
          </cell>
          <cell r="AQ424">
            <v>416.24660621993235</v>
          </cell>
          <cell r="AR424">
            <v>414.00876147976226</v>
          </cell>
          <cell r="AS424">
            <v>435.49863351078466</v>
          </cell>
          <cell r="AT424">
            <v>452.23473069940752</v>
          </cell>
          <cell r="AU424">
            <v>466.27560538914952</v>
          </cell>
          <cell r="AV424">
            <v>466.25600887515697</v>
          </cell>
          <cell r="AW424">
            <v>472.2324857620174</v>
          </cell>
          <cell r="AX424">
            <v>515.04402947354697</v>
          </cell>
          <cell r="AY424">
            <v>509.8132168895612</v>
          </cell>
          <cell r="AZ424">
            <v>494.37739325252232</v>
          </cell>
          <cell r="BA424">
            <v>491.93673540351313</v>
          </cell>
          <cell r="BB424">
            <v>512.67325667002433</v>
          </cell>
          <cell r="BC424">
            <v>520.45247392712054</v>
          </cell>
          <cell r="BD424">
            <v>532.81131187188544</v>
          </cell>
          <cell r="BE424">
            <v>531.91288680967227</v>
          </cell>
          <cell r="BF424">
            <v>535.27072103566252</v>
          </cell>
        </row>
        <row r="425">
          <cell r="D425" t="str">
            <v>Net New Shipments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37.367445983999914</v>
          </cell>
          <cell r="M425">
            <v>52.075033152000287</v>
          </cell>
          <cell r="N425">
            <v>40.433281151999836</v>
          </cell>
          <cell r="O425">
            <v>33.424904927999705</v>
          </cell>
          <cell r="P425">
            <v>60.174915744000373</v>
          </cell>
          <cell r="Q425">
            <v>47.074083552000005</v>
          </cell>
          <cell r="R425">
            <v>46.554053664000094</v>
          </cell>
          <cell r="S425">
            <v>43.639333151999836</v>
          </cell>
          <cell r="T425">
            <v>37.69959763199995</v>
          </cell>
          <cell r="U425">
            <v>58.101712224000003</v>
          </cell>
          <cell r="V425">
            <v>67.247454720000405</v>
          </cell>
          <cell r="W425">
            <v>104.94847574399999</v>
          </cell>
          <cell r="X425">
            <v>93.880760256000002</v>
          </cell>
          <cell r="Y425">
            <v>77.131026143999861</v>
          </cell>
          <cell r="Z425">
            <v>75.593684352000309</v>
          </cell>
          <cell r="AA425">
            <v>78.000260255999819</v>
          </cell>
          <cell r="AB425">
            <v>80.39514393599984</v>
          </cell>
          <cell r="AC425">
            <v>96.955727999999993</v>
          </cell>
          <cell r="AD425">
            <v>86.079792000000452</v>
          </cell>
          <cell r="AE425">
            <v>70.078591707378564</v>
          </cell>
          <cell r="AF425">
            <v>73.19785906853258</v>
          </cell>
          <cell r="AG425">
            <v>76.451216921576815</v>
          </cell>
          <cell r="AH425">
            <v>53.209063472314028</v>
          </cell>
          <cell r="AI425">
            <v>59.251922026351622</v>
          </cell>
          <cell r="AJ425">
            <v>72.38801899658074</v>
          </cell>
          <cell r="AK425">
            <v>83.067736110125679</v>
          </cell>
          <cell r="AL425">
            <v>79.803447297476396</v>
          </cell>
          <cell r="AM425">
            <v>83.29638567871234</v>
          </cell>
          <cell r="AN425">
            <v>75.507700844261763</v>
          </cell>
          <cell r="AO425">
            <v>83.115979037570014</v>
          </cell>
          <cell r="AP425">
            <v>86.571792677283156</v>
          </cell>
          <cell r="AQ425">
            <v>78.130787032589978</v>
          </cell>
          <cell r="AR425">
            <v>77.927973923750869</v>
          </cell>
          <cell r="AS425">
            <v>77.174623159239673</v>
          </cell>
          <cell r="AT425">
            <v>68.217743227713072</v>
          </cell>
          <cell r="AU425">
            <v>66.535706482735804</v>
          </cell>
          <cell r="AV425">
            <v>65.656877934515251</v>
          </cell>
          <cell r="AW425">
            <v>63.038235273645114</v>
          </cell>
          <cell r="AX425">
            <v>54.09514325699547</v>
          </cell>
          <cell r="AY425">
            <v>59.77624534586721</v>
          </cell>
          <cell r="AZ425">
            <v>64.294640822374276</v>
          </cell>
          <cell r="BA425">
            <v>63.406438650146811</v>
          </cell>
          <cell r="BB425">
            <v>57.810788436107941</v>
          </cell>
          <cell r="BC425">
            <v>58.38889632046903</v>
          </cell>
          <cell r="BD425">
            <v>58.972785283673147</v>
          </cell>
          <cell r="BE425">
            <v>59.562513136509551</v>
          </cell>
          <cell r="BF425">
            <v>60.158138267875984</v>
          </cell>
        </row>
        <row r="426">
          <cell r="D426" t="str">
            <v>Replacement Shipments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29.851560179540684</v>
          </cell>
          <cell r="M426">
            <v>30.772507316544296</v>
          </cell>
          <cell r="N426">
            <v>31.712679053913149</v>
          </cell>
          <cell r="O426">
            <v>32.672107092489341</v>
          </cell>
          <cell r="P426">
            <v>33.650806863636355</v>
          </cell>
          <cell r="Q426">
            <v>34.648777008882412</v>
          </cell>
          <cell r="R426">
            <v>35.665998868574313</v>
          </cell>
          <cell r="S426">
            <v>36.702435980735572</v>
          </cell>
          <cell r="T426">
            <v>37.758033591338453</v>
          </cell>
          <cell r="U426">
            <v>38.83271817721247</v>
          </cell>
          <cell r="V426">
            <v>39.92639698282251</v>
          </cell>
          <cell r="W426">
            <v>41.038957572157727</v>
          </cell>
          <cell r="X426">
            <v>42.170267396977515</v>
          </cell>
          <cell r="Y426">
            <v>43.32017338266337</v>
          </cell>
          <cell r="Z426">
            <v>39.193421675540662</v>
          </cell>
          <cell r="AA426">
            <v>43.791265604544364</v>
          </cell>
          <cell r="AB426">
            <v>41.820999341913108</v>
          </cell>
          <cell r="AC426">
            <v>41.028333324489267</v>
          </cell>
          <cell r="AD426">
            <v>48.694535799636448</v>
          </cell>
          <cell r="AE426">
            <v>46.417297896882417</v>
          </cell>
          <cell r="AF426">
            <v>47.304512284574344</v>
          </cell>
          <cell r="AG426">
            <v>47.612269268735531</v>
          </cell>
          <cell r="AH426">
            <v>47.182932999338441</v>
          </cell>
          <cell r="AI426">
            <v>53.358146233212473</v>
          </cell>
          <cell r="AJ426">
            <v>56.738260662822611</v>
          </cell>
          <cell r="AK426">
            <v>67.276076508157729</v>
          </cell>
          <cell r="AL426">
            <v>65.640457460977515</v>
          </cell>
          <cell r="AM426">
            <v>62.602929918663335</v>
          </cell>
          <cell r="AN426">
            <v>58.09184276354074</v>
          </cell>
          <cell r="AO426">
            <v>63.291330668544319</v>
          </cell>
          <cell r="AP426">
            <v>61.919785325913068</v>
          </cell>
          <cell r="AQ426">
            <v>65.267265324489273</v>
          </cell>
          <cell r="AR426">
            <v>70.214483799636554</v>
          </cell>
          <cell r="AS426">
            <v>63.936945823727058</v>
          </cell>
          <cell r="AT426">
            <v>65.603977051707488</v>
          </cell>
          <cell r="AU426">
            <v>66.725073499129735</v>
          </cell>
          <cell r="AV426">
            <v>60.485198867416941</v>
          </cell>
          <cell r="AW426">
            <v>68.171126739800386</v>
          </cell>
          <cell r="AX426">
            <v>74.835265411967796</v>
          </cell>
          <cell r="AY426">
            <v>88.043010535689149</v>
          </cell>
          <cell r="AZ426">
            <v>85.591319285346614</v>
          </cell>
          <cell r="BA426">
            <v>83.42702633834142</v>
          </cell>
          <cell r="BB426">
            <v>76.96876797460618</v>
          </cell>
          <cell r="BC426">
            <v>84.070325427936822</v>
          </cell>
          <cell r="BD426">
            <v>83.562733495233857</v>
          </cell>
          <cell r="BE426">
            <v>84.799962082636767</v>
          </cell>
          <cell r="BF426">
            <v>89.696477280574271</v>
          </cell>
        </row>
        <row r="427">
          <cell r="D427" t="str">
            <v>Net New Shipments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9.3418614959999786</v>
          </cell>
          <cell r="M427">
            <v>13.018758288000072</v>
          </cell>
          <cell r="N427">
            <v>10.108320287999959</v>
          </cell>
          <cell r="O427">
            <v>8.3562262319999263</v>
          </cell>
          <cell r="P427">
            <v>15.043728936000093</v>
          </cell>
          <cell r="Q427">
            <v>11.768520888000001</v>
          </cell>
          <cell r="R427">
            <v>11.638513416000023</v>
          </cell>
          <cell r="S427">
            <v>10.909833287999959</v>
          </cell>
          <cell r="T427">
            <v>9.4248994079999875</v>
          </cell>
          <cell r="U427">
            <v>14.525428056000001</v>
          </cell>
          <cell r="V427">
            <v>16.811863680000101</v>
          </cell>
          <cell r="W427">
            <v>26.237118935999998</v>
          </cell>
          <cell r="X427">
            <v>23.470190064000001</v>
          </cell>
          <cell r="Y427">
            <v>19.282756535999965</v>
          </cell>
          <cell r="Z427">
            <v>18.898421088000077</v>
          </cell>
          <cell r="AA427">
            <v>19.500065063999955</v>
          </cell>
          <cell r="AB427">
            <v>20.09878598399996</v>
          </cell>
          <cell r="AC427">
            <v>24.238931999999998</v>
          </cell>
          <cell r="AD427">
            <v>21.519948000000113</v>
          </cell>
          <cell r="AE427">
            <v>17.519647926844641</v>
          </cell>
          <cell r="AF427">
            <v>18.299464767133145</v>
          </cell>
          <cell r="AG427">
            <v>19.112804230394204</v>
          </cell>
          <cell r="AH427">
            <v>13.302265868078507</v>
          </cell>
          <cell r="AI427">
            <v>14.812980506587905</v>
          </cell>
          <cell r="AJ427">
            <v>18.097004749145185</v>
          </cell>
          <cell r="AK427">
            <v>20.76693402753142</v>
          </cell>
          <cell r="AL427">
            <v>19.950861824369099</v>
          </cell>
          <cell r="AM427">
            <v>20.824096419678085</v>
          </cell>
          <cell r="AN427">
            <v>18.876925211065441</v>
          </cell>
          <cell r="AO427">
            <v>20.778994759392504</v>
          </cell>
          <cell r="AP427">
            <v>21.642948169320789</v>
          </cell>
          <cell r="AQ427">
            <v>19.532696758147495</v>
          </cell>
          <cell r="AR427">
            <v>19.481993480937717</v>
          </cell>
          <cell r="AS427">
            <v>19.293655789809918</v>
          </cell>
          <cell r="AT427">
            <v>17.054435806928268</v>
          </cell>
          <cell r="AU427">
            <v>16.633926620683951</v>
          </cell>
          <cell r="AV427">
            <v>16.414219483628813</v>
          </cell>
          <cell r="AW427">
            <v>15.759558818411278</v>
          </cell>
          <cell r="AX427">
            <v>13.523785814248868</v>
          </cell>
          <cell r="AY427">
            <v>14.944061336466802</v>
          </cell>
          <cell r="AZ427">
            <v>16.073660205593569</v>
          </cell>
          <cell r="BA427">
            <v>15.851609662536703</v>
          </cell>
          <cell r="BB427">
            <v>14.452697109026985</v>
          </cell>
          <cell r="BC427">
            <v>14.597224080117257</v>
          </cell>
          <cell r="BD427">
            <v>14.743196320918287</v>
          </cell>
          <cell r="BE427">
            <v>14.890628284127388</v>
          </cell>
          <cell r="BF427">
            <v>15.039534566968996</v>
          </cell>
        </row>
        <row r="428">
          <cell r="D428" t="str">
            <v>Replacement Shipments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31.417092845815205</v>
          </cell>
          <cell r="M428">
            <v>32.320678868212696</v>
          </cell>
          <cell r="N428">
            <v>33.240603241409403</v>
          </cell>
          <cell r="O428">
            <v>34.176786567153393</v>
          </cell>
          <cell r="P428">
            <v>35.129132600808646</v>
          </cell>
          <cell r="Q428">
            <v>36.097527881775875</v>
          </cell>
          <cell r="R428">
            <v>37.081841378983889</v>
          </cell>
          <cell r="S428">
            <v>35.814445692283982</v>
          </cell>
          <cell r="T428">
            <v>38.448801602609706</v>
          </cell>
          <cell r="U428">
            <v>37.998739616101673</v>
          </cell>
          <cell r="V428">
            <v>38.110186267283332</v>
          </cell>
          <cell r="W428">
            <v>42.210439071317694</v>
          </cell>
          <cell r="X428">
            <v>41.637145317522766</v>
          </cell>
          <cell r="Y428">
            <v>42.560262368250967</v>
          </cell>
          <cell r="Z428">
            <v>40.949866131136389</v>
          </cell>
          <cell r="AA428">
            <v>42.885241626602351</v>
          </cell>
          <cell r="AB428">
            <v>44.836074170417035</v>
          </cell>
          <cell r="AC428">
            <v>46.023780002252245</v>
          </cell>
          <cell r="AD428">
            <v>54.560640333213932</v>
          </cell>
          <cell r="AE428">
            <v>52.684912096048095</v>
          </cell>
          <cell r="AF428">
            <v>51.636942040460845</v>
          </cell>
          <cell r="AG428">
            <v>49.845633404143541</v>
          </cell>
          <cell r="AH428">
            <v>52.064211647965067</v>
          </cell>
          <cell r="AI428">
            <v>54.296871014295689</v>
          </cell>
          <cell r="AJ428">
            <v>57.433405018765434</v>
          </cell>
          <cell r="AK428">
            <v>64.690399229144816</v>
          </cell>
          <cell r="AL428">
            <v>60.931670380061178</v>
          </cell>
          <cell r="AM428">
            <v>60.250771684270383</v>
          </cell>
          <cell r="AN428">
            <v>58.842314003883807</v>
          </cell>
          <cell r="AO428">
            <v>58.325785607772332</v>
          </cell>
          <cell r="AP428">
            <v>61.269560774598929</v>
          </cell>
          <cell r="AQ428">
            <v>65.951933727448036</v>
          </cell>
          <cell r="AR428">
            <v>74.465703272936878</v>
          </cell>
          <cell r="AS428">
            <v>70.322837126695049</v>
          </cell>
          <cell r="AT428">
            <v>70.052982914379072</v>
          </cell>
          <cell r="AU428">
            <v>67.727962848602772</v>
          </cell>
          <cell r="AV428">
            <v>68.10676681704183</v>
          </cell>
          <cell r="AW428">
            <v>71.457217675644713</v>
          </cell>
          <cell r="AX428">
            <v>75.146263971525016</v>
          </cell>
          <cell r="AY428">
            <v>83.636166731956166</v>
          </cell>
          <cell r="AZ428">
            <v>79.404647239426481</v>
          </cell>
          <cell r="BA428">
            <v>78.080758949447159</v>
          </cell>
          <cell r="BB428">
            <v>75.557798969031012</v>
          </cell>
          <cell r="BC428">
            <v>75.833183527437654</v>
          </cell>
          <cell r="BD428">
            <v>78.875475895262483</v>
          </cell>
          <cell r="BE428">
            <v>81.512110657518363</v>
          </cell>
          <cell r="BF428">
            <v>90.67055818422233</v>
          </cell>
        </row>
        <row r="429">
          <cell r="D429" t="str">
            <v>Net New Shipments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4.3973528464687774</v>
          </cell>
          <cell r="M429">
            <v>6.1281227343970102</v>
          </cell>
          <cell r="N429">
            <v>4.7581363746922705</v>
          </cell>
          <cell r="O429">
            <v>3.9333997001299394</v>
          </cell>
          <cell r="P429">
            <v>7.0813064705090447</v>
          </cell>
          <cell r="Q429">
            <v>5.5396174357468908</v>
          </cell>
          <cell r="R429">
            <v>5.4784209892670788</v>
          </cell>
          <cell r="S429">
            <v>5.1354204388524067</v>
          </cell>
          <cell r="T429">
            <v>4.4364400239926454</v>
          </cell>
          <cell r="U429">
            <v>6.8373345543153619</v>
          </cell>
          <cell r="V429">
            <v>7.9135937349689129</v>
          </cell>
          <cell r="W429">
            <v>12.350201261896236</v>
          </cell>
          <cell r="X429">
            <v>11.047766778525329</v>
          </cell>
          <cell r="Y429">
            <v>9.0766796722098775</v>
          </cell>
          <cell r="Z429">
            <v>8.8957672730071522</v>
          </cell>
          <cell r="AA429">
            <v>9.1789700213627157</v>
          </cell>
          <cell r="AB429">
            <v>9.4607968438786543</v>
          </cell>
          <cell r="AC429">
            <v>11.409625016513189</v>
          </cell>
          <cell r="AD429">
            <v>10.129758895930877</v>
          </cell>
          <cell r="AE429">
            <v>8.2467582840130831</v>
          </cell>
          <cell r="AF429">
            <v>8.6138296438095381</v>
          </cell>
          <cell r="AG429">
            <v>8.9966805997402677</v>
          </cell>
          <cell r="AH429">
            <v>6.2615739598072651</v>
          </cell>
          <cell r="AI429">
            <v>6.9726897603032398</v>
          </cell>
          <cell r="AJ429">
            <v>8.5185287086825952</v>
          </cell>
          <cell r="AK429">
            <v>9.7753040437920617</v>
          </cell>
          <cell r="AL429">
            <v>9.3911667466338713</v>
          </cell>
          <cell r="AM429">
            <v>9.8022112301086857</v>
          </cell>
          <cell r="AN429">
            <v>8.8856488447189577</v>
          </cell>
          <cell r="AO429">
            <v>9.7809812092695054</v>
          </cell>
          <cell r="AP429">
            <v>10.187656901045784</v>
          </cell>
          <cell r="AQ429">
            <v>9.1943302440769799</v>
          </cell>
          <cell r="AR429">
            <v>9.1704634590192882</v>
          </cell>
          <cell r="AS429">
            <v>9.0818101127314321</v>
          </cell>
          <cell r="AT429">
            <v>8.0277760350680865</v>
          </cell>
          <cell r="AU429">
            <v>7.8298361204282401</v>
          </cell>
          <cell r="AV429">
            <v>7.7264167103958243</v>
          </cell>
          <cell r="AW429">
            <v>7.4182582196177691</v>
          </cell>
          <cell r="AX429">
            <v>6.3658466859933469</v>
          </cell>
          <cell r="AY429">
            <v>7.0343914522661635</v>
          </cell>
          <cell r="AZ429">
            <v>7.5661104040669898</v>
          </cell>
          <cell r="BA429">
            <v>7.461587918051805</v>
          </cell>
          <cell r="BB429">
            <v>6.8030990181928246</v>
          </cell>
          <cell r="BC429">
            <v>6.8711300083747346</v>
          </cell>
          <cell r="BD429">
            <v>6.9398413084584263</v>
          </cell>
          <cell r="BE429">
            <v>7.0092397215429401</v>
          </cell>
          <cell r="BF429">
            <v>7.0793321187585434</v>
          </cell>
        </row>
        <row r="430">
          <cell r="D430" t="str">
            <v>Replacement Shipments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462.04026303935461</v>
          </cell>
          <cell r="M430">
            <v>476.01872201967137</v>
          </cell>
          <cell r="N430">
            <v>490.27796195738085</v>
          </cell>
          <cell r="O430">
            <v>504.81796306012637</v>
          </cell>
          <cell r="P430">
            <v>519.6384534646869</v>
          </cell>
          <cell r="Q430">
            <v>534.73890193555326</v>
          </cell>
          <cell r="R430">
            <v>550.11851072979937</v>
          </cell>
          <cell r="S430">
            <v>565.77620864606229</v>
          </cell>
          <cell r="T430">
            <v>581.71064427559566</v>
          </cell>
          <cell r="U430">
            <v>597.92017947348154</v>
          </cell>
          <cell r="V430">
            <v>614.40288306815751</v>
          </cell>
          <cell r="W430">
            <v>631.1565248274544</v>
          </cell>
          <cell r="X430">
            <v>581.92748557135474</v>
          </cell>
          <cell r="Y430">
            <v>643.09278671567154</v>
          </cell>
          <cell r="Z430">
            <v>620.00140565338063</v>
          </cell>
          <cell r="AA430">
            <v>612.05619970412613</v>
          </cell>
          <cell r="AB430">
            <v>712.69964147668736</v>
          </cell>
          <cell r="AC430">
            <v>685.76825333155284</v>
          </cell>
          <cell r="AD430">
            <v>699.47943290180012</v>
          </cell>
          <cell r="AE430">
            <v>705.78573584206231</v>
          </cell>
          <cell r="AF430">
            <v>702.6635200115951</v>
          </cell>
          <cell r="AG430">
            <v>784.32983952548216</v>
          </cell>
          <cell r="AH430">
            <v>830.15513362815841</v>
          </cell>
          <cell r="AI430">
            <v>967.86621783945498</v>
          </cell>
          <cell r="AJ430">
            <v>883.12825805935336</v>
          </cell>
          <cell r="AK430">
            <v>890.55482892767213</v>
          </cell>
          <cell r="AL430">
            <v>862.53114294938189</v>
          </cell>
          <cell r="AM430">
            <v>862.30703469212517</v>
          </cell>
          <cell r="AN430">
            <v>970.6340616046873</v>
          </cell>
          <cell r="AO430">
            <v>996.83454733155281</v>
          </cell>
          <cell r="AP430">
            <v>975.65209890180017</v>
          </cell>
          <cell r="AQ430">
            <v>930.62121756990189</v>
          </cell>
          <cell r="AR430">
            <v>937.50665118980476</v>
          </cell>
          <cell r="AS430">
            <v>1029.6108271488733</v>
          </cell>
          <cell r="AT430">
            <v>1000.8675456018329</v>
          </cell>
          <cell r="AU430">
            <v>1157.966134340666</v>
          </cell>
          <cell r="AV430">
            <v>1115.3731523400502</v>
          </cell>
          <cell r="AW430">
            <v>1157.0638156143254</v>
          </cell>
          <cell r="AX430">
            <v>1118.5672030287847</v>
          </cell>
          <cell r="AY430">
            <v>1129.5496054113285</v>
          </cell>
          <cell r="AZ430">
            <v>1212.8879351466931</v>
          </cell>
          <cell r="BA430">
            <v>1263.4983134104239</v>
          </cell>
          <cell r="BB430">
            <v>1253.4032670747488</v>
          </cell>
          <cell r="BC430">
            <v>1181.290825966129</v>
          </cell>
          <cell r="BD430">
            <v>1187.525567528505</v>
          </cell>
          <cell r="BE430">
            <v>1277.2127431181029</v>
          </cell>
          <cell r="BF430">
            <v>1219.7328051240759</v>
          </cell>
        </row>
        <row r="431">
          <cell r="D431" t="str">
            <v>Net New Shipments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119.88722253200012</v>
          </cell>
          <cell r="M431">
            <v>167.07406469600028</v>
          </cell>
          <cell r="N431">
            <v>129.72344369599978</v>
          </cell>
          <cell r="O431">
            <v>107.2382366439997</v>
          </cell>
          <cell r="P431">
            <v>193.06118801200046</v>
          </cell>
          <cell r="Q431">
            <v>151.02935139599958</v>
          </cell>
          <cell r="R431">
            <v>149.36092217200076</v>
          </cell>
          <cell r="S431">
            <v>140.00952719600002</v>
          </cell>
          <cell r="T431">
            <v>120.95287573599944</v>
          </cell>
          <cell r="U431">
            <v>186.40966005200062</v>
          </cell>
          <cell r="V431">
            <v>215.7522505600009</v>
          </cell>
          <cell r="W431">
            <v>336.70969301200057</v>
          </cell>
          <cell r="X431">
            <v>301.20077248799862</v>
          </cell>
          <cell r="Y431">
            <v>247.4620422120006</v>
          </cell>
          <cell r="Z431">
            <v>242.52973729600126</v>
          </cell>
          <cell r="AA431">
            <v>250.25083498799904</v>
          </cell>
          <cell r="AB431">
            <v>257.934420128</v>
          </cell>
          <cell r="AC431">
            <v>311.06629400000003</v>
          </cell>
          <cell r="AD431">
            <v>276.17266599999999</v>
          </cell>
          <cell r="AE431">
            <v>224.83548172783958</v>
          </cell>
          <cell r="AF431">
            <v>234.84313117820966</v>
          </cell>
          <cell r="AG431">
            <v>245.28098762339121</v>
          </cell>
          <cell r="AH431">
            <v>170.71241197367451</v>
          </cell>
          <cell r="AI431">
            <v>190.09991650121083</v>
          </cell>
          <cell r="AJ431">
            <v>232.24489428069683</v>
          </cell>
          <cell r="AK431">
            <v>266.5089866866532</v>
          </cell>
          <cell r="AL431">
            <v>256.03606007940289</v>
          </cell>
          <cell r="AM431">
            <v>267.24257071920329</v>
          </cell>
          <cell r="AN431">
            <v>242.25387354200575</v>
          </cell>
          <cell r="AO431">
            <v>266.66376607887099</v>
          </cell>
          <cell r="AP431">
            <v>277.7511681729485</v>
          </cell>
          <cell r="AQ431">
            <v>250.66960839622701</v>
          </cell>
          <cell r="AR431">
            <v>250.01891633870036</v>
          </cell>
          <cell r="AS431">
            <v>247.60191596922959</v>
          </cell>
          <cell r="AT431">
            <v>218.86525952224292</v>
          </cell>
          <cell r="AU431">
            <v>213.46872496544711</v>
          </cell>
          <cell r="AV431">
            <v>210.64915003990237</v>
          </cell>
          <cell r="AW431">
            <v>202.24767150294434</v>
          </cell>
          <cell r="AX431">
            <v>173.5552512828599</v>
          </cell>
          <cell r="AY431">
            <v>191.78212048465866</v>
          </cell>
          <cell r="AZ431">
            <v>206.27863930511558</v>
          </cell>
          <cell r="BA431">
            <v>203.42899066922291</v>
          </cell>
          <cell r="BB431">
            <v>185.4762795658462</v>
          </cell>
          <cell r="BC431">
            <v>187.33104236150402</v>
          </cell>
          <cell r="BD431">
            <v>189.20435278511832</v>
          </cell>
          <cell r="BE431">
            <v>191.09639631296886</v>
          </cell>
          <cell r="BF431">
            <v>193.00736027610037</v>
          </cell>
        </row>
        <row r="432">
          <cell r="D432" t="str">
            <v>Replacement Shipments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</row>
        <row r="433">
          <cell r="D433" t="str">
            <v>Net New Shipments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</row>
        <row r="434">
          <cell r="D434" t="str">
            <v>Replacement Shipments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3598.2972069337739</v>
          </cell>
          <cell r="M434">
            <v>3708.2335634942806</v>
          </cell>
          <cell r="N434">
            <v>3820.4216018608063</v>
          </cell>
          <cell r="O434">
            <v>3934.8631264567452</v>
          </cell>
          <cell r="P434">
            <v>4051.5579784329948</v>
          </cell>
          <cell r="Q434">
            <v>4170.5039758751163</v>
          </cell>
          <cell r="R434">
            <v>4291.6968552037151</v>
          </cell>
          <cell r="S434">
            <v>4415.1302139094641</v>
          </cell>
          <cell r="T434">
            <v>4540.7954547657464</v>
          </cell>
          <cell r="U434">
            <v>4668.681731663095</v>
          </cell>
          <cell r="V434">
            <v>4798.775897210573</v>
          </cell>
          <cell r="W434">
            <v>4931.0624522498238</v>
          </cell>
          <cell r="X434">
            <v>5065.5234974278119</v>
          </cell>
          <cell r="Y434">
            <v>4626.5624533741766</v>
          </cell>
          <cell r="Z434">
            <v>5141.2174184883061</v>
          </cell>
          <cell r="AA434">
            <v>4933.0515050647227</v>
          </cell>
          <cell r="AB434">
            <v>4854.638808149125</v>
          </cell>
          <cell r="AC434">
            <v>5707.4317727920907</v>
          </cell>
          <cell r="AD434">
            <v>5465.8733234425026</v>
          </cell>
          <cell r="AE434">
            <v>5572.7561891520299</v>
          </cell>
          <cell r="AF434">
            <v>5615.9832151354449</v>
          </cell>
          <cell r="AG434">
            <v>5578.2007424156072</v>
          </cell>
          <cell r="AH434">
            <v>6267.5057846690797</v>
          </cell>
          <cell r="AI434">
            <v>6649.2695228589073</v>
          </cell>
          <cell r="AJ434">
            <v>7819.0005339869658</v>
          </cell>
          <cell r="AK434">
            <v>7648.9037777387075</v>
          </cell>
          <cell r="AL434">
            <v>6749.0289885534994</v>
          </cell>
          <cell r="AM434">
            <v>7221.3798813665653</v>
          </cell>
          <cell r="AN434">
            <v>7079.4373423224606</v>
          </cell>
          <cell r="AO434">
            <v>7066.9262769624675</v>
          </cell>
          <cell r="AP434">
            <v>8375.4280171277678</v>
          </cell>
          <cell r="AQ434">
            <v>7834.5890920373922</v>
          </cell>
          <cell r="AR434">
            <v>7501.1561232293743</v>
          </cell>
          <cell r="AS434">
            <v>7630.2181357195905</v>
          </cell>
          <cell r="AT434">
            <v>7681.9605081270147</v>
          </cell>
          <cell r="AU434">
            <v>7731.6955178301032</v>
          </cell>
          <cell r="AV434">
            <v>8279.7446757655762</v>
          </cell>
          <cell r="AW434">
            <v>9810.9505384031927</v>
          </cell>
          <cell r="AX434">
            <v>9934.7347702849329</v>
          </cell>
          <cell r="AY434">
            <v>8945.0343413750325</v>
          </cell>
          <cell r="AZ434">
            <v>9513.5027785051516</v>
          </cell>
          <cell r="BA434">
            <v>9157.2337389511667</v>
          </cell>
          <cell r="BB434">
            <v>9354.0848027230277</v>
          </cell>
          <cell r="BC434">
            <v>10757.682500621482</v>
          </cell>
          <cell r="BD434">
            <v>9984.566722755013</v>
          </cell>
          <cell r="BE434">
            <v>9645.5528086655977</v>
          </cell>
          <cell r="BF434">
            <v>9753.8843594095906</v>
          </cell>
        </row>
        <row r="435">
          <cell r="D435" t="str">
            <v>Net New Shipments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1028.2652464404027</v>
          </cell>
          <cell r="M435">
            <v>1432.983854994025</v>
          </cell>
          <cell r="N435">
            <v>1112.6299032039169</v>
          </cell>
          <cell r="O435">
            <v>919.77568169237929</v>
          </cell>
          <cell r="P435">
            <v>1655.8737943590957</v>
          </cell>
          <cell r="Q435">
            <v>1295.3693475673863</v>
          </cell>
          <cell r="R435">
            <v>1281.059333948315</v>
          </cell>
          <cell r="S435">
            <v>1200.8530012259805</v>
          </cell>
          <cell r="T435">
            <v>1037.4052876498608</v>
          </cell>
          <cell r="U435">
            <v>1598.8240530059848</v>
          </cell>
          <cell r="V435">
            <v>1850.4936256483343</v>
          </cell>
          <cell r="W435">
            <v>2887.9380817371421</v>
          </cell>
          <cell r="X435">
            <v>2583.3802803108961</v>
          </cell>
          <cell r="Y435">
            <v>2122.4665351793228</v>
          </cell>
          <cell r="Z435">
            <v>2080.1624628782592</v>
          </cell>
          <cell r="AA435">
            <v>2146.3858372577379</v>
          </cell>
          <cell r="AB435">
            <v>2212.2874688133429</v>
          </cell>
          <cell r="AC435">
            <v>2667.9962443356781</v>
          </cell>
          <cell r="AD435">
            <v>2368.7157685948896</v>
          </cell>
          <cell r="AE435">
            <v>1928.3999340773444</v>
          </cell>
          <cell r="AF435">
            <v>2014.2349205841456</v>
          </cell>
          <cell r="AG435">
            <v>2103.7597657114075</v>
          </cell>
          <cell r="AH435">
            <v>1464.1897331610235</v>
          </cell>
          <cell r="AI435">
            <v>1630.4751529066691</v>
          </cell>
          <cell r="AJ435">
            <v>1991.9500044162269</v>
          </cell>
          <cell r="AK435">
            <v>2285.8309925462236</v>
          </cell>
          <cell r="AL435">
            <v>2196.0053528215326</v>
          </cell>
          <cell r="AM435">
            <v>2292.1228971385863</v>
          </cell>
          <cell r="AN435">
            <v>2077.7963966287061</v>
          </cell>
          <cell r="AO435">
            <v>2287.158525760562</v>
          </cell>
          <cell r="AP435">
            <v>2382.2544834937144</v>
          </cell>
          <cell r="AQ435">
            <v>2149.9776307176212</v>
          </cell>
          <cell r="AR435">
            <v>2144.3966854362225</v>
          </cell>
          <cell r="AS435">
            <v>2123.6662236900011</v>
          </cell>
          <cell r="AT435">
            <v>1877.1937097784814</v>
          </cell>
          <cell r="AU435">
            <v>1830.9079687397316</v>
          </cell>
          <cell r="AV435">
            <v>1806.7246500804176</v>
          </cell>
          <cell r="AW435">
            <v>1734.6656915374333</v>
          </cell>
          <cell r="AX435">
            <v>1488.5725889909809</v>
          </cell>
          <cell r="AY435">
            <v>1644.9033117802167</v>
          </cell>
          <cell r="AZ435">
            <v>1769.2390515081934</v>
          </cell>
          <cell r="BA435">
            <v>1744.7977925068408</v>
          </cell>
          <cell r="BB435">
            <v>1590.8185066654405</v>
          </cell>
          <cell r="BC435">
            <v>1606.7266917320958</v>
          </cell>
          <cell r="BD435">
            <v>1622.7939586493885</v>
          </cell>
          <cell r="BE435">
            <v>1639.021898235922</v>
          </cell>
          <cell r="BF435">
            <v>1655.4121172182495</v>
          </cell>
        </row>
        <row r="436">
          <cell r="D436" t="str">
            <v>Replacement Shipments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97.377368046832999</v>
          </cell>
          <cell r="M436">
            <v>100.11988952299906</v>
          </cell>
          <cell r="N436">
            <v>102.9097591758958</v>
          </cell>
          <cell r="O436">
            <v>105.74664462603975</v>
          </cell>
          <cell r="P436">
            <v>108.63016202176756</v>
          </cell>
          <cell r="Q436">
            <v>106.83051880517519</v>
          </cell>
          <cell r="R436">
            <v>113.29373981349816</v>
          </cell>
          <cell r="S436">
            <v>113.13849952245195</v>
          </cell>
          <cell r="T436">
            <v>114.20241828268551</v>
          </cell>
          <cell r="U436">
            <v>123.85310636327121</v>
          </cell>
          <cell r="V436">
            <v>118.73923766218229</v>
          </cell>
          <cell r="W436">
            <v>125.07090242413481</v>
          </cell>
          <cell r="X436">
            <v>124.17830126474971</v>
          </cell>
          <cell r="Y436">
            <v>123.73959618070755</v>
          </cell>
          <cell r="Z436">
            <v>138.55157532490341</v>
          </cell>
          <cell r="AA436">
            <v>135.75138047373943</v>
          </cell>
          <cell r="AB436">
            <v>151.62058322091866</v>
          </cell>
          <cell r="AC436">
            <v>147.9280908647066</v>
          </cell>
          <cell r="AD436">
            <v>143.25206750660632</v>
          </cell>
          <cell r="AE436">
            <v>157.67513262833731</v>
          </cell>
          <cell r="AF436">
            <v>155.48374911637083</v>
          </cell>
          <cell r="AG436">
            <v>171.95880532448552</v>
          </cell>
          <cell r="AH436">
            <v>172.45578039589029</v>
          </cell>
          <cell r="AI436">
            <v>165.02838187851086</v>
          </cell>
          <cell r="AJ436">
            <v>175.40349149519221</v>
          </cell>
          <cell r="AK436">
            <v>174.00121475368005</v>
          </cell>
          <cell r="AL436">
            <v>191.29929970903186</v>
          </cell>
          <cell r="AM436">
            <v>185.91651568214351</v>
          </cell>
          <cell r="AN436">
            <v>180.0178288928044</v>
          </cell>
          <cell r="AO436">
            <v>193.71608521555032</v>
          </cell>
          <cell r="AP436">
            <v>195.01554452455704</v>
          </cell>
          <cell r="AQ436">
            <v>211.48783543773769</v>
          </cell>
          <cell r="AR436">
            <v>206.98868881870325</v>
          </cell>
          <cell r="AS436">
            <v>199.11963423968956</v>
          </cell>
          <cell r="AT436">
            <v>214.74261939735638</v>
          </cell>
          <cell r="AU436">
            <v>216.91632436240636</v>
          </cell>
          <cell r="AV436">
            <v>231.25322451472337</v>
          </cell>
          <cell r="AW436">
            <v>226.70277059214854</v>
          </cell>
          <cell r="AX436">
            <v>218.64313466181972</v>
          </cell>
          <cell r="AY436">
            <v>232.00022408892605</v>
          </cell>
          <cell r="AZ436">
            <v>233.74841035681513</v>
          </cell>
          <cell r="BA436">
            <v>247.86298600880042</v>
          </cell>
          <cell r="BB436">
            <v>242.65007247188564</v>
          </cell>
          <cell r="BC436">
            <v>232.32802885345001</v>
          </cell>
          <cell r="BD436">
            <v>247.12231349434305</v>
          </cell>
          <cell r="BE436">
            <v>250.01355550234143</v>
          </cell>
          <cell r="BF436">
            <v>263.90343533108131</v>
          </cell>
        </row>
        <row r="437">
          <cell r="D437" t="str">
            <v>Net New Shipments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9.4531507583421899</v>
          </cell>
          <cell r="M437">
            <v>13.173850290499098</v>
          </cell>
          <cell r="N437">
            <v>10.228740346556151</v>
          </cell>
          <cell r="O437">
            <v>8.4557736566457606</v>
          </cell>
          <cell r="P437">
            <v>15.22294434150365</v>
          </cell>
          <cell r="Q437">
            <v>11.908718857007102</v>
          </cell>
          <cell r="R437">
            <v>11.777162610636651</v>
          </cell>
          <cell r="S437">
            <v>11.039801742297755</v>
          </cell>
          <cell r="T437">
            <v>9.537177898022037</v>
          </cell>
          <cell r="U437">
            <v>14.698468961632216</v>
          </cell>
          <cell r="V437">
            <v>17.012142811557148</v>
          </cell>
          <cell r="W437">
            <v>26.549680796783832</v>
          </cell>
          <cell r="X437">
            <v>23.749789599956898</v>
          </cell>
          <cell r="Y437">
            <v>19.512471325898773</v>
          </cell>
          <cell r="Z437">
            <v>19.123557303433905</v>
          </cell>
          <cell r="AA437">
            <v>19.7323686426314</v>
          </cell>
          <cell r="AB437">
            <v>20.338222103566864</v>
          </cell>
          <cell r="AC437">
            <v>24.527689531183682</v>
          </cell>
          <cell r="AD437">
            <v>21.776314371904522</v>
          </cell>
          <cell r="AE437">
            <v>17.728358866854933</v>
          </cell>
          <cell r="AF437">
            <v>18.517465637309215</v>
          </cell>
          <cell r="AG437">
            <v>19.340494384546329</v>
          </cell>
          <cell r="AH437">
            <v>13.460735286253225</v>
          </cell>
          <cell r="AI437">
            <v>14.98944701429355</v>
          </cell>
          <cell r="AJ437">
            <v>18.312593720358109</v>
          </cell>
          <cell r="AK437">
            <v>21.014329770876998</v>
          </cell>
          <cell r="AL437">
            <v>20.188535728705819</v>
          </cell>
          <cell r="AM437">
            <v>21.072173136559741</v>
          </cell>
          <cell r="AN437">
            <v>19.101805346885158</v>
          </cell>
          <cell r="AO437">
            <v>21.026534181806046</v>
          </cell>
          <cell r="AP437">
            <v>21.900779837849313</v>
          </cell>
          <cell r="AQ437">
            <v>19.765389076985684</v>
          </cell>
          <cell r="AR437">
            <v>19.714081773445287</v>
          </cell>
          <cell r="AS437">
            <v>19.523500422130155</v>
          </cell>
          <cell r="AT437">
            <v>17.257604691569668</v>
          </cell>
          <cell r="AU437">
            <v>16.832085994408772</v>
          </cell>
          <cell r="AV437">
            <v>16.609761494077034</v>
          </cell>
          <cell r="AW437">
            <v>15.947301879737097</v>
          </cell>
          <cell r="AX437">
            <v>13.68489419163028</v>
          </cell>
          <cell r="AY437">
            <v>15.122089405417</v>
          </cell>
          <cell r="AZ437">
            <v>16.265145145526276</v>
          </cell>
          <cell r="BA437">
            <v>16.040449322280892</v>
          </cell>
          <cell r="BB437">
            <v>14.624871573485494</v>
          </cell>
          <cell r="BC437">
            <v>14.771120289220347</v>
          </cell>
          <cell r="BD437">
            <v>14.918831492112531</v>
          </cell>
          <cell r="BE437">
            <v>15.068019807033579</v>
          </cell>
          <cell r="BF437">
            <v>15.218700005104211</v>
          </cell>
        </row>
        <row r="438">
          <cell r="D438" t="str">
            <v>Replacement Shipments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362.5909888549686</v>
          </cell>
          <cell r="M438">
            <v>373.56073255436121</v>
          </cell>
          <cell r="N438">
            <v>384.75082208319077</v>
          </cell>
          <cell r="O438">
            <v>396.16124190919584</v>
          </cell>
          <cell r="P438">
            <v>407.79177868483498</v>
          </cell>
          <cell r="Q438">
            <v>419.64201551741718</v>
          </cell>
          <cell r="R438">
            <v>431.71132636973419</v>
          </cell>
          <cell r="S438">
            <v>443.99887060517364</v>
          </cell>
          <cell r="T438">
            <v>456.50358769141212</v>
          </cell>
          <cell r="U438">
            <v>469.22419207687938</v>
          </cell>
          <cell r="V438">
            <v>482.15916825424313</v>
          </cell>
          <cell r="W438">
            <v>495.30676602519316</v>
          </cell>
          <cell r="X438">
            <v>474.76615251934618</v>
          </cell>
          <cell r="Y438">
            <v>519.27366003878046</v>
          </cell>
          <cell r="Z438">
            <v>506.17951435047621</v>
          </cell>
          <cell r="AA438">
            <v>503.13721223851701</v>
          </cell>
          <cell r="AB438">
            <v>575.93256741639857</v>
          </cell>
          <cell r="AC438">
            <v>559.91561861810965</v>
          </cell>
          <cell r="AD438">
            <v>572.20421376806951</v>
          </cell>
          <cell r="AE438">
            <v>579.19433154247872</v>
          </cell>
          <cell r="AF438">
            <v>579.28664606019584</v>
          </cell>
          <cell r="AG438">
            <v>640.54334370061054</v>
          </cell>
          <cell r="AH438">
            <v>676.60151532482814</v>
          </cell>
          <cell r="AI438">
            <v>780.49154936581863</v>
          </cell>
          <cell r="AJ438">
            <v>736.8671793721187</v>
          </cell>
          <cell r="AK438">
            <v>744.25244436021035</v>
          </cell>
          <cell r="AL438">
            <v>729.77233260359321</v>
          </cell>
          <cell r="AM438">
            <v>734.79331436318955</v>
          </cell>
          <cell r="AN438">
            <v>815.73126367503505</v>
          </cell>
          <cell r="AO438">
            <v>842.57351167587035</v>
          </cell>
          <cell r="AP438">
            <v>831.02066375266384</v>
          </cell>
          <cell r="AQ438">
            <v>801.00772227617927</v>
          </cell>
          <cell r="AR438">
            <v>810.95141080480016</v>
          </cell>
          <cell r="AS438">
            <v>882.53468898903168</v>
          </cell>
          <cell r="AT438">
            <v>862.35534181060575</v>
          </cell>
          <cell r="AU438">
            <v>929.67447176310407</v>
          </cell>
          <cell r="AV438">
            <v>919.12381934503708</v>
          </cell>
          <cell r="AW438">
            <v>953.39819366305687</v>
          </cell>
          <cell r="AX438">
            <v>930.69934185606257</v>
          </cell>
          <cell r="AY438">
            <v>944.51475150332658</v>
          </cell>
          <cell r="AZ438">
            <v>1005.8425561059769</v>
          </cell>
          <cell r="BA438">
            <v>1051.8407257456809</v>
          </cell>
          <cell r="BB438">
            <v>1048.988834017676</v>
          </cell>
          <cell r="BC438">
            <v>997.72335174619184</v>
          </cell>
          <cell r="BD438">
            <v>1007.1564027926429</v>
          </cell>
          <cell r="BE438">
            <v>1076.8429143438898</v>
          </cell>
          <cell r="BF438">
            <v>1034.1121717330461</v>
          </cell>
        </row>
        <row r="439">
          <cell r="D439" t="str">
            <v>Net New Shipments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112.17516366437758</v>
          </cell>
          <cell r="M439">
            <v>145.7129274844192</v>
          </cell>
          <cell r="N439">
            <v>121.42869226728544</v>
          </cell>
          <cell r="O439">
            <v>106.97597032932117</v>
          </cell>
          <cell r="P439">
            <v>168.14078873156359</v>
          </cell>
          <cell r="Q439">
            <v>140.27360310069253</v>
          </cell>
          <cell r="R439">
            <v>140.49288739833537</v>
          </cell>
          <cell r="S439">
            <v>135.19546093730514</v>
          </cell>
          <cell r="T439">
            <v>122.78305836878371</v>
          </cell>
          <cell r="U439">
            <v>171.31915162373116</v>
          </cell>
          <cell r="V439">
            <v>194.44234707058513</v>
          </cell>
          <cell r="W439">
            <v>285.18478334062547</v>
          </cell>
          <cell r="X439">
            <v>262.10102685277252</v>
          </cell>
          <cell r="Y439">
            <v>224.97878432142988</v>
          </cell>
          <cell r="Z439">
            <v>223.592818253117</v>
          </cell>
          <cell r="AA439">
            <v>231.65610212467254</v>
          </cell>
          <cell r="AB439">
            <v>239.79869625863648</v>
          </cell>
          <cell r="AC439">
            <v>282.6578930577607</v>
          </cell>
          <cell r="AD439">
            <v>258.81644998459433</v>
          </cell>
          <cell r="AE439">
            <v>221.81339073370054</v>
          </cell>
          <cell r="AF439">
            <v>231.66476474460433</v>
          </cell>
          <cell r="AG439">
            <v>241.99134528842114</v>
          </cell>
          <cell r="AH439">
            <v>185.75382648577761</v>
          </cell>
          <cell r="AI439">
            <v>149.18292239728544</v>
          </cell>
          <cell r="AJ439">
            <v>182.25663997291835</v>
          </cell>
          <cell r="AK439">
            <v>209.1457493028465</v>
          </cell>
          <cell r="AL439">
            <v>200.92700925246936</v>
          </cell>
          <cell r="AM439">
            <v>209.72143714013691</v>
          </cell>
          <cell r="AN439">
            <v>190.11129243094183</v>
          </cell>
          <cell r="AO439">
            <v>209.26721406981051</v>
          </cell>
          <cell r="AP439">
            <v>217.9681702650123</v>
          </cell>
          <cell r="AQ439">
            <v>196.71562947001257</v>
          </cell>
          <cell r="AR439">
            <v>196.20499198784273</v>
          </cell>
          <cell r="AS439">
            <v>194.30822535485822</v>
          </cell>
          <cell r="AT439">
            <v>171.75682992244037</v>
          </cell>
          <cell r="AU439">
            <v>167.52184228636906</v>
          </cell>
          <cell r="AV439">
            <v>165.30915100773746</v>
          </cell>
          <cell r="AW439">
            <v>158.71600176459489</v>
          </cell>
          <cell r="AX439">
            <v>136.19932117964709</v>
          </cell>
          <cell r="AY439">
            <v>150.50304978575514</v>
          </cell>
          <cell r="AZ439">
            <v>161.87934643031258</v>
          </cell>
          <cell r="BA439">
            <v>159.64305448903906</v>
          </cell>
          <cell r="BB439">
            <v>145.55447435366295</v>
          </cell>
          <cell r="BC439">
            <v>147.01001909719898</v>
          </cell>
          <cell r="BD439">
            <v>148.48011928817141</v>
          </cell>
          <cell r="BE439">
            <v>149.9649204810521</v>
          </cell>
          <cell r="BF439">
            <v>151.46456968586426</v>
          </cell>
        </row>
        <row r="440">
          <cell r="D440" t="str">
            <v>Replacement Shipments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202.40223016087475</v>
          </cell>
          <cell r="M440">
            <v>208.40480192238726</v>
          </cell>
          <cell r="N440">
            <v>214.5231685281081</v>
          </cell>
          <cell r="O440">
            <v>220.75711066723773</v>
          </cell>
          <cell r="P440">
            <v>227.10629900629633</v>
          </cell>
          <cell r="Q440">
            <v>233.57029131952288</v>
          </cell>
          <cell r="R440">
            <v>240.14852970269706</v>
          </cell>
          <cell r="S440">
            <v>246.84033787784912</v>
          </cell>
          <cell r="T440">
            <v>253.64491859635407</v>
          </cell>
          <cell r="U440">
            <v>260.5613511479213</v>
          </cell>
          <cell r="V440">
            <v>249.15159970595278</v>
          </cell>
          <cell r="W440">
            <v>270.99227000098142</v>
          </cell>
          <cell r="X440">
            <v>265.12020062793437</v>
          </cell>
          <cell r="Y440">
            <v>264.17604468025377</v>
          </cell>
          <cell r="Z440">
            <v>299.37164151303233</v>
          </cell>
          <cell r="AA440">
            <v>292.21221258588287</v>
          </cell>
          <cell r="AB440">
            <v>298.56964424901071</v>
          </cell>
          <cell r="AC440">
            <v>302.4483451215558</v>
          </cell>
          <cell r="AD440">
            <v>303.12989334274226</v>
          </cell>
          <cell r="AE440">
            <v>332.50262664971422</v>
          </cell>
          <cell r="AF440">
            <v>331.48914206255176</v>
          </cell>
          <cell r="AG440">
            <v>395.08088270613223</v>
          </cell>
          <cell r="AH440">
            <v>377.81034590893501</v>
          </cell>
          <cell r="AI440">
            <v>359.08781252988467</v>
          </cell>
          <cell r="AJ440">
            <v>393.13958269181501</v>
          </cell>
          <cell r="AK440">
            <v>389.19345724943389</v>
          </cell>
          <cell r="AL440">
            <v>398.77718325831438</v>
          </cell>
          <cell r="AM440">
            <v>421.7196027714042</v>
          </cell>
          <cell r="AN440">
            <v>410.92072908825895</v>
          </cell>
          <cell r="AO440">
            <v>422.93788208755984</v>
          </cell>
          <cell r="AP440">
            <v>425.94450737941952</v>
          </cell>
          <cell r="AQ440">
            <v>493.74165832230335</v>
          </cell>
          <cell r="AR440">
            <v>450.66069673780225</v>
          </cell>
          <cell r="AS440">
            <v>426.29083669862132</v>
          </cell>
          <cell r="AT440">
            <v>475.24145591021704</v>
          </cell>
          <cell r="AU440">
            <v>483.40817445250298</v>
          </cell>
          <cell r="AV440">
            <v>489.2895719551002</v>
          </cell>
          <cell r="AW440">
            <v>516.19365236333738</v>
          </cell>
          <cell r="AX440">
            <v>496.56091882768874</v>
          </cell>
          <cell r="AY440">
            <v>517.2073160071194</v>
          </cell>
          <cell r="AZ440">
            <v>524.13349562919848</v>
          </cell>
          <cell r="BA440">
            <v>582.35693002502398</v>
          </cell>
          <cell r="BB440">
            <v>539.04593954375491</v>
          </cell>
          <cell r="BC440">
            <v>513.8216354983125</v>
          </cell>
          <cell r="BD440">
            <v>552.61343795038999</v>
          </cell>
          <cell r="BE440">
            <v>558.8724047749339</v>
          </cell>
          <cell r="BF440">
            <v>563.7570424401024</v>
          </cell>
        </row>
        <row r="441">
          <cell r="D441" t="str">
            <v>Net New Shipments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46.749369545078025</v>
          </cell>
          <cell r="M441">
            <v>62.587468078594156</v>
          </cell>
          <cell r="N441">
            <v>50.597032099826265</v>
          </cell>
          <cell r="O441">
            <v>43.418934013016042</v>
          </cell>
          <cell r="P441">
            <v>72.265342506736033</v>
          </cell>
          <cell r="Q441">
            <v>58.641921266359986</v>
          </cell>
          <cell r="R441">
            <v>58.421114546313675</v>
          </cell>
          <cell r="S441">
            <v>55.608007243706652</v>
          </cell>
          <cell r="T441">
            <v>49.484974746388161</v>
          </cell>
          <cell r="U441">
            <v>71.941275501792916</v>
          </cell>
          <cell r="V441">
            <v>82.337542356598988</v>
          </cell>
          <cell r="W441">
            <v>124.08861270515081</v>
          </cell>
          <cell r="X441">
            <v>112.6901452810007</v>
          </cell>
          <cell r="Y441">
            <v>94.911767849630905</v>
          </cell>
          <cell r="Z441">
            <v>93.767941178782621</v>
          </cell>
          <cell r="AA441">
            <v>96.981244663551024</v>
          </cell>
          <cell r="AB441">
            <v>100.20753900930367</v>
          </cell>
          <cell r="AC441">
            <v>119.27125764984839</v>
          </cell>
          <cell r="AD441">
            <v>107.79083574551669</v>
          </cell>
          <cell r="AE441">
            <v>90.435255437845626</v>
          </cell>
          <cell r="AF441">
            <v>94.455365316867756</v>
          </cell>
          <cell r="AG441">
            <v>98.660775616171122</v>
          </cell>
          <cell r="AH441">
            <v>72.850350828867249</v>
          </cell>
          <cell r="AI441">
            <v>67.203024168736675</v>
          </cell>
          <cell r="AJ441">
            <v>82.101873218402034</v>
          </cell>
          <cell r="AK441">
            <v>94.214717203069085</v>
          </cell>
          <cell r="AL441">
            <v>90.51238869678582</v>
          </cell>
          <cell r="AM441">
            <v>94.474049591933181</v>
          </cell>
          <cell r="AN441">
            <v>85.640189739429772</v>
          </cell>
          <cell r="AO441">
            <v>94.26943391955956</v>
          </cell>
          <cell r="AP441">
            <v>98.188988249778959</v>
          </cell>
          <cell r="AQ441">
            <v>88.615271702720662</v>
          </cell>
          <cell r="AR441">
            <v>88.385242805952657</v>
          </cell>
          <cell r="AS441">
            <v>87.530798799691183</v>
          </cell>
          <cell r="AT441">
            <v>77.371982040172952</v>
          </cell>
          <cell r="AU441">
            <v>75.464230322430922</v>
          </cell>
          <cell r="AV441">
            <v>74.467470485002195</v>
          </cell>
          <cell r="AW441">
            <v>71.497428332623713</v>
          </cell>
          <cell r="AX441">
            <v>61.354249708462703</v>
          </cell>
          <cell r="AY441">
            <v>67.797707201937556</v>
          </cell>
          <cell r="AZ441">
            <v>72.922432780907911</v>
          </cell>
          <cell r="BA441">
            <v>71.915041459149506</v>
          </cell>
          <cell r="BB441">
            <v>65.568502752663335</v>
          </cell>
          <cell r="BC441">
            <v>66.224187780190732</v>
          </cell>
          <cell r="BD441">
            <v>66.886429657992267</v>
          </cell>
          <cell r="BE441">
            <v>67.555293954572321</v>
          </cell>
          <cell r="BF441">
            <v>68.230846894118258</v>
          </cell>
        </row>
        <row r="442"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/>
          <cell r="AG442"/>
          <cell r="AH442"/>
          <cell r="AI442"/>
          <cell r="AJ442"/>
          <cell r="AK442"/>
          <cell r="AL442"/>
          <cell r="AM442"/>
          <cell r="AN442"/>
          <cell r="AO442"/>
          <cell r="AP442"/>
          <cell r="AQ442"/>
          <cell r="AR442"/>
          <cell r="AS442"/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/>
        </row>
        <row r="444">
          <cell r="D444" t="str">
            <v>Assembly</v>
          </cell>
        </row>
        <row r="446">
          <cell r="D446"/>
        </row>
        <row r="448"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  <cell r="AS448"/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/>
        </row>
        <row r="449">
          <cell r="D449" t="str">
            <v>SHIPMENTS</v>
          </cell>
          <cell r="E449">
            <v>1981</v>
          </cell>
          <cell r="F449">
            <v>1982</v>
          </cell>
          <cell r="G449">
            <v>1983</v>
          </cell>
          <cell r="H449">
            <v>1984</v>
          </cell>
          <cell r="I449">
            <v>1985</v>
          </cell>
          <cell r="J449">
            <v>1986</v>
          </cell>
          <cell r="K449">
            <v>1987</v>
          </cell>
          <cell r="L449">
            <v>1988</v>
          </cell>
          <cell r="M449">
            <v>1989</v>
          </cell>
          <cell r="N449">
            <v>1990</v>
          </cell>
          <cell r="O449">
            <v>1991</v>
          </cell>
          <cell r="P449">
            <v>1992</v>
          </cell>
          <cell r="Q449">
            <v>1993</v>
          </cell>
          <cell r="R449">
            <v>1994</v>
          </cell>
          <cell r="S449">
            <v>1995</v>
          </cell>
          <cell r="T449">
            <v>1996</v>
          </cell>
          <cell r="U449">
            <v>1997</v>
          </cell>
          <cell r="V449">
            <v>1998</v>
          </cell>
          <cell r="W449">
            <v>1999</v>
          </cell>
          <cell r="X449">
            <v>2000</v>
          </cell>
          <cell r="Y449">
            <v>2001</v>
          </cell>
          <cell r="Z449">
            <v>2002</v>
          </cell>
          <cell r="AA449">
            <v>2003</v>
          </cell>
          <cell r="AB449">
            <v>2004</v>
          </cell>
          <cell r="AC449">
            <v>2005</v>
          </cell>
          <cell r="AD449">
            <v>2006</v>
          </cell>
          <cell r="AE449">
            <v>2007</v>
          </cell>
          <cell r="AF449">
            <v>2008</v>
          </cell>
          <cell r="AG449">
            <v>2009</v>
          </cell>
          <cell r="AH449">
            <v>2010</v>
          </cell>
          <cell r="AI449">
            <v>2011</v>
          </cell>
          <cell r="AJ449">
            <v>2012</v>
          </cell>
          <cell r="AK449">
            <v>2013</v>
          </cell>
          <cell r="AL449">
            <v>2014</v>
          </cell>
          <cell r="AM449">
            <v>2015</v>
          </cell>
          <cell r="AN449">
            <v>2016</v>
          </cell>
          <cell r="AO449">
            <v>2017</v>
          </cell>
          <cell r="AP449">
            <v>2018</v>
          </cell>
          <cell r="AQ449">
            <v>2019</v>
          </cell>
          <cell r="AR449">
            <v>2020</v>
          </cell>
          <cell r="AS449">
            <v>2021</v>
          </cell>
          <cell r="AT449">
            <v>2022</v>
          </cell>
          <cell r="AU449">
            <v>2023</v>
          </cell>
          <cell r="AV449">
            <v>2024</v>
          </cell>
          <cell r="AW449">
            <v>2025</v>
          </cell>
          <cell r="AX449">
            <v>2026</v>
          </cell>
          <cell r="AY449">
            <v>2027</v>
          </cell>
          <cell r="AZ449">
            <v>2028</v>
          </cell>
          <cell r="BA449">
            <v>2029</v>
          </cell>
          <cell r="BB449">
            <v>2030</v>
          </cell>
          <cell r="BC449">
            <v>2031</v>
          </cell>
          <cell r="BD449">
            <v>2032</v>
          </cell>
          <cell r="BE449">
            <v>2033</v>
          </cell>
          <cell r="BF449">
            <v>2034</v>
          </cell>
        </row>
        <row r="450">
          <cell r="D450" t="str">
            <v>Replacement Shipments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207.11958941367993</v>
          </cell>
          <cell r="M450">
            <v>213.22841742897342</v>
          </cell>
          <cell r="N450">
            <v>219.44746788032316</v>
          </cell>
          <cell r="O450">
            <v>225.77591119596605</v>
          </cell>
          <cell r="P450">
            <v>232.21278567294416</v>
          </cell>
          <cell r="Q450">
            <v>238.75699484200115</v>
          </cell>
          <cell r="R450">
            <v>245.40730497581808</v>
          </cell>
          <cell r="S450">
            <v>252.16234274972166</v>
          </cell>
          <cell r="T450">
            <v>259.02059306391584</v>
          </cell>
          <cell r="U450">
            <v>247.8141764936795</v>
          </cell>
          <cell r="V450">
            <v>240.43186026897362</v>
          </cell>
          <cell r="W450">
            <v>258.16034728032315</v>
          </cell>
          <cell r="X450">
            <v>274.80258791596611</v>
          </cell>
          <cell r="Y450">
            <v>276.66767324507623</v>
          </cell>
          <cell r="Z450">
            <v>286.35567516137706</v>
          </cell>
          <cell r="AA450">
            <v>286.62500112981797</v>
          </cell>
          <cell r="AB450">
            <v>309.79148479372191</v>
          </cell>
          <cell r="AC450">
            <v>338.55599406391582</v>
          </cell>
          <cell r="AD450">
            <v>332.60004376471898</v>
          </cell>
          <cell r="AE450">
            <v>343.91011825297346</v>
          </cell>
          <cell r="AF450">
            <v>374.03337193832346</v>
          </cell>
          <cell r="AG450">
            <v>389.4779318379658</v>
          </cell>
          <cell r="AH450">
            <v>366.06755748507635</v>
          </cell>
          <cell r="AI450">
            <v>366.22327316137688</v>
          </cell>
          <cell r="AJ450">
            <v>355.60647912981813</v>
          </cell>
          <cell r="AK450">
            <v>405.26491279372215</v>
          </cell>
          <cell r="AL450">
            <v>396.17885406391576</v>
          </cell>
          <cell r="AM450">
            <v>402.25349776471876</v>
          </cell>
          <cell r="AN450">
            <v>416.91146685254984</v>
          </cell>
          <cell r="AO450">
            <v>443.43944656932541</v>
          </cell>
          <cell r="AP450">
            <v>463.42909747874842</v>
          </cell>
          <cell r="AQ450">
            <v>453.89401073651266</v>
          </cell>
          <cell r="AR450">
            <v>404.44954907672962</v>
          </cell>
          <cell r="AS450">
            <v>371.60778627535819</v>
          </cell>
          <cell r="AT450">
            <v>428.61099292151459</v>
          </cell>
          <cell r="AU450">
            <v>438.76633272758579</v>
          </cell>
          <cell r="AV450">
            <v>457.70030221794877</v>
          </cell>
          <cell r="AW450">
            <v>464.61929487251507</v>
          </cell>
          <cell r="AX450">
            <v>491.65957981753132</v>
          </cell>
          <cell r="AY450">
            <v>514.77079642860804</v>
          </cell>
          <cell r="AZ450">
            <v>540.48344860994871</v>
          </cell>
          <cell r="BA450">
            <v>482.2610467618544</v>
          </cell>
          <cell r="BB450">
            <v>458.63987413739324</v>
          </cell>
          <cell r="BC450">
            <v>508.84864993328131</v>
          </cell>
          <cell r="BD450">
            <v>515.74658803327736</v>
          </cell>
          <cell r="BE450">
            <v>531.86268889143412</v>
          </cell>
          <cell r="BF450">
            <v>527.59514598881685</v>
          </cell>
        </row>
        <row r="451">
          <cell r="D451" t="str">
            <v>Net New Shipments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40.694587079999565</v>
          </cell>
          <cell r="M451">
            <v>27.203442840000207</v>
          </cell>
          <cell r="N451">
            <v>38.712879400000013</v>
          </cell>
          <cell r="O451">
            <v>49.026676720000069</v>
          </cell>
          <cell r="P451">
            <v>44.454887572132066</v>
          </cell>
          <cell r="Q451">
            <v>47.598680319375944</v>
          </cell>
          <cell r="R451">
            <v>41.217696153999896</v>
          </cell>
          <cell r="S451">
            <v>57.629142044000218</v>
          </cell>
          <cell r="T451">
            <v>79.535401000000007</v>
          </cell>
          <cell r="U451">
            <v>84.785867271039479</v>
          </cell>
          <cell r="V451">
            <v>103.47825798399981</v>
          </cell>
          <cell r="W451">
            <v>115.8730246580003</v>
          </cell>
          <cell r="X451">
            <v>114.67534392199968</v>
          </cell>
          <cell r="Y451">
            <v>89.399884240000119</v>
          </cell>
          <cell r="Z451">
            <v>79.867597999999816</v>
          </cell>
          <cell r="AA451">
            <v>68.981478000000152</v>
          </cell>
          <cell r="AB451">
            <v>95.47342800000024</v>
          </cell>
          <cell r="AC451">
            <v>57.622859999999946</v>
          </cell>
          <cell r="AD451">
            <v>69.653453999999783</v>
          </cell>
          <cell r="AE451">
            <v>73.001348599576389</v>
          </cell>
          <cell r="AF451">
            <v>69.406074631001957</v>
          </cell>
          <cell r="AG451">
            <v>73.951165640782634</v>
          </cell>
          <cell r="AH451">
            <v>87.826453251436305</v>
          </cell>
          <cell r="AI451">
            <v>38.226275915352744</v>
          </cell>
          <cell r="AJ451">
            <v>16.001307145540068</v>
          </cell>
          <cell r="AK451">
            <v>23.346080127792451</v>
          </cell>
          <cell r="AL451">
            <v>42.587478663670026</v>
          </cell>
          <cell r="AM451">
            <v>55.446804453229994</v>
          </cell>
          <cell r="AN451">
            <v>47.707828019965255</v>
          </cell>
          <cell r="AO451">
            <v>48.220133248205912</v>
          </cell>
          <cell r="AP451">
            <v>51.341698949859619</v>
          </cell>
          <cell r="AQ451">
            <v>86.589437873436054</v>
          </cell>
          <cell r="AR451">
            <v>77.811497685124777</v>
          </cell>
          <cell r="AS451">
            <v>87.032087862035041</v>
          </cell>
          <cell r="AT451">
            <v>80.237657011766714</v>
          </cell>
          <cell r="AU451">
            <v>76.980255305691571</v>
          </cell>
          <cell r="AV451">
            <v>74.162386673485344</v>
          </cell>
          <cell r="AW451">
            <v>62.975851116301783</v>
          </cell>
          <cell r="AX451">
            <v>63.741303507720659</v>
          </cell>
          <cell r="AY451">
            <v>64.871514277960969</v>
          </cell>
          <cell r="AZ451">
            <v>67.486205841512856</v>
          </cell>
          <cell r="BA451">
            <v>53.848758518845898</v>
          </cell>
          <cell r="BB451">
            <v>61.960615878420867</v>
          </cell>
          <cell r="BC451">
            <v>62.580222037206113</v>
          </cell>
          <cell r="BD451">
            <v>63.206024257577155</v>
          </cell>
          <cell r="BE451">
            <v>63.838084500154764</v>
          </cell>
          <cell r="BF451">
            <v>64.476465345154793</v>
          </cell>
        </row>
        <row r="452">
          <cell r="D452" t="str">
            <v>Replacement Shipments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64.953276229753101</v>
          </cell>
          <cell r="M452">
            <v>66.975565804425628</v>
          </cell>
          <cell r="N452">
            <v>69.038846127209354</v>
          </cell>
          <cell r="O452">
            <v>71.143039649043331</v>
          </cell>
          <cell r="P452">
            <v>73.288026139950688</v>
          </cell>
          <cell r="Q452">
            <v>75.473641517961042</v>
          </cell>
          <cell r="R452">
            <v>77.699676713503422</v>
          </cell>
          <cell r="S452">
            <v>79.965876572608991</v>
          </cell>
          <cell r="T452">
            <v>82.271938802278612</v>
          </cell>
          <cell r="U452">
            <v>84.617512961375866</v>
          </cell>
          <cell r="V452">
            <v>87.0021995004046</v>
          </cell>
          <cell r="W452">
            <v>89.425548853519004</v>
          </cell>
          <cell r="X452">
            <v>91.887060586093966</v>
          </cell>
          <cell r="Y452">
            <v>94.386182601154061</v>
          </cell>
          <cell r="Z452">
            <v>86.497469389752951</v>
          </cell>
          <cell r="AA452">
            <v>81.377388484425751</v>
          </cell>
          <cell r="AB452">
            <v>89.533899927209404</v>
          </cell>
          <cell r="AC452">
            <v>97.098339089043421</v>
          </cell>
          <cell r="AD452">
            <v>96.822966619314656</v>
          </cell>
          <cell r="AE452">
            <v>100.67294286351297</v>
          </cell>
          <cell r="AF452">
            <v>99.520809971503567</v>
          </cell>
          <cell r="AG452">
            <v>110.47542236060896</v>
          </cell>
          <cell r="AH452">
            <v>124.37891580227853</v>
          </cell>
          <cell r="AI452">
            <v>129.50414857545587</v>
          </cell>
          <cell r="AJ452">
            <v>141.78480666840451</v>
          </cell>
          <cell r="AK452">
            <v>150.77009131951891</v>
          </cell>
          <cell r="AL452">
            <v>152.59753678009395</v>
          </cell>
          <cell r="AM452">
            <v>141.71553308115398</v>
          </cell>
          <cell r="AN452">
            <v>128.78031538975301</v>
          </cell>
          <cell r="AO452">
            <v>117.89699448442582</v>
          </cell>
          <cell r="AP452">
            <v>140.07865592720941</v>
          </cell>
          <cell r="AQ452">
            <v>127.60455908904342</v>
          </cell>
          <cell r="AR452">
            <v>133.69832461931466</v>
          </cell>
          <cell r="AS452">
            <v>139.32071565152398</v>
          </cell>
          <cell r="AT452">
            <v>136.26520242321055</v>
          </cell>
          <cell r="AU452">
            <v>149.62603946455263</v>
          </cell>
          <cell r="AV452">
            <v>170.87527340598018</v>
          </cell>
          <cell r="AW452">
            <v>149.74158876593668</v>
          </cell>
          <cell r="AX452">
            <v>150.25608692192591</v>
          </cell>
          <cell r="AY452">
            <v>163.12978079893824</v>
          </cell>
          <cell r="AZ452">
            <v>175.14384901380154</v>
          </cell>
          <cell r="BA452">
            <v>171.0697236740404</v>
          </cell>
          <cell r="BB452">
            <v>154.03740081208798</v>
          </cell>
          <cell r="BC452">
            <v>143.42530032171101</v>
          </cell>
          <cell r="BD452">
            <v>167.25955537125287</v>
          </cell>
          <cell r="BE452">
            <v>173.44602619850949</v>
          </cell>
          <cell r="BF452">
            <v>174.89264692320393</v>
          </cell>
        </row>
        <row r="453">
          <cell r="D453" t="str">
            <v>Net New Shipments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21.54419315999985</v>
          </cell>
          <cell r="M453">
            <v>14.401822680000123</v>
          </cell>
          <cell r="N453">
            <v>20.495053800000051</v>
          </cell>
          <cell r="O453">
            <v>25.95529944000009</v>
          </cell>
          <cell r="P453">
            <v>23.534940479363968</v>
          </cell>
          <cell r="Q453">
            <v>25.19930134555193</v>
          </cell>
          <cell r="R453">
            <v>21.821133258000145</v>
          </cell>
          <cell r="S453">
            <v>30.509545787999969</v>
          </cell>
          <cell r="T453">
            <v>42.106976999999915</v>
          </cell>
          <cell r="U453">
            <v>44.886635614079999</v>
          </cell>
          <cell r="V453">
            <v>54.782607167999913</v>
          </cell>
          <cell r="W453">
            <v>61.344542465999893</v>
          </cell>
          <cell r="X453">
            <v>60.710476193999995</v>
          </cell>
          <cell r="Y453">
            <v>47.329350479999903</v>
          </cell>
          <cell r="Z453">
            <v>42.282846000000063</v>
          </cell>
          <cell r="AA453">
            <v>36.519606000000067</v>
          </cell>
          <cell r="AB453">
            <v>50.544756000000007</v>
          </cell>
          <cell r="AC453">
            <v>30.506219999999999</v>
          </cell>
          <cell r="AD453">
            <v>36.875357999999999</v>
          </cell>
          <cell r="AE453">
            <v>38.647772788011025</v>
          </cell>
          <cell r="AF453">
            <v>36.744392451706972</v>
          </cell>
          <cell r="AG453">
            <v>39.150617103943659</v>
          </cell>
          <cell r="AH453">
            <v>46.496357603701654</v>
          </cell>
          <cell r="AI453">
            <v>20.237440190480811</v>
          </cell>
          <cell r="AJ453">
            <v>8.4712802535213996</v>
          </cell>
          <cell r="AK453">
            <v>12.35968947941933</v>
          </cell>
          <cell r="AL453">
            <v>22.546312233707589</v>
          </cell>
          <cell r="AM453">
            <v>29.354190592886425</v>
          </cell>
          <cell r="AN453">
            <v>25.257085422334967</v>
          </cell>
          <cell r="AO453">
            <v>25.528305837285188</v>
          </cell>
          <cell r="AP453">
            <v>27.180899444043462</v>
          </cell>
          <cell r="AQ453">
            <v>45.841467109466066</v>
          </cell>
          <cell r="AR453">
            <v>41.19432230388928</v>
          </cell>
          <cell r="AS453">
            <v>46.075811221077856</v>
          </cell>
          <cell r="AT453">
            <v>42.478759594464464</v>
          </cell>
          <cell r="AU453">
            <v>40.754252808895671</v>
          </cell>
          <cell r="AV453">
            <v>39.262440003609754</v>
          </cell>
          <cell r="AW453">
            <v>33.340156473336265</v>
          </cell>
          <cell r="AX453">
            <v>33.74539597467583</v>
          </cell>
          <cell r="AY453">
            <v>34.343742853037838</v>
          </cell>
          <cell r="AZ453">
            <v>35.727991327860309</v>
          </cell>
          <cell r="BA453">
            <v>28.508166274682935</v>
          </cell>
          <cell r="BB453">
            <v>32.802678994457892</v>
          </cell>
          <cell r="BC453">
            <v>33.13070578440329</v>
          </cell>
          <cell r="BD453">
            <v>33.462012842247063</v>
          </cell>
          <cell r="BE453">
            <v>33.796632970669634</v>
          </cell>
          <cell r="BF453">
            <v>34.134599300376067</v>
          </cell>
        </row>
        <row r="454">
          <cell r="D454" t="str">
            <v>Replacement Shipments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45.797567895206157</v>
          </cell>
          <cell r="M454">
            <v>47.118281755423389</v>
          </cell>
          <cell r="N454">
            <v>48.461624646274572</v>
          </cell>
          <cell r="O454">
            <v>49.827367740215237</v>
          </cell>
          <cell r="P454">
            <v>51.215253564642964</v>
          </cell>
          <cell r="Q454">
            <v>52.624995513699055</v>
          </cell>
          <cell r="R454">
            <v>54.056277393779432</v>
          </cell>
          <cell r="S454">
            <v>52.558348863579056</v>
          </cell>
          <cell r="T454">
            <v>51.637716201713225</v>
          </cell>
          <cell r="U454">
            <v>54.893175303464261</v>
          </cell>
          <cell r="V454">
            <v>57.972397502024677</v>
          </cell>
          <cell r="W454">
            <v>58.60075073796456</v>
          </cell>
          <cell r="X454">
            <v>60.532785593747811</v>
          </cell>
          <cell r="Y454">
            <v>60.903964904905351</v>
          </cell>
          <cell r="Z454">
            <v>62.132546188368167</v>
          </cell>
          <cell r="AA454">
            <v>64.851302183937847</v>
          </cell>
          <cell r="AB454">
            <v>68.979045660280292</v>
          </cell>
          <cell r="AC454">
            <v>75.163721641603757</v>
          </cell>
          <cell r="AD454">
            <v>77.851275096783354</v>
          </cell>
          <cell r="AE454">
            <v>79.58433368306379</v>
          </cell>
          <cell r="AF454">
            <v>75.756383354473115</v>
          </cell>
          <cell r="AG454">
            <v>75.401321602812232</v>
          </cell>
          <cell r="AH454">
            <v>76.311515865817015</v>
          </cell>
          <cell r="AI454">
            <v>84.84049017472654</v>
          </cell>
          <cell r="AJ454">
            <v>84.736875301213686</v>
          </cell>
          <cell r="AK454">
            <v>89.423127276015123</v>
          </cell>
          <cell r="AL454">
            <v>91.712387158758986</v>
          </cell>
          <cell r="AM454">
            <v>87.287137248898631</v>
          </cell>
          <cell r="AN454">
            <v>87.687172599907512</v>
          </cell>
          <cell r="AO454">
            <v>90.902532909305378</v>
          </cell>
          <cell r="AP454">
            <v>91.191199132461691</v>
          </cell>
          <cell r="AQ454">
            <v>87.395246858246324</v>
          </cell>
          <cell r="AR454">
            <v>93.301720119426989</v>
          </cell>
          <cell r="AS454">
            <v>98.787643007265444</v>
          </cell>
          <cell r="AT454">
            <v>96.498772682563555</v>
          </cell>
          <cell r="AU454">
            <v>95.613095894957041</v>
          </cell>
          <cell r="AV454">
            <v>98.913567853977284</v>
          </cell>
          <cell r="AW454">
            <v>99.720834301428283</v>
          </cell>
          <cell r="AX454">
            <v>101.78075278526309</v>
          </cell>
          <cell r="AY454">
            <v>106.22890602835406</v>
          </cell>
          <cell r="AZ454">
            <v>113.24668843506851</v>
          </cell>
          <cell r="BA454">
            <v>109.82902772128821</v>
          </cell>
          <cell r="BB454">
            <v>108.40218364237853</v>
          </cell>
          <cell r="BC454">
            <v>111.23450998334546</v>
          </cell>
          <cell r="BD454">
            <v>110.18330526488052</v>
          </cell>
          <cell r="BE454">
            <v>112.37039191360977</v>
          </cell>
          <cell r="BF454">
            <v>117.00631232707822</v>
          </cell>
        </row>
        <row r="455">
          <cell r="D455" t="str">
            <v>Net New Shipments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6.7607809683728988</v>
          </cell>
          <cell r="M455">
            <v>4.5194344462898357</v>
          </cell>
          <cell r="N455">
            <v>6.431550657189689</v>
          </cell>
          <cell r="O455">
            <v>8.1450297618094396</v>
          </cell>
          <cell r="P455">
            <v>7.3854971733215962</v>
          </cell>
          <cell r="Q455">
            <v>7.9077900800487555</v>
          </cell>
          <cell r="R455">
            <v>6.8476875111259119</v>
          </cell>
          <cell r="S455">
            <v>9.574197324789111</v>
          </cell>
          <cell r="T455">
            <v>13.213585982224629</v>
          </cell>
          <cell r="U455">
            <v>14.085870356816031</v>
          </cell>
          <cell r="V455">
            <v>17.191324139579081</v>
          </cell>
          <cell r="W455">
            <v>19.250524358818794</v>
          </cell>
          <cell r="X455">
            <v>19.051548089315975</v>
          </cell>
          <cell r="Y455">
            <v>14.852418449567768</v>
          </cell>
          <cell r="Z455">
            <v>13.268775414444065</v>
          </cell>
          <cell r="AA455">
            <v>11.460213681879168</v>
          </cell>
          <cell r="AB455">
            <v>15.861444514446248</v>
          </cell>
          <cell r="AC455">
            <v>9.5731536596099343</v>
          </cell>
          <cell r="AD455">
            <v>11.571852179231769</v>
          </cell>
          <cell r="AE455">
            <v>12.128053475695197</v>
          </cell>
          <cell r="AF455">
            <v>11.530753894425516</v>
          </cell>
          <cell r="AG455">
            <v>12.285850997095281</v>
          </cell>
          <cell r="AH455">
            <v>14.591017043488364</v>
          </cell>
          <cell r="AI455">
            <v>6.3507089577351508</v>
          </cell>
          <cell r="AJ455">
            <v>2.6583715570326376</v>
          </cell>
          <cell r="AK455">
            <v>3.8785928434118659</v>
          </cell>
          <cell r="AL455">
            <v>7.0752558485064583</v>
          </cell>
          <cell r="AM455">
            <v>9.2116354336649238</v>
          </cell>
          <cell r="AN455">
            <v>7.9259232950495289</v>
          </cell>
          <cell r="AO455">
            <v>8.0110349446719056</v>
          </cell>
          <cell r="AP455">
            <v>8.5296351689665926</v>
          </cell>
          <cell r="AQ455">
            <v>14.385505927016766</v>
          </cell>
          <cell r="AR455">
            <v>12.927185908927072</v>
          </cell>
          <cell r="AS455">
            <v>14.459045427803062</v>
          </cell>
          <cell r="AT455">
            <v>13.330255038724662</v>
          </cell>
          <cell r="AU455">
            <v>12.789087747421494</v>
          </cell>
          <cell r="AV455">
            <v>12.320942129368177</v>
          </cell>
          <cell r="AW455">
            <v>10.462470963452233</v>
          </cell>
          <cell r="AX455">
            <v>10.589639128346676</v>
          </cell>
          <cell r="AY455">
            <v>10.777406298724154</v>
          </cell>
          <cell r="AZ455">
            <v>11.211797165653934</v>
          </cell>
          <cell r="BA455">
            <v>8.9461446321847653</v>
          </cell>
          <cell r="BB455">
            <v>10.293805212865108</v>
          </cell>
          <cell r="BC455">
            <v>10.396743264993802</v>
          </cell>
          <cell r="BD455">
            <v>10.500710697643626</v>
          </cell>
          <cell r="BE455">
            <v>10.605717804620213</v>
          </cell>
          <cell r="BF455">
            <v>10.71177498266627</v>
          </cell>
        </row>
        <row r="456">
          <cell r="D456" t="str">
            <v>Replacement Shipments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548.58388208265387</v>
          </cell>
          <cell r="M456">
            <v>565.30384070904688</v>
          </cell>
          <cell r="N456">
            <v>582.34794098309601</v>
          </cell>
          <cell r="O456">
            <v>599.7148791065872</v>
          </cell>
          <cell r="P456">
            <v>617.40299380904275</v>
          </cell>
          <cell r="Q456">
            <v>635.41025763255163</v>
          </cell>
          <cell r="R456">
            <v>653.73426855164143</v>
          </cell>
          <cell r="S456">
            <v>672.37224195489625</v>
          </cell>
          <cell r="T456">
            <v>691.32100301501259</v>
          </cell>
          <cell r="U456">
            <v>710.57697947389556</v>
          </cell>
          <cell r="V456">
            <v>730.13619486923778</v>
          </cell>
          <cell r="W456">
            <v>749.99426222879015</v>
          </cell>
          <cell r="X456">
            <v>699.39323420265384</v>
          </cell>
          <cell r="Y456">
            <v>666.11659946904615</v>
          </cell>
          <cell r="Z456">
            <v>725.81331758309705</v>
          </cell>
          <cell r="AA456">
            <v>781.40197518658783</v>
          </cell>
          <cell r="AB456">
            <v>782.14757716459121</v>
          </cell>
          <cell r="AC456">
            <v>811.80536705141492</v>
          </cell>
          <cell r="AD456">
            <v>806.48220135764143</v>
          </cell>
          <cell r="AE456">
            <v>885.93906247089626</v>
          </cell>
          <cell r="AF456">
            <v>986.06984201501268</v>
          </cell>
          <cell r="AG456">
            <v>1024.7834287724545</v>
          </cell>
          <cell r="AH456">
            <v>1113.6144450452377</v>
          </cell>
          <cell r="AI456">
            <v>1179.4060594907889</v>
          </cell>
          <cell r="AJ456">
            <v>1124.3665675606544</v>
          </cell>
          <cell r="AK456">
            <v>997.42205282904501</v>
          </cell>
          <cell r="AL456">
            <v>1021.7932395830975</v>
          </cell>
          <cell r="AM456">
            <v>1037.0392171865885</v>
          </cell>
          <cell r="AN456">
            <v>1135.9608691645919</v>
          </cell>
          <cell r="AO456">
            <v>1025.3489070514138</v>
          </cell>
          <cell r="AP456">
            <v>1064.609707357642</v>
          </cell>
          <cell r="AQ456">
            <v>1156.4734719869725</v>
          </cell>
          <cell r="AR456">
            <v>1243.2805891769622</v>
          </cell>
          <cell r="AS456">
            <v>1298.8377485000601</v>
          </cell>
          <cell r="AT456">
            <v>1439.0889482711484</v>
          </cell>
          <cell r="AU456">
            <v>1321.0681408241555</v>
          </cell>
          <cell r="AV456">
            <v>1183.6655293353042</v>
          </cell>
          <cell r="AW456">
            <v>1083.9398791849806</v>
          </cell>
          <cell r="AX456">
            <v>1179.6174252190501</v>
          </cell>
          <cell r="AY456">
            <v>1242.5185513367949</v>
          </cell>
          <cell r="AZ456">
            <v>1312.760467120934</v>
          </cell>
          <cell r="BA456">
            <v>1204.0470479124128</v>
          </cell>
          <cell r="BB456">
            <v>1254.8760034659444</v>
          </cell>
          <cell r="BC456">
            <v>1477.3637417532359</v>
          </cell>
          <cell r="BD456">
            <v>1531.6408453041877</v>
          </cell>
          <cell r="BE456">
            <v>1621.3684270476042</v>
          </cell>
          <cell r="BF456">
            <v>1736.4402654324006</v>
          </cell>
        </row>
        <row r="457">
          <cell r="D457" t="str">
            <v>Net New Shipments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150.80935212</v>
          </cell>
          <cell r="M457">
            <v>100.81275875999927</v>
          </cell>
          <cell r="N457">
            <v>143.46537660000104</v>
          </cell>
          <cell r="O457">
            <v>181.68709608000063</v>
          </cell>
          <cell r="P457">
            <v>164.74458335554846</v>
          </cell>
          <cell r="Q457">
            <v>176.39510941886329</v>
          </cell>
          <cell r="R457">
            <v>152.74793280600002</v>
          </cell>
          <cell r="S457">
            <v>213.56682051600001</v>
          </cell>
          <cell r="T457">
            <v>294.74883900000003</v>
          </cell>
          <cell r="U457">
            <v>314.20644929855916</v>
          </cell>
          <cell r="V457">
            <v>383.47825017600002</v>
          </cell>
          <cell r="W457">
            <v>429.4117972619988</v>
          </cell>
          <cell r="X457">
            <v>424.97333335800067</v>
          </cell>
          <cell r="Y457">
            <v>331.30545335999886</v>
          </cell>
          <cell r="Z457">
            <v>295.97992200000044</v>
          </cell>
          <cell r="AA457">
            <v>255.6372420000007</v>
          </cell>
          <cell r="AB457">
            <v>353.81329200000073</v>
          </cell>
          <cell r="AC457">
            <v>213.54353999999876</v>
          </cell>
          <cell r="AD457">
            <v>258.12750600000072</v>
          </cell>
          <cell r="AE457">
            <v>270.53440951607627</v>
          </cell>
          <cell r="AF457">
            <v>257.21074716194926</v>
          </cell>
          <cell r="AG457">
            <v>274.05431972760562</v>
          </cell>
          <cell r="AH457">
            <v>325.47450322591067</v>
          </cell>
          <cell r="AI457">
            <v>141.66208133336653</v>
          </cell>
          <cell r="AJ457">
            <v>59.298961774649797</v>
          </cell>
          <cell r="AK457">
            <v>86.51782635593554</v>
          </cell>
          <cell r="AL457">
            <v>157.82418563595274</v>
          </cell>
          <cell r="AM457">
            <v>205.47933415020634</v>
          </cell>
          <cell r="AN457">
            <v>176.79959795634204</v>
          </cell>
          <cell r="AO457">
            <v>178.69814086099905</v>
          </cell>
          <cell r="AP457">
            <v>190.26629610830241</v>
          </cell>
          <cell r="AQ457">
            <v>320.89026976626337</v>
          </cell>
          <cell r="AR457">
            <v>288.36025612722551</v>
          </cell>
          <cell r="AS457">
            <v>322.53067854754408</v>
          </cell>
          <cell r="AT457">
            <v>297.35131716125215</v>
          </cell>
          <cell r="AU457">
            <v>285.27976966226714</v>
          </cell>
          <cell r="AV457">
            <v>274.83708002527072</v>
          </cell>
          <cell r="AW457">
            <v>233.38109531335431</v>
          </cell>
          <cell r="AX457">
            <v>236.21777182272854</v>
          </cell>
          <cell r="AY457">
            <v>240.40619997126487</v>
          </cell>
          <cell r="AZ457">
            <v>250.0959392950208</v>
          </cell>
          <cell r="BA457">
            <v>199.55716392278191</v>
          </cell>
          <cell r="BB457">
            <v>229.61875296120706</v>
          </cell>
          <cell r="BC457">
            <v>231.91494049082394</v>
          </cell>
          <cell r="BD457">
            <v>234.23408989572636</v>
          </cell>
          <cell r="BE457">
            <v>236.57643079468835</v>
          </cell>
          <cell r="BF457">
            <v>238.94219510263429</v>
          </cell>
        </row>
        <row r="458">
          <cell r="D458" t="str">
            <v>Replacement Shipments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2.9103830456733704E-11</v>
          </cell>
          <cell r="M458">
            <v>3.001951239440011E-11</v>
          </cell>
          <cell r="N458">
            <v>3.0954155733054969E-11</v>
          </cell>
          <cell r="O458">
            <v>3.1907743801558828E-11</v>
          </cell>
          <cell r="P458">
            <v>3.2880240758994464E-11</v>
          </cell>
          <cell r="Q458">
            <v>3.3871591038568481E-11</v>
          </cell>
          <cell r="R458">
            <v>3.4881718806373346E-11</v>
          </cell>
          <cell r="S458">
            <v>3.5910527436542871E-11</v>
          </cell>
          <cell r="T458">
            <v>3.6957899004344478E-11</v>
          </cell>
          <cell r="U458">
            <v>3.8023693798758784E-11</v>
          </cell>
          <cell r="V458">
            <v>3.9107749856099746E-11</v>
          </cell>
          <cell r="W458">
            <v>4.0209882516227832E-11</v>
          </cell>
          <cell r="X458">
            <v>4.1329884002903512E-11</v>
          </cell>
          <cell r="Y458">
            <v>4.24675230298191E-11</v>
          </cell>
          <cell r="Z458">
            <v>4.362254443383335E-11</v>
          </cell>
          <cell r="AA458">
            <v>2.9103830456733704E-11</v>
          </cell>
          <cell r="AB458">
            <v>3.001951239440011E-11</v>
          </cell>
          <cell r="AC458">
            <v>3.0954155733054969E-11</v>
          </cell>
          <cell r="AD458">
            <v>3.1907743801558828E-11</v>
          </cell>
          <cell r="AE458">
            <v>3.2880240758994464E-11</v>
          </cell>
          <cell r="AF458">
            <v>3.3871591038568481E-11</v>
          </cell>
          <cell r="AG458">
            <v>3.4881718806373346E-11</v>
          </cell>
          <cell r="AH458">
            <v>3.5910527436542871E-11</v>
          </cell>
          <cell r="AI458">
            <v>3.6957899004344478E-11</v>
          </cell>
          <cell r="AJ458">
            <v>3.8023693798758784E-11</v>
          </cell>
          <cell r="AK458">
            <v>3.9107749856099746E-11</v>
          </cell>
          <cell r="AL458">
            <v>4.0209882516227832E-11</v>
          </cell>
          <cell r="AM458">
            <v>4.1329884002903512E-11</v>
          </cell>
          <cell r="AN458">
            <v>4.24675230298191E-11</v>
          </cell>
          <cell r="AO458">
            <v>4.362254443383335E-11</v>
          </cell>
          <cell r="AP458">
            <v>2.9103830456733704E-11</v>
          </cell>
          <cell r="AQ458">
            <v>3.001951239440011E-11</v>
          </cell>
          <cell r="AR458">
            <v>3.0954155733054969E-11</v>
          </cell>
          <cell r="AS458">
            <v>3.1907743801558828E-11</v>
          </cell>
          <cell r="AT458">
            <v>3.2880240758994464E-11</v>
          </cell>
          <cell r="AU458">
            <v>3.3871591038568481E-11</v>
          </cell>
          <cell r="AV458">
            <v>3.4881718806373346E-11</v>
          </cell>
          <cell r="AW458">
            <v>3.5910527436542871E-11</v>
          </cell>
          <cell r="AX458">
            <v>3.6957899004344478E-11</v>
          </cell>
          <cell r="AY458">
            <v>3.8023693798758784E-11</v>
          </cell>
          <cell r="AZ458">
            <v>3.9107749856099746E-11</v>
          </cell>
          <cell r="BA458">
            <v>4.0209882516227832E-11</v>
          </cell>
          <cell r="BB458">
            <v>4.1329884002903512E-11</v>
          </cell>
          <cell r="BC458">
            <v>4.24675230298191E-11</v>
          </cell>
          <cell r="BD458">
            <v>4.362254443383335E-11</v>
          </cell>
          <cell r="BE458">
            <v>2.9103830456733704E-11</v>
          </cell>
          <cell r="BF458">
            <v>3.001951239440011E-11</v>
          </cell>
        </row>
        <row r="459">
          <cell r="D459" t="str">
            <v>Net New Shipments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</row>
        <row r="460">
          <cell r="D460" t="str">
            <v>Replacement Shipments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5220.7119190025333</v>
          </cell>
          <cell r="M460">
            <v>5381.5435901354795</v>
          </cell>
          <cell r="N460">
            <v>5545.5644247097598</v>
          </cell>
          <cell r="O460">
            <v>5712.7650508586985</v>
          </cell>
          <cell r="P460">
            <v>5883.1326784746179</v>
          </cell>
          <cell r="Q460">
            <v>6056.6510106888309</v>
          </cell>
          <cell r="R460">
            <v>6233.3001583768446</v>
          </cell>
          <cell r="S460">
            <v>6413.0565579502882</v>
          </cell>
          <cell r="T460">
            <v>6595.8928926975223</v>
          </cell>
          <cell r="U460">
            <v>6781.7780179347847</v>
          </cell>
          <cell r="V460">
            <v>6970.6768902288277</v>
          </cell>
          <cell r="W460">
            <v>7162.5505009504495</v>
          </cell>
          <cell r="X460">
            <v>7357.3558144160315</v>
          </cell>
          <cell r="Y460">
            <v>6801.6348859088976</v>
          </cell>
          <cell r="Z460">
            <v>6438.3560718578228</v>
          </cell>
          <cell r="AA460">
            <v>7049.5010548621149</v>
          </cell>
          <cell r="AB460">
            <v>7617.3770589710512</v>
          </cell>
          <cell r="AC460">
            <v>7610.1376144348596</v>
          </cell>
          <cell r="AD460">
            <v>7905.7875251693631</v>
          </cell>
          <cell r="AE460">
            <v>7834.5451191557177</v>
          </cell>
          <cell r="AF460">
            <v>8651.8612923825276</v>
          </cell>
          <cell r="AG460">
            <v>9685.7225517581101</v>
          </cell>
          <cell r="AH460">
            <v>10075.580325705054</v>
          </cell>
          <cell r="AI460">
            <v>10990.650217412851</v>
          </cell>
          <cell r="AJ460">
            <v>11664.041708285231</v>
          </cell>
          <cell r="AK460">
            <v>11812.318942258549</v>
          </cell>
          <cell r="AL460">
            <v>10274.684752613342</v>
          </cell>
          <cell r="AM460">
            <v>9541.0910803646402</v>
          </cell>
          <cell r="AN460">
            <v>9729.3268176093898</v>
          </cell>
          <cell r="AO460">
            <v>11326.374886071793</v>
          </cell>
          <cell r="AP460">
            <v>9848.6983009887026</v>
          </cell>
          <cell r="AQ460">
            <v>10611.718536005823</v>
          </cell>
          <cell r="AR460">
            <v>10670.53675581561</v>
          </cell>
          <cell r="AS460">
            <v>11348.181990053272</v>
          </cell>
          <cell r="AT460">
            <v>12558.613139422261</v>
          </cell>
          <cell r="AU460">
            <v>13487.504785687164</v>
          </cell>
          <cell r="AV460">
            <v>12475.683040453379</v>
          </cell>
          <cell r="AW460">
            <v>12285.668213972016</v>
          </cell>
          <cell r="AX460">
            <v>12719.278734938278</v>
          </cell>
          <cell r="AY460">
            <v>11929.143685681607</v>
          </cell>
          <cell r="AZ460">
            <v>11695.115310401816</v>
          </cell>
          <cell r="BA460">
            <v>11582.703554660744</v>
          </cell>
          <cell r="BB460">
            <v>13199.653903979302</v>
          </cell>
          <cell r="BC460">
            <v>11843.245410417816</v>
          </cell>
          <cell r="BD460">
            <v>13975.586825331819</v>
          </cell>
          <cell r="BE460">
            <v>13693.39538657077</v>
          </cell>
          <cell r="BF460">
            <v>14729.246559855121</v>
          </cell>
        </row>
        <row r="461">
          <cell r="D461" t="str">
            <v>Net New Shipments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1580.9229669063643</v>
          </cell>
          <cell r="M461">
            <v>1056.8124817223434</v>
          </cell>
          <cell r="N461">
            <v>1503.9366301523551</v>
          </cell>
          <cell r="O461">
            <v>1904.6120081123531</v>
          </cell>
          <cell r="P461">
            <v>1727.0049359602417</v>
          </cell>
          <cell r="Q461">
            <v>1849.136514480532</v>
          </cell>
          <cell r="R461">
            <v>1601.2449607788731</v>
          </cell>
          <cell r="S461">
            <v>2238.8047344322395</v>
          </cell>
          <cell r="T461">
            <v>3089.8296590605878</v>
          </cell>
          <cell r="U461">
            <v>3293.8023077702683</v>
          </cell>
          <cell r="V461">
            <v>4019.9733271840232</v>
          </cell>
          <cell r="W461">
            <v>4501.4912073347805</v>
          </cell>
          <cell r="X461">
            <v>4454.9631278425168</v>
          </cell>
          <cell r="Y461">
            <v>3473.0498667044449</v>
          </cell>
          <cell r="Z461">
            <v>3102.7350085068165</v>
          </cell>
          <cell r="AA461">
            <v>2679.8257627472753</v>
          </cell>
          <cell r="AB461">
            <v>3708.9978271007421</v>
          </cell>
          <cell r="AC461">
            <v>2238.560686553843</v>
          </cell>
          <cell r="AD461">
            <v>2705.9310108364589</v>
          </cell>
          <cell r="AE461">
            <v>2835.9916366598918</v>
          </cell>
          <cell r="AF461">
            <v>2696.3206976707443</v>
          </cell>
          <cell r="AG461">
            <v>2872.8905876641511</v>
          </cell>
          <cell r="AH461">
            <v>3411.9244599821104</v>
          </cell>
          <cell r="AI461">
            <v>1485.0328230405285</v>
          </cell>
          <cell r="AJ461">
            <v>621.62650568678509</v>
          </cell>
          <cell r="AK461">
            <v>906.95979267972871</v>
          </cell>
          <cell r="AL461">
            <v>1654.4589330682647</v>
          </cell>
          <cell r="AM461">
            <v>2154.0242300371756</v>
          </cell>
          <cell r="AN461">
            <v>1853.3767370513524</v>
          </cell>
          <cell r="AO461">
            <v>1873.2790179075091</v>
          </cell>
          <cell r="AP461">
            <v>1994.5471094291133</v>
          </cell>
          <cell r="AQ461">
            <v>3363.8682893259975</v>
          </cell>
          <cell r="AR461">
            <v>3022.8586307551595</v>
          </cell>
          <cell r="AS461">
            <v>3381.0645698018488</v>
          </cell>
          <cell r="AT461">
            <v>3117.1112396665853</v>
          </cell>
          <cell r="AU461">
            <v>2990.5661254613078</v>
          </cell>
          <cell r="AV461">
            <v>2881.0962043236054</v>
          </cell>
          <cell r="AW461">
            <v>2446.516269952961</v>
          </cell>
          <cell r="AX461">
            <v>2476.2529340278998</v>
          </cell>
          <cell r="AY461">
            <v>2520.1599077147566</v>
          </cell>
          <cell r="AZ461">
            <v>2621.7367079921532</v>
          </cell>
          <cell r="BA461">
            <v>2091.9425700150896</v>
          </cell>
          <cell r="BB461">
            <v>2407.0759212593539</v>
          </cell>
          <cell r="BC461">
            <v>2431.146680471953</v>
          </cell>
          <cell r="BD461">
            <v>2455.4581472766586</v>
          </cell>
          <cell r="BE461">
            <v>2480.0127287494252</v>
          </cell>
          <cell r="BF461">
            <v>2504.8128560369369</v>
          </cell>
        </row>
        <row r="462">
          <cell r="D462" t="str">
            <v>Replacement Shipments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141.41171054006554</v>
          </cell>
          <cell r="M462">
            <v>145.39696832872033</v>
          </cell>
          <cell r="N462">
            <v>149.44683892012489</v>
          </cell>
          <cell r="O462">
            <v>153.56048599430389</v>
          </cell>
          <cell r="P462">
            <v>157.73698689381979</v>
          </cell>
          <cell r="Q462">
            <v>155.94560944915202</v>
          </cell>
          <cell r="R462">
            <v>155.11256238152197</v>
          </cell>
          <cell r="S462">
            <v>163.27297934939548</v>
          </cell>
          <cell r="T462">
            <v>171.07015532443287</v>
          </cell>
          <cell r="U462">
            <v>173.61386115029086</v>
          </cell>
          <cell r="V462">
            <v>172.94527593078408</v>
          </cell>
          <cell r="W462">
            <v>169.83328747427248</v>
          </cell>
          <cell r="X462">
            <v>183.85498262757886</v>
          </cell>
          <cell r="Y462">
            <v>199.47588593315467</v>
          </cell>
          <cell r="Z462">
            <v>203.89477348425896</v>
          </cell>
          <cell r="AA462">
            <v>209.90209620447979</v>
          </cell>
          <cell r="AB462">
            <v>211.21684601385829</v>
          </cell>
          <cell r="AC462">
            <v>224.81079457993022</v>
          </cell>
          <cell r="AD462">
            <v>231.40467482770427</v>
          </cell>
          <cell r="AE462">
            <v>232.41914684039114</v>
          </cell>
          <cell r="AF462">
            <v>234.5385380457609</v>
          </cell>
          <cell r="AG462">
            <v>245.31477526248551</v>
          </cell>
          <cell r="AH462">
            <v>245.3905542527846</v>
          </cell>
          <cell r="AI462">
            <v>256.2811100428986</v>
          </cell>
          <cell r="AJ462">
            <v>258.49126839030271</v>
          </cell>
          <cell r="AK462">
            <v>259.32662277016027</v>
          </cell>
          <cell r="AL462">
            <v>271.72611993393622</v>
          </cell>
          <cell r="AM462">
            <v>276.75739895354604</v>
          </cell>
          <cell r="AN462">
            <v>269.93346210467041</v>
          </cell>
          <cell r="AO462">
            <v>264.20606726538006</v>
          </cell>
          <cell r="AP462">
            <v>267.6645761159881</v>
          </cell>
          <cell r="AQ462">
            <v>286.93605703131612</v>
          </cell>
          <cell r="AR462">
            <v>296.55998963153775</v>
          </cell>
          <cell r="AS462">
            <v>286.97211022391946</v>
          </cell>
          <cell r="AT462">
            <v>281.42768302067395</v>
          </cell>
          <cell r="AU462">
            <v>286.00104580152845</v>
          </cell>
          <cell r="AV462">
            <v>317.86110694454266</v>
          </cell>
          <cell r="AW462">
            <v>324.35003549432054</v>
          </cell>
          <cell r="AX462">
            <v>318.05525070024134</v>
          </cell>
          <cell r="AY462">
            <v>310.08422138088497</v>
          </cell>
          <cell r="AZ462">
            <v>313.49421697953119</v>
          </cell>
          <cell r="BA462">
            <v>344.34788831057722</v>
          </cell>
          <cell r="BB462">
            <v>346.84159320539129</v>
          </cell>
          <cell r="BC462">
            <v>340.82018648134169</v>
          </cell>
          <cell r="BD462">
            <v>333.25280713755467</v>
          </cell>
          <cell r="BE462">
            <v>337.59662872117553</v>
          </cell>
          <cell r="BF462">
            <v>363.57974367144266</v>
          </cell>
        </row>
        <row r="463">
          <cell r="D463" t="str">
            <v>Net New Shipments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14.533898909086474</v>
          </cell>
          <cell r="M463">
            <v>9.7155940528016345</v>
          </cell>
          <cell r="N463">
            <v>13.826140429270595</v>
          </cell>
          <cell r="O463">
            <v>17.509669330128986</v>
          </cell>
          <cell r="P463">
            <v>15.876874256471069</v>
          </cell>
          <cell r="Q463">
            <v>16.999666481632048</v>
          </cell>
          <cell r="R463">
            <v>14.720725092750509</v>
          </cell>
          <cell r="S463">
            <v>20.582003278183372</v>
          </cell>
          <cell r="T463">
            <v>28.405730608721797</v>
          </cell>
          <cell r="U463">
            <v>30.280912333968104</v>
          </cell>
          <cell r="V463">
            <v>36.956820273695712</v>
          </cell>
          <cell r="W463">
            <v>41.383558539585792</v>
          </cell>
          <cell r="X463">
            <v>40.955811952351354</v>
          </cell>
          <cell r="Y463">
            <v>31.928788894549598</v>
          </cell>
          <cell r="Z463">
            <v>28.524373356132173</v>
          </cell>
          <cell r="AA463">
            <v>24.636441841281108</v>
          </cell>
          <cell r="AB463">
            <v>34.097929248627224</v>
          </cell>
          <cell r="AC463">
            <v>20.579759672854379</v>
          </cell>
          <cell r="AD463">
            <v>24.876435215194306</v>
          </cell>
          <cell r="AE463">
            <v>26.072121549911582</v>
          </cell>
          <cell r="AF463">
            <v>24.788084724399368</v>
          </cell>
          <cell r="AG463">
            <v>26.411344671450706</v>
          </cell>
          <cell r="AH463">
            <v>31.366844700761476</v>
          </cell>
          <cell r="AI463">
            <v>13.652352061771808</v>
          </cell>
          <cell r="AJ463">
            <v>5.7147988750773493</v>
          </cell>
          <cell r="AK463">
            <v>8.3379533458278274</v>
          </cell>
          <cell r="AL463">
            <v>15.209937097379907</v>
          </cell>
          <cell r="AM463">
            <v>19.802590677991702</v>
          </cell>
          <cell r="AN463">
            <v>17.038648119249046</v>
          </cell>
          <cell r="AO463">
            <v>17.221615755293897</v>
          </cell>
          <cell r="AP463">
            <v>18.336469685540358</v>
          </cell>
          <cell r="AQ463">
            <v>30.925049913226538</v>
          </cell>
          <cell r="AR463">
            <v>27.79004586278279</v>
          </cell>
          <cell r="AS463">
            <v>31.083140476321887</v>
          </cell>
          <cell r="AT463">
            <v>28.656538360211016</v>
          </cell>
          <cell r="AU463">
            <v>27.493171178002758</v>
          </cell>
          <cell r="AV463">
            <v>26.48678136603462</v>
          </cell>
          <cell r="AW463">
            <v>22.491557711070755</v>
          </cell>
          <cell r="AX463">
            <v>22.764935781100348</v>
          </cell>
          <cell r="AY463">
            <v>23.168585756669675</v>
          </cell>
          <cell r="AZ463">
            <v>24.102411741644346</v>
          </cell>
          <cell r="BA463">
            <v>19.231855360865413</v>
          </cell>
          <cell r="BB463">
            <v>22.128970758479227</v>
          </cell>
          <cell r="BC463">
            <v>22.350260466064356</v>
          </cell>
          <cell r="BD463">
            <v>22.573763070724681</v>
          </cell>
          <cell r="BE463">
            <v>22.799500701432407</v>
          </cell>
          <cell r="BF463">
            <v>23.027495708446168</v>
          </cell>
        </row>
        <row r="464">
          <cell r="D464" t="str">
            <v>Replacement Shipments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526.17523479775627</v>
          </cell>
          <cell r="M464">
            <v>542.2122137236621</v>
          </cell>
          <cell r="N464">
            <v>558.56009370432673</v>
          </cell>
          <cell r="O464">
            <v>575.21762419930621</v>
          </cell>
          <cell r="P464">
            <v>592.18321179798068</v>
          </cell>
          <cell r="Q464">
            <v>609.45491186038305</v>
          </cell>
          <cell r="R464">
            <v>627.03042047938402</v>
          </cell>
          <cell r="S464">
            <v>644.90706678984623</v>
          </cell>
          <cell r="T464">
            <v>663.08180565034945</v>
          </cell>
          <cell r="U464">
            <v>681.5512107230021</v>
          </cell>
          <cell r="V464">
            <v>700.31146797670226</v>
          </cell>
          <cell r="W464">
            <v>719.35836963898589</v>
          </cell>
          <cell r="X464">
            <v>696.0514578023558</v>
          </cell>
          <cell r="Y464">
            <v>671.81489168084784</v>
          </cell>
          <cell r="Z464">
            <v>725.37108004242452</v>
          </cell>
          <cell r="AA464">
            <v>776.19262426574892</v>
          </cell>
          <cell r="AB464">
            <v>780.7059112808588</v>
          </cell>
          <cell r="AC464">
            <v>809.89914652818368</v>
          </cell>
          <cell r="AD464">
            <v>808.94848532637138</v>
          </cell>
          <cell r="AE464">
            <v>881.71133457135727</v>
          </cell>
          <cell r="AF464">
            <v>973.72038515755321</v>
          </cell>
          <cell r="AG464">
            <v>1012.7651834614333</v>
          </cell>
          <cell r="AH464">
            <v>1096.8148356490692</v>
          </cell>
          <cell r="AI464">
            <v>1161.4061407508389</v>
          </cell>
          <cell r="AJ464">
            <v>1138.9749580678654</v>
          </cell>
          <cell r="AK464">
            <v>1034.5176717490233</v>
          </cell>
          <cell r="AL464">
            <v>1059.5629253431666</v>
          </cell>
          <cell r="AM464">
            <v>1076.6586530328175</v>
          </cell>
          <cell r="AN464">
            <v>1174.8956477334273</v>
          </cell>
          <cell r="AO464">
            <v>1077.5560342025531</v>
          </cell>
          <cell r="AP464">
            <v>1120.7818070770284</v>
          </cell>
          <cell r="AQ464">
            <v>1208.1670899592866</v>
          </cell>
          <cell r="AR464">
            <v>1290.6230295640426</v>
          </cell>
          <cell r="AS464">
            <v>1348.6510832688489</v>
          </cell>
          <cell r="AT464">
            <v>1485.1353742265037</v>
          </cell>
          <cell r="AU464">
            <v>1297.2815854039736</v>
          </cell>
          <cell r="AV464">
            <v>1195.8516658132412</v>
          </cell>
          <cell r="AW464">
            <v>1117.5014032873971</v>
          </cell>
          <cell r="AX464">
            <v>1210.9402819262571</v>
          </cell>
          <cell r="AY464">
            <v>1273.7445325561246</v>
          </cell>
          <cell r="AZ464">
            <v>1344.4733057821036</v>
          </cell>
          <cell r="BA464">
            <v>1248.9546831539103</v>
          </cell>
          <cell r="BB464">
            <v>1303.2760733117796</v>
          </cell>
          <cell r="BC464">
            <v>1515.9495796627291</v>
          </cell>
          <cell r="BD464">
            <v>1567.2042971325691</v>
          </cell>
          <cell r="BE464">
            <v>1658.0069740579675</v>
          </cell>
          <cell r="BF464">
            <v>1770.3404344458468</v>
          </cell>
        </row>
        <row r="465">
          <cell r="D465" t="str">
            <v>Net New Shipments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169.87622300459952</v>
          </cell>
          <cell r="M465">
            <v>129.60267795718573</v>
          </cell>
          <cell r="N465">
            <v>166.81098633809779</v>
          </cell>
          <cell r="O465">
            <v>200.97500006644259</v>
          </cell>
          <cell r="P465">
            <v>188.52269948287812</v>
          </cell>
          <cell r="Q465">
            <v>200.44423466780063</v>
          </cell>
          <cell r="R465">
            <v>181.91806484698736</v>
          </cell>
          <cell r="S465">
            <v>236.80426778151104</v>
          </cell>
          <cell r="T465">
            <v>310.63857950720376</v>
          </cell>
          <cell r="U465">
            <v>331.21397273843104</v>
          </cell>
          <cell r="V465">
            <v>396.50336767236695</v>
          </cell>
          <cell r="W465">
            <v>442.04777111185285</v>
          </cell>
          <cell r="X465">
            <v>442.92350026550957</v>
          </cell>
          <cell r="Y465">
            <v>362.70278006817534</v>
          </cell>
          <cell r="Z465">
            <v>334.19184530074199</v>
          </cell>
          <cell r="AA465">
            <v>300.46602876706856</v>
          </cell>
          <cell r="AB465">
            <v>394.18973645256847</v>
          </cell>
          <cell r="AC465">
            <v>267.6568876743695</v>
          </cell>
          <cell r="AD465">
            <v>311.83332175065698</v>
          </cell>
          <cell r="AE465">
            <v>326.45575538792946</v>
          </cell>
          <cell r="AF465">
            <v>316.90264440648934</v>
          </cell>
          <cell r="AG465">
            <v>335.88589980741563</v>
          </cell>
          <cell r="AH465">
            <v>388.32053857743449</v>
          </cell>
          <cell r="AI465">
            <v>135.87544465313476</v>
          </cell>
          <cell r="AJ465">
            <v>56.876707745375825</v>
          </cell>
          <cell r="AK465">
            <v>82.983731538373831</v>
          </cell>
          <cell r="AL465">
            <v>151.37735658309049</v>
          </cell>
          <cell r="AM465">
            <v>197.08587952330709</v>
          </cell>
          <cell r="AN465">
            <v>169.57765804867631</v>
          </cell>
          <cell r="AO465">
            <v>171.39864895135725</v>
          </cell>
          <cell r="AP465">
            <v>182.49426623475119</v>
          </cell>
          <cell r="AQ465">
            <v>307.78248970344248</v>
          </cell>
          <cell r="AR465">
            <v>276.58126756852653</v>
          </cell>
          <cell r="AS465">
            <v>309.35589078911869</v>
          </cell>
          <cell r="AT465">
            <v>285.20506021934307</v>
          </cell>
          <cell r="AU465">
            <v>273.62661333618234</v>
          </cell>
          <cell r="AV465">
            <v>263.61048845331828</v>
          </cell>
          <cell r="AW465">
            <v>223.84790482298376</v>
          </cell>
          <cell r="AX465">
            <v>226.56870829008241</v>
          </cell>
          <cell r="AY465">
            <v>230.58604681655561</v>
          </cell>
          <cell r="AZ465">
            <v>239.87997802803511</v>
          </cell>
          <cell r="BA465">
            <v>191.4056191078962</v>
          </cell>
          <cell r="BB465">
            <v>220.23924726816404</v>
          </cell>
          <cell r="BC465">
            <v>222.4416397408495</v>
          </cell>
          <cell r="BD465">
            <v>224.66605613825232</v>
          </cell>
          <cell r="BE465">
            <v>226.91271669964044</v>
          </cell>
          <cell r="BF465">
            <v>229.18184386663415</v>
          </cell>
        </row>
        <row r="466">
          <cell r="D466" t="str">
            <v>Replacement Shipments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293.80742045119405</v>
          </cell>
          <cell r="M466">
            <v>302.56942497135179</v>
          </cell>
          <cell r="N466">
            <v>311.49347018150587</v>
          </cell>
          <cell r="O466">
            <v>320.57853318428351</v>
          </cell>
          <cell r="P466">
            <v>329.82340210468993</v>
          </cell>
          <cell r="Q466">
            <v>339.22667204465733</v>
          </cell>
          <cell r="R466">
            <v>348.78674123356927</v>
          </cell>
          <cell r="S466">
            <v>358.5018073881821</v>
          </cell>
          <cell r="T466">
            <v>368.36986429528395</v>
          </cell>
          <cell r="U466">
            <v>378.3886986303151</v>
          </cell>
          <cell r="V466">
            <v>365.05793343379082</v>
          </cell>
          <cell r="W466">
            <v>354.07191438004139</v>
          </cell>
          <cell r="X466">
            <v>380.53132644498049</v>
          </cell>
          <cell r="Y466">
            <v>405.52832097732335</v>
          </cell>
          <cell r="Z466">
            <v>408.36966562964454</v>
          </cell>
          <cell r="AA466">
            <v>422.98711821279858</v>
          </cell>
          <cell r="AB466">
            <v>423.33292066178069</v>
          </cell>
          <cell r="AC466">
            <v>458.49374686143267</v>
          </cell>
          <cell r="AD466">
            <v>502.46513009629996</v>
          </cell>
          <cell r="AE466">
            <v>521.35277351811192</v>
          </cell>
          <cell r="AF466">
            <v>537.6741961579869</v>
          </cell>
          <cell r="AG466">
            <v>546.89382183512851</v>
          </cell>
          <cell r="AH466">
            <v>572.67458099651765</v>
          </cell>
          <cell r="AI466">
            <v>559.52274264116204</v>
          </cell>
          <cell r="AJ466">
            <v>548.39759656770764</v>
          </cell>
          <cell r="AK466">
            <v>546.78357805679525</v>
          </cell>
          <cell r="AL466">
            <v>589.44188812916832</v>
          </cell>
          <cell r="AM466">
            <v>565.92888601403786</v>
          </cell>
          <cell r="AN466">
            <v>629.50504959599436</v>
          </cell>
          <cell r="AO466">
            <v>654.41055463455859</v>
          </cell>
          <cell r="AP466">
            <v>665.75401793473475</v>
          </cell>
          <cell r="AQ466">
            <v>682.93390935936145</v>
          </cell>
          <cell r="AR466">
            <v>731.68387389999305</v>
          </cell>
          <cell r="AS466">
            <v>620.73109440306962</v>
          </cell>
          <cell r="AT466">
            <v>574.01907323426292</v>
          </cell>
          <cell r="AU466">
            <v>584.16558952680725</v>
          </cell>
          <cell r="AV466">
            <v>657.63344779014164</v>
          </cell>
          <cell r="AW466">
            <v>654.71094573029416</v>
          </cell>
          <cell r="AX466">
            <v>705.89537141831465</v>
          </cell>
          <cell r="AY466">
            <v>731.62118546864394</v>
          </cell>
          <cell r="AZ466">
            <v>747.96293560005097</v>
          </cell>
          <cell r="BA466">
            <v>821.58191116731155</v>
          </cell>
          <cell r="BB466">
            <v>856.27653712406209</v>
          </cell>
          <cell r="BC466">
            <v>760.08787245356052</v>
          </cell>
          <cell r="BD466">
            <v>702.49653061992865</v>
          </cell>
          <cell r="BE466">
            <v>707.42725791181738</v>
          </cell>
          <cell r="BF466">
            <v>776.38311257739656</v>
          </cell>
        </row>
        <row r="467">
          <cell r="D467" t="str">
            <v>Net New Shipments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71.250512982596774</v>
          </cell>
          <cell r="M467">
            <v>51.502489408689598</v>
          </cell>
          <cell r="N467">
            <v>69.037856263474623</v>
          </cell>
          <cell r="O467">
            <v>84.949787793039832</v>
          </cell>
          <cell r="P467">
            <v>78.546263524954611</v>
          </cell>
          <cell r="Q467">
            <v>83.760446168141243</v>
          </cell>
          <cell r="R467">
            <v>74.546179428211417</v>
          </cell>
          <cell r="S467">
            <v>99.991939473250568</v>
          </cell>
          <cell r="T467">
            <v>134.09526580101601</v>
          </cell>
          <cell r="U467">
            <v>142.96407488779687</v>
          </cell>
          <cell r="V467">
            <v>172.61626272419608</v>
          </cell>
          <cell r="W467">
            <v>192.82190745508706</v>
          </cell>
          <cell r="X467">
            <v>192.14325455153721</v>
          </cell>
          <cell r="Y467">
            <v>153.99442166383869</v>
          </cell>
          <cell r="Z467">
            <v>140.02793093806304</v>
          </cell>
          <cell r="AA467">
            <v>123.79645984399667</v>
          </cell>
          <cell r="AB467">
            <v>166.10896746738763</v>
          </cell>
          <cell r="AC467">
            <v>107.43513915260519</v>
          </cell>
          <cell r="AD467">
            <v>127.03991949969441</v>
          </cell>
          <cell r="AE467">
            <v>133.05778111644668</v>
          </cell>
          <cell r="AF467">
            <v>128.07982177674785</v>
          </cell>
          <cell r="AG467">
            <v>136.04008752423306</v>
          </cell>
          <cell r="AH467">
            <v>159.0092929034754</v>
          </cell>
          <cell r="AI467">
            <v>61.208351761907579</v>
          </cell>
          <cell r="AJ467">
            <v>25.621476666555282</v>
          </cell>
          <cell r="AK467">
            <v>37.382011470012003</v>
          </cell>
          <cell r="AL467">
            <v>68.191559660973326</v>
          </cell>
          <cell r="AM467">
            <v>88.782059716256299</v>
          </cell>
          <cell r="AN467">
            <v>76.390321822320402</v>
          </cell>
          <cell r="AO467">
            <v>77.21063083408535</v>
          </cell>
          <cell r="AP467">
            <v>82.208917665316221</v>
          </cell>
          <cell r="AQ467">
            <v>138.6480018079501</v>
          </cell>
          <cell r="AR467">
            <v>124.59266322406893</v>
          </cell>
          <cell r="AS467">
            <v>139.3567780504909</v>
          </cell>
          <cell r="AT467">
            <v>128.47745738566573</v>
          </cell>
          <cell r="AU467">
            <v>123.26166838501013</v>
          </cell>
          <cell r="AV467">
            <v>118.74966478725491</v>
          </cell>
          <cell r="AW467">
            <v>100.83765565255817</v>
          </cell>
          <cell r="AX467">
            <v>102.06330680766223</v>
          </cell>
          <cell r="AY467">
            <v>103.87301326568013</v>
          </cell>
          <cell r="AZ467">
            <v>108.05968740901517</v>
          </cell>
          <cell r="BA467">
            <v>86.223250223537434</v>
          </cell>
          <cell r="BB467">
            <v>99.212049336661082</v>
          </cell>
          <cell r="BC467">
            <v>100.20416983002815</v>
          </cell>
          <cell r="BD467">
            <v>101.206211528327</v>
          </cell>
          <cell r="BE467">
            <v>102.21827364361252</v>
          </cell>
          <cell r="BF467">
            <v>103.24045638004735</v>
          </cell>
        </row>
      </sheetData>
      <sheetData sheetId="32" refreshError="1"/>
      <sheetData sheetId="33">
        <row r="2">
          <cell r="D2" t="str">
            <v>TOTAL</v>
          </cell>
        </row>
        <row r="4">
          <cell r="D4"/>
        </row>
        <row r="6">
          <cell r="D6"/>
        </row>
        <row r="7">
          <cell r="D7" t="str">
            <v>Stock Units</v>
          </cell>
          <cell r="E7">
            <v>1981</v>
          </cell>
          <cell r="F7">
            <v>1982</v>
          </cell>
          <cell r="G7">
            <v>1983</v>
          </cell>
          <cell r="H7">
            <v>1984</v>
          </cell>
          <cell r="I7">
            <v>1985</v>
          </cell>
          <cell r="J7">
            <v>1986</v>
          </cell>
          <cell r="K7">
            <v>1987</v>
          </cell>
          <cell r="L7">
            <v>1988</v>
          </cell>
          <cell r="M7">
            <v>1989</v>
          </cell>
          <cell r="N7">
            <v>1990</v>
          </cell>
          <cell r="O7">
            <v>1991</v>
          </cell>
          <cell r="P7">
            <v>1992</v>
          </cell>
          <cell r="Q7">
            <v>1993</v>
          </cell>
          <cell r="R7">
            <v>1994</v>
          </cell>
          <cell r="S7">
            <v>1995</v>
          </cell>
          <cell r="T7">
            <v>1996</v>
          </cell>
          <cell r="U7">
            <v>1997</v>
          </cell>
          <cell r="V7">
            <v>1998</v>
          </cell>
          <cell r="W7">
            <v>1999</v>
          </cell>
          <cell r="X7">
            <v>2000</v>
          </cell>
          <cell r="Y7">
            <v>2001</v>
          </cell>
          <cell r="Z7">
            <v>2002</v>
          </cell>
          <cell r="AA7">
            <v>2003</v>
          </cell>
          <cell r="AB7">
            <v>2004</v>
          </cell>
          <cell r="AC7">
            <v>2005</v>
          </cell>
          <cell r="AD7">
            <v>2006</v>
          </cell>
          <cell r="AE7">
            <v>2007</v>
          </cell>
          <cell r="AF7">
            <v>2008</v>
          </cell>
          <cell r="AG7">
            <v>2009</v>
          </cell>
          <cell r="AH7">
            <v>2010</v>
          </cell>
          <cell r="AI7">
            <v>2011</v>
          </cell>
          <cell r="AJ7">
            <v>2012</v>
          </cell>
          <cell r="AK7">
            <v>2013</v>
          </cell>
          <cell r="AL7">
            <v>2014</v>
          </cell>
          <cell r="AM7">
            <v>2015</v>
          </cell>
          <cell r="AN7">
            <v>2016</v>
          </cell>
          <cell r="AO7">
            <v>2017</v>
          </cell>
          <cell r="AP7">
            <v>2018</v>
          </cell>
          <cell r="AQ7">
            <v>2019</v>
          </cell>
          <cell r="AR7">
            <v>2020</v>
          </cell>
          <cell r="AS7">
            <v>2021</v>
          </cell>
          <cell r="AT7">
            <v>2022</v>
          </cell>
          <cell r="AU7">
            <v>2023</v>
          </cell>
          <cell r="AV7">
            <v>2024</v>
          </cell>
          <cell r="AW7">
            <v>2025</v>
          </cell>
          <cell r="AX7">
            <v>2026</v>
          </cell>
          <cell r="AY7">
            <v>2027</v>
          </cell>
          <cell r="AZ7">
            <v>2028</v>
          </cell>
          <cell r="BA7">
            <v>2029</v>
          </cell>
          <cell r="BB7">
            <v>2030</v>
          </cell>
          <cell r="BC7">
            <v>2031</v>
          </cell>
          <cell r="BD7">
            <v>2032</v>
          </cell>
          <cell r="BE7">
            <v>2033</v>
          </cell>
          <cell r="BF7">
            <v>2034</v>
          </cell>
        </row>
        <row r="8">
          <cell r="C8" t="str">
            <v>Automatic_Commercial_Icemakers</v>
          </cell>
          <cell r="D8" t="str">
            <v>Stock Units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31770.249992222238</v>
          </cell>
          <cell r="L8">
            <v>32426.634571755571</v>
          </cell>
          <cell r="M8">
            <v>33066.882603088903</v>
          </cell>
          <cell r="N8">
            <v>33755.783768622241</v>
          </cell>
          <cell r="O8">
            <v>34370.611289155575</v>
          </cell>
          <cell r="P8">
            <v>35010.197645282307</v>
          </cell>
          <cell r="Q8">
            <v>35672.119469710837</v>
          </cell>
          <cell r="R8">
            <v>36434.591674560172</v>
          </cell>
          <cell r="S8">
            <v>37363.26605410951</v>
          </cell>
          <cell r="T8">
            <v>38282.314231442841</v>
          </cell>
          <cell r="U8">
            <v>39341.227656784176</v>
          </cell>
          <cell r="V8">
            <v>40588.207518173505</v>
          </cell>
          <cell r="W8">
            <v>41999.526542958847</v>
          </cell>
          <cell r="X8">
            <v>43343.347434560179</v>
          </cell>
          <cell r="Y8">
            <v>44470.491883893512</v>
          </cell>
          <cell r="Z8">
            <v>45348.855313042848</v>
          </cell>
          <cell r="AA8">
            <v>46288.500809538185</v>
          </cell>
          <cell r="AB8">
            <v>47206.673211595516</v>
          </cell>
          <cell r="AC8">
            <v>48414.177346928846</v>
          </cell>
          <cell r="AD8">
            <v>49711.616790262182</v>
          </cell>
          <cell r="AE8">
            <v>50894.747069946192</v>
          </cell>
          <cell r="AF8">
            <v>52063.708837310667</v>
          </cell>
          <cell r="AG8">
            <v>53204.230866020509</v>
          </cell>
          <cell r="AH8">
            <v>54376.803840826171</v>
          </cell>
          <cell r="AI8">
            <v>55578.111055408714</v>
          </cell>
          <cell r="AJ8">
            <v>56382.977186742042</v>
          </cell>
          <cell r="AK8">
            <v>57171.820352099021</v>
          </cell>
          <cell r="AL8">
            <v>58208.702352436303</v>
          </cell>
          <cell r="AM8">
            <v>59100.845944816479</v>
          </cell>
          <cell r="AN8">
            <v>60128.903293087707</v>
          </cell>
          <cell r="AO8">
            <v>61017.359189079929</v>
          </cell>
          <cell r="AP8">
            <v>61789.271123588056</v>
          </cell>
          <cell r="AQ8">
            <v>62559.129830621343</v>
          </cell>
          <cell r="AR8">
            <v>63217.196489700706</v>
          </cell>
          <cell r="AS8">
            <v>63817.444030382532</v>
          </cell>
          <cell r="AT8">
            <v>64474.719531481271</v>
          </cell>
          <cell r="AU8">
            <v>65128.346143310999</v>
          </cell>
          <cell r="AV8">
            <v>65831.443036828146</v>
          </cell>
          <cell r="AW8">
            <v>66582.423923982118</v>
          </cell>
          <cell r="AX8">
            <v>67380.871816452593</v>
          </cell>
          <cell r="AY8">
            <v>68279.62040612167</v>
          </cell>
          <cell r="AZ8">
            <v>69250.877589276439</v>
          </cell>
          <cell r="BA8">
            <v>70178.054058580659</v>
          </cell>
          <cell r="BB8">
            <v>71151.142469932733</v>
          </cell>
          <cell r="BC8">
            <v>72133.96176539833</v>
          </cell>
          <cell r="BD8">
            <v>73126.609253818577</v>
          </cell>
          <cell r="BE8">
            <v>74129.183217123034</v>
          </cell>
          <cell r="BF8">
            <v>75141.782920060519</v>
          </cell>
        </row>
        <row r="9">
          <cell r="C9" t="str">
            <v>Beverage_Vending_Machines</v>
          </cell>
          <cell r="D9" t="str">
            <v>Stock Units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52420.912487166694</v>
          </cell>
          <cell r="L9">
            <v>53292.468991841772</v>
          </cell>
          <cell r="M9">
            <v>54129.049130708583</v>
          </cell>
          <cell r="N9">
            <v>55036.603970579745</v>
          </cell>
          <cell r="O9">
            <v>55814.883984780899</v>
          </cell>
          <cell r="P9">
            <v>56625.189234978337</v>
          </cell>
          <cell r="Q9">
            <v>57463.131580555935</v>
          </cell>
          <cell r="R9">
            <v>58453.757947446546</v>
          </cell>
          <cell r="S9">
            <v>59700.001195153243</v>
          </cell>
          <cell r="T9">
            <v>60918.813081339482</v>
          </cell>
          <cell r="U9">
            <v>62347.293395207969</v>
          </cell>
          <cell r="V9">
            <v>64058.77969172602</v>
          </cell>
          <cell r="W9">
            <v>66012.29932730271</v>
          </cell>
          <cell r="X9">
            <v>67841.761201920279</v>
          </cell>
          <cell r="Y9">
            <v>69315.962349460111</v>
          </cell>
          <cell r="Z9">
            <v>70389.310203288245</v>
          </cell>
          <cell r="AA9">
            <v>71545.921903438371</v>
          </cell>
          <cell r="AB9">
            <v>72657.227464803538</v>
          </cell>
          <cell r="AC9">
            <v>74199.989194749651</v>
          </cell>
          <cell r="AD9">
            <v>75864.249971226207</v>
          </cell>
          <cell r="AE9">
            <v>77337.887395418235</v>
          </cell>
          <cell r="AF9">
            <v>78774.655110365711</v>
          </cell>
          <cell r="AG9">
            <v>80153.33041337438</v>
          </cell>
          <cell r="AH9">
            <v>81565.205761239267</v>
          </cell>
          <cell r="AI9">
            <v>83367.166583113067</v>
          </cell>
          <cell r="AJ9">
            <v>84574.465780113067</v>
          </cell>
          <cell r="AK9">
            <v>85757.730528148531</v>
          </cell>
          <cell r="AL9">
            <v>87313.053528654447</v>
          </cell>
          <cell r="AM9">
            <v>88651.268917224719</v>
          </cell>
          <cell r="AN9">
            <v>90193.354939631565</v>
          </cell>
          <cell r="AO9">
            <v>91526.038783619893</v>
          </cell>
          <cell r="AP9">
            <v>92683.906685382084</v>
          </cell>
          <cell r="AQ9">
            <v>93838.694745932022</v>
          </cell>
          <cell r="AR9">
            <v>94825.794734551062</v>
          </cell>
          <cell r="AS9">
            <v>95726.166045573787</v>
          </cell>
          <cell r="AT9">
            <v>96712.079297221906</v>
          </cell>
          <cell r="AU9">
            <v>97692.519214966494</v>
          </cell>
          <cell r="AV9">
            <v>98747.164555242212</v>
          </cell>
          <cell r="AW9">
            <v>99873.63588597317</v>
          </cell>
          <cell r="AX9">
            <v>101071.30772467889</v>
          </cell>
          <cell r="AY9">
            <v>102419.43060918251</v>
          </cell>
          <cell r="AZ9">
            <v>103876.31638391466</v>
          </cell>
          <cell r="BA9">
            <v>105267.081087871</v>
          </cell>
          <cell r="BB9">
            <v>106726.7137048991</v>
          </cell>
          <cell r="BC9">
            <v>108200.94264809749</v>
          </cell>
          <cell r="BD9">
            <v>109689.91388072787</v>
          </cell>
          <cell r="BE9">
            <v>111193.77482568455</v>
          </cell>
          <cell r="BF9">
            <v>112712.67438009079</v>
          </cell>
        </row>
        <row r="10">
          <cell r="C10" t="str">
            <v>Commercial_Clothes_Washers</v>
          </cell>
          <cell r="D10" t="str">
            <v>Stock Units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4984.9093886388546</v>
          </cell>
          <cell r="L10">
            <v>5087.8993762491036</v>
          </cell>
          <cell r="M10">
            <v>5188.3574596205726</v>
          </cell>
          <cell r="N10">
            <v>5296.4494604311449</v>
          </cell>
          <cell r="O10">
            <v>5392.918939904881</v>
          </cell>
          <cell r="P10">
            <v>5493.2732031631813</v>
          </cell>
          <cell r="Q10">
            <v>5597.1320118897893</v>
          </cell>
          <cell r="R10">
            <v>5716.7676727190283</v>
          </cell>
          <cell r="S10">
            <v>5862.4812769474238</v>
          </cell>
          <cell r="T10">
            <v>6006.6844824280834</v>
          </cell>
          <cell r="U10">
            <v>6172.8332372232771</v>
          </cell>
          <cell r="V10">
            <v>6368.4905461838625</v>
          </cell>
          <cell r="W10">
            <v>6589.9334828538413</v>
          </cell>
          <cell r="X10">
            <v>6800.7856285194403</v>
          </cell>
          <cell r="Y10">
            <v>6977.6401685123401</v>
          </cell>
          <cell r="Z10">
            <v>7115.4597357387693</v>
          </cell>
          <cell r="AA10">
            <v>7262.8947624892207</v>
          </cell>
          <cell r="AB10">
            <v>7406.9605544966871</v>
          </cell>
          <cell r="AC10">
            <v>7596.4239267558587</v>
          </cell>
          <cell r="AD10">
            <v>7799.9985937429328</v>
          </cell>
          <cell r="AE10">
            <v>7985.6375874752321</v>
          </cell>
          <cell r="AF10">
            <v>8169.0534715341118</v>
          </cell>
          <cell r="AG10">
            <v>8348.0070199089896</v>
          </cell>
          <cell r="AH10">
            <v>8531.9895202797434</v>
          </cell>
          <cell r="AI10">
            <v>8720.4805650174494</v>
          </cell>
          <cell r="AJ10">
            <v>8846.7680426313545</v>
          </cell>
          <cell r="AK10">
            <v>8970.541437619253</v>
          </cell>
          <cell r="AL10">
            <v>9133.233352843632</v>
          </cell>
          <cell r="AM10">
            <v>9273.2150958503353</v>
          </cell>
          <cell r="AN10">
            <v>9434.5223795107104</v>
          </cell>
          <cell r="AO10">
            <v>9573.9255047114057</v>
          </cell>
          <cell r="AP10">
            <v>9695.0423058216893</v>
          </cell>
          <cell r="AQ10">
            <v>9815.8369453840187</v>
          </cell>
          <cell r="AR10">
            <v>9919.09085959615</v>
          </cell>
          <cell r="AS10">
            <v>10013.272668105203</v>
          </cell>
          <cell r="AT10">
            <v>10116.402445716381</v>
          </cell>
          <cell r="AU10">
            <v>10218.959694550491</v>
          </cell>
          <cell r="AV10">
            <v>10329.279075306842</v>
          </cell>
          <cell r="AW10">
            <v>10447.111691543059</v>
          </cell>
          <cell r="AX10">
            <v>10572.392115728873</v>
          </cell>
          <cell r="AY10">
            <v>10713.410215484593</v>
          </cell>
          <cell r="AZ10">
            <v>10865.805272252368</v>
          </cell>
          <cell r="BA10">
            <v>11011.283846953265</v>
          </cell>
          <cell r="BB10">
            <v>11163.966232484136</v>
          </cell>
          <cell r="BC10">
            <v>11318.175441870315</v>
          </cell>
          <cell r="BD10">
            <v>11473.926743350356</v>
          </cell>
          <cell r="BE10">
            <v>11631.235557845197</v>
          </cell>
          <cell r="BF10">
            <v>11790.117460484988</v>
          </cell>
        </row>
        <row r="11">
          <cell r="C11" t="str">
            <v>Commercial_Refrigeration_Equipment</v>
          </cell>
          <cell r="D11" t="str">
            <v>Stock Units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61775.486095987682</v>
          </cell>
          <cell r="L11">
            <v>63051.789445080278</v>
          </cell>
          <cell r="M11">
            <v>64296.716172672874</v>
          </cell>
          <cell r="N11">
            <v>65636.246216765474</v>
          </cell>
          <cell r="O11">
            <v>66831.744173358064</v>
          </cell>
          <cell r="P11">
            <v>68075.384310271154</v>
          </cell>
          <cell r="Q11">
            <v>69362.454524437737</v>
          </cell>
          <cell r="R11">
            <v>70845.039367200341</v>
          </cell>
          <cell r="S11">
            <v>72650.795105212936</v>
          </cell>
          <cell r="T11">
            <v>74437.833227805531</v>
          </cell>
          <cell r="U11">
            <v>76496.831554858116</v>
          </cell>
          <cell r="V11">
            <v>78921.514618670713</v>
          </cell>
          <cell r="W11">
            <v>81665.746055753305</v>
          </cell>
          <cell r="X11">
            <v>84278.731122755911</v>
          </cell>
          <cell r="Y11">
            <v>86470.400885348499</v>
          </cell>
          <cell r="Z11">
            <v>88178.329775361097</v>
          </cell>
          <cell r="AA11">
            <v>90005.418240768689</v>
          </cell>
          <cell r="AB11">
            <v>91790.753466991286</v>
          </cell>
          <cell r="AC11">
            <v>94138.678174583867</v>
          </cell>
          <cell r="AD11">
            <v>96661.477092176472</v>
          </cell>
          <cell r="AE11">
            <v>98962.008191562039</v>
          </cell>
          <cell r="AF11">
            <v>101234.98940588186</v>
          </cell>
          <cell r="AG11">
            <v>103452.67112837321</v>
          </cell>
          <cell r="AH11">
            <v>105732.67413493978</v>
          </cell>
          <cell r="AI11">
            <v>108068.54927440583</v>
          </cell>
          <cell r="AJ11">
            <v>109633.56675199841</v>
          </cell>
          <cell r="AK11">
            <v>111167.42846241475</v>
          </cell>
          <cell r="AL11">
            <v>113183.58790751503</v>
          </cell>
          <cell r="AM11">
            <v>114918.31155936538</v>
          </cell>
          <cell r="AN11">
            <v>116917.31195878166</v>
          </cell>
          <cell r="AO11">
            <v>118644.86508987764</v>
          </cell>
          <cell r="AP11">
            <v>120145.80496253233</v>
          </cell>
          <cell r="AQ11">
            <v>121642.7524484304</v>
          </cell>
          <cell r="AR11">
            <v>122922.32650775136</v>
          </cell>
          <cell r="AS11">
            <v>124089.47450352159</v>
          </cell>
          <cell r="AT11">
            <v>125367.51020010248</v>
          </cell>
          <cell r="AU11">
            <v>126638.45083421582</v>
          </cell>
          <cell r="AV11">
            <v>128005.58368272138</v>
          </cell>
          <cell r="AW11">
            <v>129465.82429663188</v>
          </cell>
          <cell r="AX11">
            <v>131018.36186532448</v>
          </cell>
          <cell r="AY11">
            <v>132765.92856745882</v>
          </cell>
          <cell r="AZ11">
            <v>134654.48420137085</v>
          </cell>
          <cell r="BA11">
            <v>136457.32733612906</v>
          </cell>
          <cell r="BB11">
            <v>138349.44369153588</v>
          </cell>
          <cell r="BC11">
            <v>140260.48121049677</v>
          </cell>
          <cell r="BD11">
            <v>142190.62910464723</v>
          </cell>
          <cell r="BE11">
            <v>144140.07847773924</v>
          </cell>
          <cell r="BF11">
            <v>146109.02234456214</v>
          </cell>
        </row>
        <row r="12">
          <cell r="C12" t="str">
            <v>Heating_Ventilation_Air_Conditioning</v>
          </cell>
          <cell r="D12" t="str">
            <v>Stock Units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C13" t="str">
            <v>Illuminated_Exit_Signs</v>
          </cell>
          <cell r="D13" t="str">
            <v>Stock Units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1165657.8991854207</v>
          </cell>
          <cell r="L13">
            <v>1189740.8028523368</v>
          </cell>
          <cell r="M13">
            <v>1213231.6527935341</v>
          </cell>
          <cell r="N13">
            <v>1238507.5976022331</v>
          </cell>
          <cell r="O13">
            <v>1261065.7630595937</v>
          </cell>
          <cell r="P13">
            <v>1284532.3359827802</v>
          </cell>
          <cell r="Q13">
            <v>1308818.4024593497</v>
          </cell>
          <cell r="R13">
            <v>1336793.6858993459</v>
          </cell>
          <cell r="S13">
            <v>1370866.9659823738</v>
          </cell>
          <cell r="T13">
            <v>1404587.0584557673</v>
          </cell>
          <cell r="U13">
            <v>1443438.8395750469</v>
          </cell>
          <cell r="V13">
            <v>1489190.8221974522</v>
          </cell>
          <cell r="W13">
            <v>1540972.4471426269</v>
          </cell>
          <cell r="X13">
            <v>1590277.5498021583</v>
          </cell>
          <cell r="Y13">
            <v>1631632.7431421555</v>
          </cell>
          <cell r="Z13">
            <v>1663860.102693754</v>
          </cell>
          <cell r="AA13">
            <v>1698335.9156222623</v>
          </cell>
          <cell r="AB13">
            <v>1732023.8756960484</v>
          </cell>
          <cell r="AC13">
            <v>1776327.4847011692</v>
          </cell>
          <cell r="AD13">
            <v>1823930.8411810987</v>
          </cell>
          <cell r="AE13">
            <v>1867340.1677245395</v>
          </cell>
          <cell r="AF13">
            <v>1910229.648238786</v>
          </cell>
          <cell r="AG13">
            <v>1952075.6680934008</v>
          </cell>
          <cell r="AH13">
            <v>1995097.6446528607</v>
          </cell>
          <cell r="AI13">
            <v>2039173.8871869734</v>
          </cell>
          <cell r="AJ13">
            <v>2068704.613700148</v>
          </cell>
          <cell r="AK13">
            <v>2097647.4538459415</v>
          </cell>
          <cell r="AL13">
            <v>2135690.8968315092</v>
          </cell>
          <cell r="AM13">
            <v>2168423.8537934534</v>
          </cell>
          <cell r="AN13">
            <v>2206143.5182317672</v>
          </cell>
          <cell r="AO13">
            <v>2238741.1727511599</v>
          </cell>
          <cell r="AP13">
            <v>2267062.8020790746</v>
          </cell>
          <cell r="AQ13">
            <v>2295309.0980109517</v>
          </cell>
          <cell r="AR13">
            <v>2319453.7175696334</v>
          </cell>
          <cell r="AS13">
            <v>2341476.9401578624</v>
          </cell>
          <cell r="AT13">
            <v>2365592.5319452849</v>
          </cell>
          <cell r="AU13">
            <v>2389574.2451324221</v>
          </cell>
          <cell r="AV13">
            <v>2415371.0345194</v>
          </cell>
          <cell r="AW13">
            <v>2442924.6988268136</v>
          </cell>
          <cell r="AX13">
            <v>2472219.9386557108</v>
          </cell>
          <cell r="AY13">
            <v>2505195.234512243</v>
          </cell>
          <cell r="AZ13">
            <v>2540830.8876141887</v>
          </cell>
          <cell r="BA13">
            <v>2574849.2090201555</v>
          </cell>
          <cell r="BB13">
            <v>2610552.0503127491</v>
          </cell>
          <cell r="BC13">
            <v>2646611.9200182687</v>
          </cell>
          <cell r="BD13">
            <v>2683032.3884208435</v>
          </cell>
          <cell r="BE13">
            <v>2719817.0615074439</v>
          </cell>
          <cell r="BF13">
            <v>2756969.5813249103</v>
          </cell>
        </row>
        <row r="14">
          <cell r="C14" t="str">
            <v>Prerinse_Spray_Valves</v>
          </cell>
          <cell r="D14" t="str">
            <v>Stock Units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10716.24261521804</v>
          </cell>
          <cell r="L14">
            <v>10937.643970413201</v>
          </cell>
          <cell r="M14">
            <v>11153.602398167575</v>
          </cell>
          <cell r="N14">
            <v>11385.971738338616</v>
          </cell>
          <cell r="O14">
            <v>11593.355717947248</v>
          </cell>
          <cell r="P14">
            <v>11809.090959795054</v>
          </cell>
          <cell r="Q14">
            <v>12032.36005162217</v>
          </cell>
          <cell r="R14">
            <v>12289.545221286431</v>
          </cell>
          <cell r="S14">
            <v>12602.791102707703</v>
          </cell>
          <cell r="T14">
            <v>12912.790024522577</v>
          </cell>
          <cell r="U14">
            <v>13269.96609890812</v>
          </cell>
          <cell r="V14">
            <v>13690.577794888181</v>
          </cell>
          <cell r="W14">
            <v>14166.62180086154</v>
          </cell>
          <cell r="X14">
            <v>14619.898394823627</v>
          </cell>
          <cell r="Y14">
            <v>15000.089088457118</v>
          </cell>
          <cell r="Z14">
            <v>15296.364868893328</v>
          </cell>
          <cell r="AA14">
            <v>15613.311355471375</v>
          </cell>
          <cell r="AB14">
            <v>15923.014874501054</v>
          </cell>
          <cell r="AC14">
            <v>16330.311237490923</v>
          </cell>
          <cell r="AD14">
            <v>16767.943168518133</v>
          </cell>
          <cell r="AE14">
            <v>17167.018124667629</v>
          </cell>
          <cell r="AF14">
            <v>17561.313980383547</v>
          </cell>
          <cell r="AG14">
            <v>17946.016989350974</v>
          </cell>
          <cell r="AH14">
            <v>18341.530920942376</v>
          </cell>
          <cell r="AI14">
            <v>18746.737035783455</v>
          </cell>
          <cell r="AJ14">
            <v>19018.221860053061</v>
          </cell>
          <cell r="AK14">
            <v>19284.302068656754</v>
          </cell>
          <cell r="AL14">
            <v>19634.04684818122</v>
          </cell>
          <cell r="AM14">
            <v>19934.970737225176</v>
          </cell>
          <cell r="AN14">
            <v>20281.738923472662</v>
          </cell>
          <cell r="AO14">
            <v>20581.418936588845</v>
          </cell>
          <cell r="AP14">
            <v>20841.78816786013</v>
          </cell>
          <cell r="AQ14">
            <v>21101.464836631272</v>
          </cell>
          <cell r="AR14">
            <v>21323.433564526295</v>
          </cell>
          <cell r="AS14">
            <v>21525.899653924684</v>
          </cell>
          <cell r="AT14">
            <v>21747.601520813911</v>
          </cell>
          <cell r="AU14">
            <v>21968.072601584288</v>
          </cell>
          <cell r="AV14">
            <v>22205.230222150079</v>
          </cell>
          <cell r="AW14">
            <v>22458.539320696796</v>
          </cell>
          <cell r="AX14">
            <v>22727.859245262007</v>
          </cell>
          <cell r="AY14">
            <v>23031.011028434528</v>
          </cell>
          <cell r="AZ14">
            <v>23358.620273530418</v>
          </cell>
          <cell r="BA14">
            <v>23671.360903352906</v>
          </cell>
          <cell r="BB14">
            <v>23999.58782963327</v>
          </cell>
          <cell r="BC14">
            <v>24331.097025176441</v>
          </cell>
          <cell r="BD14">
            <v>24665.921312675036</v>
          </cell>
          <cell r="BE14">
            <v>25004.093843048628</v>
          </cell>
          <cell r="BF14">
            <v>25345.648098725946</v>
          </cell>
        </row>
        <row r="15">
          <cell r="C15" t="str">
            <v>Walk_In_Coolers_Freezers_Components</v>
          </cell>
          <cell r="D15" t="str">
            <v>Stock Units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92119.545650698157</v>
          </cell>
          <cell r="L15">
            <v>94667.744621232094</v>
          </cell>
          <cell r="M15">
            <v>97194.624300115625</v>
          </cell>
          <cell r="N15">
            <v>99890.949031617449</v>
          </cell>
          <cell r="O15">
            <v>102394.00480428466</v>
          </cell>
          <cell r="P15">
            <v>104995.77070910622</v>
          </cell>
          <cell r="Q15">
            <v>107690.40823761244</v>
          </cell>
          <cell r="R15">
            <v>110716.92855274037</v>
          </cell>
          <cell r="S15">
            <v>114282.1391890517</v>
          </cell>
          <cell r="T15">
            <v>117854.65820957089</v>
          </cell>
          <cell r="U15">
            <v>121897.1040464441</v>
          </cell>
          <cell r="V15">
            <v>126568.13064830824</v>
          </cell>
          <cell r="W15">
            <v>131804.49830670838</v>
          </cell>
          <cell r="X15">
            <v>136883.84143490443</v>
          </cell>
          <cell r="Y15">
            <v>141328.04094196021</v>
          </cell>
          <cell r="Z15">
            <v>145021.50001671127</v>
          </cell>
          <cell r="AA15">
            <v>148947.0943566541</v>
          </cell>
          <cell r="AB15">
            <v>152840.54521475988</v>
          </cell>
          <cell r="AC15">
            <v>157713.04277666303</v>
          </cell>
          <cell r="AD15">
            <v>162928.33594304285</v>
          </cell>
          <cell r="AE15">
            <v>167818.32361128397</v>
          </cell>
          <cell r="AF15">
            <v>172708.3764879317</v>
          </cell>
          <cell r="AG15">
            <v>177550.02402804571</v>
          </cell>
          <cell r="AH15">
            <v>182544.63833236613</v>
          </cell>
          <cell r="AI15">
            <v>186577.4643817594</v>
          </cell>
          <cell r="AJ15">
            <v>189279.42526346724</v>
          </cell>
          <cell r="AK15">
            <v>191927.59654515141</v>
          </cell>
          <cell r="AL15">
            <v>195408.44198614071</v>
          </cell>
          <cell r="AM15">
            <v>198403.39604574849</v>
          </cell>
          <cell r="AN15">
            <v>201854.61685259189</v>
          </cell>
          <cell r="AO15">
            <v>204837.19119960401</v>
          </cell>
          <cell r="AP15">
            <v>207428.5238075612</v>
          </cell>
          <cell r="AQ15">
            <v>210012.9636663986</v>
          </cell>
          <cell r="AR15">
            <v>212222.11410914749</v>
          </cell>
          <cell r="AS15">
            <v>214237.16395548268</v>
          </cell>
          <cell r="AT15">
            <v>216443.65845604235</v>
          </cell>
          <cell r="AU15">
            <v>218637.90352072348</v>
          </cell>
          <cell r="AV15">
            <v>220998.22187476646</v>
          </cell>
          <cell r="AW15">
            <v>223519.28829936415</v>
          </cell>
          <cell r="AX15">
            <v>226199.70295162866</v>
          </cell>
          <cell r="AY15">
            <v>229216.83019458165</v>
          </cell>
          <cell r="AZ15">
            <v>232477.37106317867</v>
          </cell>
          <cell r="BA15">
            <v>235589.93159091508</v>
          </cell>
          <cell r="BB15">
            <v>238856.61995008477</v>
          </cell>
          <cell r="BC15">
            <v>242155.97519284618</v>
          </cell>
          <cell r="BD15">
            <v>245488.32398803518</v>
          </cell>
          <cell r="BE15">
            <v>248853.99627117609</v>
          </cell>
          <cell r="BF15">
            <v>252253.32527714837</v>
          </cell>
        </row>
        <row r="16">
          <cell r="C16" t="str">
            <v>Walk_In_Coolers_Freezers_Systems</v>
          </cell>
          <cell r="D16" t="str">
            <v>Stock Units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44536.155520668559</v>
          </cell>
          <cell r="L16">
            <v>45611.986531573391</v>
          </cell>
          <cell r="M16">
            <v>46671.345388919704</v>
          </cell>
          <cell r="N16">
            <v>47805.756364313966</v>
          </cell>
          <cell r="O16">
            <v>48841.522381267328</v>
          </cell>
          <cell r="P16">
            <v>49918.494479259149</v>
          </cell>
          <cell r="Q16">
            <v>51033.562362029857</v>
          </cell>
          <cell r="R16">
            <v>52299.319825754959</v>
          </cell>
          <cell r="S16">
            <v>53811.769076325028</v>
          </cell>
          <cell r="T16">
            <v>55319.226307211495</v>
          </cell>
          <cell r="U16">
            <v>57038.290800491879</v>
          </cell>
          <cell r="V16">
            <v>59041.092481462998</v>
          </cell>
          <cell r="W16">
            <v>61295.711897729605</v>
          </cell>
          <cell r="X16">
            <v>63465.050922321119</v>
          </cell>
          <cell r="Y16">
            <v>65328.988173309102</v>
          </cell>
          <cell r="Z16">
            <v>66837.085396103081</v>
          </cell>
          <cell r="AA16">
            <v>68444.232027168138</v>
          </cell>
          <cell r="AB16">
            <v>70028.548005155972</v>
          </cell>
          <cell r="AC16">
            <v>72052.278525874455</v>
          </cell>
          <cell r="AD16">
            <v>74221.882672152409</v>
          </cell>
          <cell r="AE16">
            <v>76232.728224794701</v>
          </cell>
          <cell r="AF16">
            <v>78233.645165313486</v>
          </cell>
          <cell r="AG16">
            <v>80202.916187624782</v>
          </cell>
          <cell r="AH16">
            <v>82231.608984396822</v>
          </cell>
          <cell r="AI16">
            <v>84048.292168440777</v>
          </cell>
          <cell r="AJ16">
            <v>85265.45522918865</v>
          </cell>
          <cell r="AK16">
            <v>86458.387474958974</v>
          </cell>
          <cell r="AL16">
            <v>88026.417759789314</v>
          </cell>
          <cell r="AM16">
            <v>89375.566622258164</v>
          </cell>
          <cell r="AN16">
            <v>90930.251780364197</v>
          </cell>
          <cell r="AO16">
            <v>92273.823904481222</v>
          </cell>
          <cell r="AP16">
            <v>93441.151806920476</v>
          </cell>
          <cell r="AQ16">
            <v>94605.374705259776</v>
          </cell>
          <cell r="AR16">
            <v>95600.539488270675</v>
          </cell>
          <cell r="AS16">
            <v>96508.26700391651</v>
          </cell>
          <cell r="AT16">
            <v>97502.235354090037</v>
          </cell>
          <cell r="AU16">
            <v>98490.685652182452</v>
          </cell>
          <cell r="AV16">
            <v>99553.947645202294</v>
          </cell>
          <cell r="AW16">
            <v>100689.62246066167</v>
          </cell>
          <cell r="AX16">
            <v>101897.07950576943</v>
          </cell>
          <cell r="AY16">
            <v>103256.21681029518</v>
          </cell>
          <cell r="AZ16">
            <v>104725.0056185205</v>
          </cell>
          <cell r="BA16">
            <v>106127.13313426309</v>
          </cell>
          <cell r="BB16">
            <v>107598.69122700764</v>
          </cell>
          <cell r="BC16">
            <v>109084.96490067965</v>
          </cell>
          <cell r="BD16">
            <v>110586.10131108838</v>
          </cell>
          <cell r="BE16">
            <v>112102.2490856012</v>
          </cell>
          <cell r="BF16">
            <v>113633.55833785914</v>
          </cell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</row>
        <row r="19">
          <cell r="D19" t="str">
            <v>Large Off</v>
          </cell>
        </row>
        <row r="21">
          <cell r="D21"/>
        </row>
        <row r="23"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</row>
        <row r="24">
          <cell r="D24" t="str">
            <v>Stock Units</v>
          </cell>
          <cell r="E24">
            <v>1981</v>
          </cell>
          <cell r="F24">
            <v>1982</v>
          </cell>
          <cell r="G24">
            <v>1983</v>
          </cell>
          <cell r="H24">
            <v>1984</v>
          </cell>
          <cell r="I24">
            <v>1985</v>
          </cell>
          <cell r="J24">
            <v>1986</v>
          </cell>
          <cell r="K24">
            <v>1987</v>
          </cell>
          <cell r="L24">
            <v>1988</v>
          </cell>
          <cell r="M24">
            <v>1989</v>
          </cell>
          <cell r="N24">
            <v>1990</v>
          </cell>
          <cell r="O24">
            <v>1991</v>
          </cell>
          <cell r="P24">
            <v>1992</v>
          </cell>
          <cell r="Q24">
            <v>1993</v>
          </cell>
          <cell r="R24">
            <v>1994</v>
          </cell>
          <cell r="S24">
            <v>1995</v>
          </cell>
          <cell r="T24">
            <v>1996</v>
          </cell>
          <cell r="U24">
            <v>1997</v>
          </cell>
          <cell r="V24">
            <v>1998</v>
          </cell>
          <cell r="W24">
            <v>1999</v>
          </cell>
          <cell r="X24">
            <v>2000</v>
          </cell>
          <cell r="Y24">
            <v>2001</v>
          </cell>
          <cell r="Z24">
            <v>2002</v>
          </cell>
          <cell r="AA24">
            <v>2003</v>
          </cell>
          <cell r="AB24">
            <v>2004</v>
          </cell>
          <cell r="AC24">
            <v>2005</v>
          </cell>
          <cell r="AD24">
            <v>2006</v>
          </cell>
          <cell r="AE24">
            <v>2007</v>
          </cell>
          <cell r="AF24">
            <v>2008</v>
          </cell>
          <cell r="AG24">
            <v>2009</v>
          </cell>
          <cell r="AH24">
            <v>2010</v>
          </cell>
          <cell r="AI24">
            <v>2011</v>
          </cell>
          <cell r="AJ24">
            <v>2012</v>
          </cell>
          <cell r="AK24">
            <v>2013</v>
          </cell>
          <cell r="AL24">
            <v>2014</v>
          </cell>
          <cell r="AM24">
            <v>2015</v>
          </cell>
          <cell r="AN24">
            <v>2016</v>
          </cell>
          <cell r="AO24">
            <v>2017</v>
          </cell>
          <cell r="AP24">
            <v>2018</v>
          </cell>
          <cell r="AQ24">
            <v>2019</v>
          </cell>
          <cell r="AR24">
            <v>2020</v>
          </cell>
          <cell r="AS24">
            <v>2021</v>
          </cell>
          <cell r="AT24">
            <v>2022</v>
          </cell>
          <cell r="AU24">
            <v>2023</v>
          </cell>
          <cell r="AV24">
            <v>2024</v>
          </cell>
          <cell r="AW24">
            <v>2025</v>
          </cell>
          <cell r="AX24">
            <v>2026</v>
          </cell>
          <cell r="AY24">
            <v>2027</v>
          </cell>
          <cell r="AZ24">
            <v>2028</v>
          </cell>
          <cell r="BA24">
            <v>2029</v>
          </cell>
          <cell r="BB24">
            <v>2030</v>
          </cell>
          <cell r="BC24">
            <v>2031</v>
          </cell>
          <cell r="BD24">
            <v>2032</v>
          </cell>
          <cell r="BE24">
            <v>2033</v>
          </cell>
          <cell r="BF24">
            <v>2034</v>
          </cell>
        </row>
        <row r="25">
          <cell r="D25" t="str">
            <v>Stock Units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510.46740112834459</v>
          </cell>
          <cell r="L25">
            <v>517.62779348512993</v>
          </cell>
          <cell r="M25">
            <v>527.37223948239966</v>
          </cell>
          <cell r="N25">
            <v>539.00200269722336</v>
          </cell>
          <cell r="O25">
            <v>547.01575816189131</v>
          </cell>
          <cell r="P25">
            <v>553.39296754169322</v>
          </cell>
          <cell r="Q25">
            <v>559.08081704909921</v>
          </cell>
          <cell r="R25">
            <v>568.00120582727243</v>
          </cell>
          <cell r="S25">
            <v>579.15925245858352</v>
          </cell>
          <cell r="T25">
            <v>592.01878074296212</v>
          </cell>
          <cell r="U25">
            <v>606.06406221178145</v>
          </cell>
          <cell r="V25">
            <v>626.10526122611088</v>
          </cell>
          <cell r="W25">
            <v>650.08890109276024</v>
          </cell>
          <cell r="X25">
            <v>675.54132166872648</v>
          </cell>
          <cell r="Y25">
            <v>692.60323315981316</v>
          </cell>
          <cell r="Z25">
            <v>704.39967706548475</v>
          </cell>
          <cell r="AA25">
            <v>715.15501949530903</v>
          </cell>
          <cell r="AB25">
            <v>727.85671493894949</v>
          </cell>
          <cell r="AC25">
            <v>737.67641283208582</v>
          </cell>
          <cell r="AD25">
            <v>755.92953730958936</v>
          </cell>
          <cell r="AE25">
            <v>769.58680930498008</v>
          </cell>
          <cell r="AF25">
            <v>783.85368357830112</v>
          </cell>
          <cell r="AG25">
            <v>797.02201309071995</v>
          </cell>
          <cell r="AH25">
            <v>807.23378923377277</v>
          </cell>
          <cell r="AI25">
            <v>820.99145540420648</v>
          </cell>
          <cell r="AJ25">
            <v>834.85324174981065</v>
          </cell>
          <cell r="AK25">
            <v>848.27169554989291</v>
          </cell>
          <cell r="AL25">
            <v>860.18777641355894</v>
          </cell>
          <cell r="AM25">
            <v>871.9287704630035</v>
          </cell>
          <cell r="AN25">
            <v>882.82497898827046</v>
          </cell>
          <cell r="AO25">
            <v>893.69645513879209</v>
          </cell>
          <cell r="AP25">
            <v>905.42767476578365</v>
          </cell>
          <cell r="AQ25">
            <v>917.64650856067954</v>
          </cell>
          <cell r="AR25">
            <v>932.31397563037513</v>
          </cell>
          <cell r="AS25">
            <v>944.59633252937351</v>
          </cell>
          <cell r="AT25">
            <v>957.76816690890723</v>
          </cell>
          <cell r="AU25">
            <v>971.50705834454016</v>
          </cell>
          <cell r="AV25">
            <v>986.17251184317513</v>
          </cell>
          <cell r="AW25">
            <v>1001.6379639172492</v>
          </cell>
          <cell r="AX25">
            <v>1017.3508047354009</v>
          </cell>
          <cell r="AY25">
            <v>1032.8909591364018</v>
          </cell>
          <cell r="AZ25">
            <v>1048.5477789217155</v>
          </cell>
          <cell r="BA25">
            <v>1064.9336575811692</v>
          </cell>
          <cell r="BB25">
            <v>1082.8974142217864</v>
          </cell>
          <cell r="BC25">
            <v>1101.0408084288099</v>
          </cell>
          <cell r="BD25">
            <v>1119.3656365779036</v>
          </cell>
          <cell r="BE25">
            <v>1137.8737130084883</v>
          </cell>
          <cell r="BF25">
            <v>1156.5668702033786</v>
          </cell>
        </row>
        <row r="26">
          <cell r="D26" t="str">
            <v>Stock Units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850.77900188057424</v>
          </cell>
          <cell r="L26">
            <v>862.71298914188321</v>
          </cell>
          <cell r="M26">
            <v>878.95373247066595</v>
          </cell>
          <cell r="N26">
            <v>898.33667116203878</v>
          </cell>
          <cell r="O26">
            <v>911.69293026981893</v>
          </cell>
          <cell r="P26">
            <v>922.32161256948871</v>
          </cell>
          <cell r="Q26">
            <v>931.80136174849861</v>
          </cell>
          <cell r="R26">
            <v>946.66867637878738</v>
          </cell>
          <cell r="S26">
            <v>965.26542076430587</v>
          </cell>
          <cell r="T26">
            <v>986.69796790493695</v>
          </cell>
          <cell r="U26">
            <v>1010.1067703529691</v>
          </cell>
          <cell r="V26">
            <v>1043.5087687101848</v>
          </cell>
          <cell r="W26">
            <v>1083.4815018212671</v>
          </cell>
          <cell r="X26">
            <v>1125.9022027812107</v>
          </cell>
          <cell r="Y26">
            <v>1154.338721933022</v>
          </cell>
          <cell r="Z26">
            <v>1173.999461775808</v>
          </cell>
          <cell r="AA26">
            <v>1191.9250324921816</v>
          </cell>
          <cell r="AB26">
            <v>1213.0945248982491</v>
          </cell>
          <cell r="AC26">
            <v>1229.4606880534764</v>
          </cell>
          <cell r="AD26">
            <v>1259.8825621826491</v>
          </cell>
          <cell r="AE26">
            <v>1282.6446821749666</v>
          </cell>
          <cell r="AF26">
            <v>1306.4228059638353</v>
          </cell>
          <cell r="AG26">
            <v>1328.3700218178665</v>
          </cell>
          <cell r="AH26">
            <v>1345.3896487229545</v>
          </cell>
          <cell r="AI26">
            <v>1368.319092340344</v>
          </cell>
          <cell r="AJ26">
            <v>1391.4220695830179</v>
          </cell>
          <cell r="AK26">
            <v>1413.7861592498214</v>
          </cell>
          <cell r="AL26">
            <v>1433.6462940225983</v>
          </cell>
          <cell r="AM26">
            <v>1453.214617438339</v>
          </cell>
          <cell r="AN26">
            <v>1471.3749649804506</v>
          </cell>
          <cell r="AO26">
            <v>1489.4940918979867</v>
          </cell>
          <cell r="AP26">
            <v>1509.0461246096393</v>
          </cell>
          <cell r="AQ26">
            <v>1529.4108476011324</v>
          </cell>
          <cell r="AR26">
            <v>1553.8566260506252</v>
          </cell>
          <cell r="AS26">
            <v>1574.3272208822893</v>
          </cell>
          <cell r="AT26">
            <v>1596.2802781815119</v>
          </cell>
          <cell r="AU26">
            <v>1619.1784305742337</v>
          </cell>
          <cell r="AV26">
            <v>1643.6208530719587</v>
          </cell>
          <cell r="AW26">
            <v>1669.3966065287486</v>
          </cell>
          <cell r="AX26">
            <v>1695.5846745590015</v>
          </cell>
          <cell r="AY26">
            <v>1721.4849318940032</v>
          </cell>
          <cell r="AZ26">
            <v>1747.5796315361924</v>
          </cell>
          <cell r="BA26">
            <v>1774.8894293019487</v>
          </cell>
          <cell r="BB26">
            <v>1804.8290237029776</v>
          </cell>
          <cell r="BC26">
            <v>1835.0680140480165</v>
          </cell>
          <cell r="BD26">
            <v>1865.609394296506</v>
          </cell>
          <cell r="BE26">
            <v>1896.4561883474803</v>
          </cell>
          <cell r="BF26">
            <v>1927.6114503389645</v>
          </cell>
        </row>
        <row r="27">
          <cell r="D27" t="str">
            <v>Stock Units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480.56916286810201</v>
          </cell>
          <cell r="L27">
            <v>487.31016876407369</v>
          </cell>
          <cell r="M27">
            <v>496.48387945582442</v>
          </cell>
          <cell r="N27">
            <v>507.43248373525205</v>
          </cell>
          <cell r="O27">
            <v>514.97687099009443</v>
          </cell>
          <cell r="P27">
            <v>520.98056518547639</v>
          </cell>
          <cell r="Q27">
            <v>526.33527553573947</v>
          </cell>
          <cell r="R27">
            <v>534.73319430216611</v>
          </cell>
          <cell r="S27">
            <v>545.237710588612</v>
          </cell>
          <cell r="T27">
            <v>557.34405220580913</v>
          </cell>
          <cell r="U27">
            <v>570.56669706578964</v>
          </cell>
          <cell r="V27">
            <v>589.43407667103077</v>
          </cell>
          <cell r="W27">
            <v>612.01298711226343</v>
          </cell>
          <cell r="X27">
            <v>635.97465130888395</v>
          </cell>
          <cell r="Y27">
            <v>652.03724120997663</v>
          </cell>
          <cell r="Z27">
            <v>663.1427636391038</v>
          </cell>
          <cell r="AA27">
            <v>673.26816223739922</v>
          </cell>
          <cell r="AB27">
            <v>685.22591533360765</v>
          </cell>
          <cell r="AC27">
            <v>694.47047039371751</v>
          </cell>
          <cell r="AD27">
            <v>711.6545035572293</v>
          </cell>
          <cell r="AE27">
            <v>724.51186478221507</v>
          </cell>
          <cell r="AF27">
            <v>737.94312368556393</v>
          </cell>
          <cell r="AG27">
            <v>750.34017994452631</v>
          </cell>
          <cell r="AH27">
            <v>759.95384910658402</v>
          </cell>
          <cell r="AI27">
            <v>772.90572438780669</v>
          </cell>
          <cell r="AJ27">
            <v>785.95562149237935</v>
          </cell>
          <cell r="AK27">
            <v>798.58815217981578</v>
          </cell>
          <cell r="AL27">
            <v>809.80630439220522</v>
          </cell>
          <cell r="AM27">
            <v>820.8596246808446</v>
          </cell>
          <cell r="AN27">
            <v>831.11763880250885</v>
          </cell>
          <cell r="AO27">
            <v>841.35236913249355</v>
          </cell>
          <cell r="AP27">
            <v>852.39648748971592</v>
          </cell>
          <cell r="AQ27">
            <v>863.89966029773086</v>
          </cell>
          <cell r="AR27">
            <v>877.70804914978771</v>
          </cell>
          <cell r="AS27">
            <v>889.27102449346671</v>
          </cell>
          <cell r="AT27">
            <v>901.67138033836079</v>
          </cell>
          <cell r="AU27">
            <v>914.60558052697945</v>
          </cell>
          <cell r="AV27">
            <v>928.41207374347391</v>
          </cell>
          <cell r="AW27">
            <v>942.97170936405655</v>
          </cell>
          <cell r="AX27">
            <v>957.7642440911867</v>
          </cell>
          <cell r="AY27">
            <v>972.39420669961669</v>
          </cell>
          <cell r="AZ27">
            <v>987.13400156364389</v>
          </cell>
          <cell r="BA27">
            <v>1002.5601540913586</v>
          </cell>
          <cell r="BB27">
            <v>1019.4717677843498</v>
          </cell>
          <cell r="BC27">
            <v>1036.552497614271</v>
          </cell>
          <cell r="BD27">
            <v>1053.8040347424912</v>
          </cell>
          <cell r="BE27">
            <v>1071.2280872419938</v>
          </cell>
          <cell r="BF27">
            <v>1088.8263802664915</v>
          </cell>
        </row>
        <row r="28">
          <cell r="D28" t="str">
            <v>Stock Units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2041.8696045133784</v>
          </cell>
          <cell r="L28">
            <v>2070.5111739405197</v>
          </cell>
          <cell r="M28">
            <v>2109.4889579295987</v>
          </cell>
          <cell r="N28">
            <v>2156.0080107888934</v>
          </cell>
          <cell r="O28">
            <v>2188.0630326475653</v>
          </cell>
          <cell r="P28">
            <v>2213.5718701667729</v>
          </cell>
          <cell r="Q28">
            <v>2236.3232681963968</v>
          </cell>
          <cell r="R28">
            <v>2272.0048233090897</v>
          </cell>
          <cell r="S28">
            <v>2316.6370098343341</v>
          </cell>
          <cell r="T28">
            <v>2368.0751229718485</v>
          </cell>
          <cell r="U28">
            <v>2424.2562488471258</v>
          </cell>
          <cell r="V28">
            <v>2504.4210449044435</v>
          </cell>
          <cell r="W28">
            <v>2600.355604371041</v>
          </cell>
          <cell r="X28">
            <v>2702.1652866749059</v>
          </cell>
          <cell r="Y28">
            <v>2770.4129326392526</v>
          </cell>
          <cell r="Z28">
            <v>2817.598708261939</v>
          </cell>
          <cell r="AA28">
            <v>2860.6200779812361</v>
          </cell>
          <cell r="AB28">
            <v>2911.426859755798</v>
          </cell>
          <cell r="AC28">
            <v>2950.7056513283433</v>
          </cell>
          <cell r="AD28">
            <v>3023.7181492383575</v>
          </cell>
          <cell r="AE28">
            <v>3078.3472372199203</v>
          </cell>
          <cell r="AF28">
            <v>3135.4147343132045</v>
          </cell>
          <cell r="AG28">
            <v>3188.0880523628798</v>
          </cell>
          <cell r="AH28">
            <v>3228.9351569350911</v>
          </cell>
          <cell r="AI28">
            <v>3283.9658216168259</v>
          </cell>
          <cell r="AJ28">
            <v>3339.4129669992426</v>
          </cell>
          <cell r="AK28">
            <v>3393.0867821995716</v>
          </cell>
          <cell r="AL28">
            <v>3440.7511056542357</v>
          </cell>
          <cell r="AM28">
            <v>3487.715081852014</v>
          </cell>
          <cell r="AN28">
            <v>3531.2999159530818</v>
          </cell>
          <cell r="AO28">
            <v>3574.7858205551684</v>
          </cell>
          <cell r="AP28">
            <v>3621.7106990631346</v>
          </cell>
          <cell r="AQ28">
            <v>3670.5860342427181</v>
          </cell>
          <cell r="AR28">
            <v>3729.2559025215005</v>
          </cell>
          <cell r="AS28">
            <v>3778.385330117494</v>
          </cell>
          <cell r="AT28">
            <v>3831.0726676356289</v>
          </cell>
          <cell r="AU28">
            <v>3886.0282333781606</v>
          </cell>
          <cell r="AV28">
            <v>3944.6900473727005</v>
          </cell>
          <cell r="AW28">
            <v>4006.5518556689967</v>
          </cell>
          <cell r="AX28">
            <v>4069.4032189416034</v>
          </cell>
          <cell r="AY28">
            <v>4131.563836545607</v>
          </cell>
          <cell r="AZ28">
            <v>4194.1911156868618</v>
          </cell>
          <cell r="BA28">
            <v>4259.7346303246768</v>
          </cell>
          <cell r="BB28">
            <v>4331.5896568871458</v>
          </cell>
          <cell r="BC28">
            <v>4404.1632337152396</v>
          </cell>
          <cell r="BD28">
            <v>4477.4625463116145</v>
          </cell>
          <cell r="BE28">
            <v>4551.4948520339531</v>
          </cell>
          <cell r="BF28">
            <v>4626.2674808135143</v>
          </cell>
        </row>
        <row r="29">
          <cell r="D29" t="str">
            <v>Stock Units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D30" t="str">
            <v>Stock Units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112375.00967998274</v>
          </cell>
          <cell r="L30">
            <v>113951.30849676834</v>
          </cell>
          <cell r="M30">
            <v>116096.46450643473</v>
          </cell>
          <cell r="N30">
            <v>118656.65689277113</v>
          </cell>
          <cell r="O30">
            <v>120420.81626107654</v>
          </cell>
          <cell r="P30">
            <v>121824.70407879505</v>
          </cell>
          <cell r="Q30">
            <v>123076.83524728926</v>
          </cell>
          <cell r="R30">
            <v>125040.58214489848</v>
          </cell>
          <cell r="S30">
            <v>127496.93018089779</v>
          </cell>
          <cell r="T30">
            <v>130327.84477454826</v>
          </cell>
          <cell r="U30">
            <v>133419.79273739146</v>
          </cell>
          <cell r="V30">
            <v>137831.6903987418</v>
          </cell>
          <cell r="W30">
            <v>143111.48251909763</v>
          </cell>
          <cell r="X30">
            <v>148714.61408495458</v>
          </cell>
          <cell r="Y30">
            <v>152470.64721210781</v>
          </cell>
          <cell r="Z30">
            <v>155067.53291951839</v>
          </cell>
          <cell r="AA30">
            <v>157435.2290877584</v>
          </cell>
          <cell r="AB30">
            <v>160231.39813846812</v>
          </cell>
          <cell r="AC30">
            <v>162393.12020604097</v>
          </cell>
          <cell r="AD30">
            <v>166411.38863085202</v>
          </cell>
          <cell r="AE30">
            <v>169417.91964398191</v>
          </cell>
          <cell r="AF30">
            <v>172558.64935762031</v>
          </cell>
          <cell r="AG30">
            <v>175457.54388674462</v>
          </cell>
          <cell r="AH30">
            <v>177705.57861019377</v>
          </cell>
          <cell r="AI30">
            <v>180734.21053783328</v>
          </cell>
          <cell r="AJ30">
            <v>183785.76362687664</v>
          </cell>
          <cell r="AK30">
            <v>186739.72086751834</v>
          </cell>
          <cell r="AL30">
            <v>189362.9436226679</v>
          </cell>
          <cell r="AM30">
            <v>191947.62252095315</v>
          </cell>
          <cell r="AN30">
            <v>194346.3291490266</v>
          </cell>
          <cell r="AO30">
            <v>196739.59115743331</v>
          </cell>
          <cell r="AP30">
            <v>199322.11830064989</v>
          </cell>
          <cell r="AQ30">
            <v>202011.98951072997</v>
          </cell>
          <cell r="AR30">
            <v>205240.90628444467</v>
          </cell>
          <cell r="AS30">
            <v>207944.76155976113</v>
          </cell>
          <cell r="AT30">
            <v>210844.42765524812</v>
          </cell>
          <cell r="AU30">
            <v>213868.92648643465</v>
          </cell>
          <cell r="AV30">
            <v>217097.39998979177</v>
          </cell>
          <cell r="AW30">
            <v>220501.98630164601</v>
          </cell>
          <cell r="AX30">
            <v>223961.03311861577</v>
          </cell>
          <cell r="AY30">
            <v>227382.06450549929</v>
          </cell>
          <cell r="AZ30">
            <v>230828.77877372343</v>
          </cell>
          <cell r="BA30">
            <v>234435.98908509876</v>
          </cell>
          <cell r="BB30">
            <v>238390.55566842243</v>
          </cell>
          <cell r="BC30">
            <v>242384.6679175793</v>
          </cell>
          <cell r="BD30">
            <v>246418.72128922775</v>
          </cell>
          <cell r="BE30">
            <v>250493.11519459268</v>
          </cell>
          <cell r="BF30">
            <v>254608.25303901127</v>
          </cell>
        </row>
        <row r="31">
          <cell r="D31" t="str">
            <v>Stock Units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1033.0971620916482</v>
          </cell>
          <cell r="L31">
            <v>1047.5885498020218</v>
          </cell>
          <cell r="M31">
            <v>1067.3096122708153</v>
          </cell>
          <cell r="N31">
            <v>1090.8462286080676</v>
          </cell>
          <cell r="O31">
            <v>1107.0646747026567</v>
          </cell>
          <cell r="P31">
            <v>1119.9710363973991</v>
          </cell>
          <cell r="Q31">
            <v>1131.482253708273</v>
          </cell>
          <cell r="R31">
            <v>1149.5355678104363</v>
          </cell>
          <cell r="S31">
            <v>1172.1175118950409</v>
          </cell>
          <cell r="T31">
            <v>1198.1429586661045</v>
          </cell>
          <cell r="U31">
            <v>1226.5681634767195</v>
          </cell>
          <cell r="V31">
            <v>1267.1280616814868</v>
          </cell>
          <cell r="W31">
            <v>1315.6667739050199</v>
          </cell>
          <cell r="X31">
            <v>1367.1780426114472</v>
          </cell>
          <cell r="Y31">
            <v>1401.7083814780201</v>
          </cell>
          <cell r="Z31">
            <v>1425.5823305192018</v>
          </cell>
          <cell r="AA31">
            <v>1447.3492713992948</v>
          </cell>
          <cell r="AB31">
            <v>1473.0552919748932</v>
          </cell>
          <cell r="AC31">
            <v>1492.9286511817152</v>
          </cell>
          <cell r="AD31">
            <v>1529.869797776644</v>
          </cell>
          <cell r="AE31">
            <v>1557.5097389544046</v>
          </cell>
          <cell r="AF31">
            <v>1586.3834090283544</v>
          </cell>
          <cell r="AG31">
            <v>1613.0338157314989</v>
          </cell>
          <cell r="AH31">
            <v>1633.7006730665289</v>
          </cell>
          <cell r="AI31">
            <v>1661.543794578819</v>
          </cell>
          <cell r="AJ31">
            <v>1689.5976372013058</v>
          </cell>
          <cell r="AK31">
            <v>1716.7542519231877</v>
          </cell>
          <cell r="AL31">
            <v>1740.8703253419735</v>
          </cell>
          <cell r="AM31">
            <v>1764.6320535263878</v>
          </cell>
          <cell r="AN31">
            <v>1786.6840828628935</v>
          </cell>
          <cell r="AO31">
            <v>1808.6860581781148</v>
          </cell>
          <cell r="AP31">
            <v>1832.4280046329318</v>
          </cell>
          <cell r="AQ31">
            <v>1857.1567972838905</v>
          </cell>
          <cell r="AR31">
            <v>1886.84119744594</v>
          </cell>
          <cell r="AS31">
            <v>1911.6985498020442</v>
          </cell>
          <cell r="AT31">
            <v>1938.3560497461317</v>
          </cell>
          <cell r="AU31">
            <v>1966.1611744633301</v>
          </cell>
          <cell r="AV31">
            <v>1995.841499508058</v>
          </cell>
          <cell r="AW31">
            <v>2027.140882412576</v>
          </cell>
          <cell r="AX31">
            <v>2058.940937071794</v>
          </cell>
          <cell r="AY31">
            <v>2090.3915044824712</v>
          </cell>
          <cell r="AZ31">
            <v>2122.0781823228863</v>
          </cell>
          <cell r="BA31">
            <v>2155.2403484162382</v>
          </cell>
          <cell r="BB31">
            <v>2191.5958648799833</v>
          </cell>
          <cell r="BC31">
            <v>2228.3149365083659</v>
          </cell>
          <cell r="BD31">
            <v>2265.4011988530324</v>
          </cell>
          <cell r="BE31">
            <v>2302.8583238211454</v>
          </cell>
          <cell r="BF31">
            <v>2340.6900200389391</v>
          </cell>
        </row>
        <row r="32">
          <cell r="D32" t="str">
            <v>Stock Units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8880.7658245587372</v>
          </cell>
          <cell r="L32">
            <v>9067.1122198758258</v>
          </cell>
          <cell r="M32">
            <v>9300.7400724277977</v>
          </cell>
          <cell r="N32">
            <v>9570.1682322215493</v>
          </cell>
          <cell r="O32">
            <v>9777.7372124167796</v>
          </cell>
          <cell r="P32">
            <v>9957.7708850556755</v>
          </cell>
          <cell r="Q32">
            <v>10126.840062355866</v>
          </cell>
          <cell r="R32">
            <v>10356.204809731711</v>
          </cell>
          <cell r="S32">
            <v>10628.764338681651</v>
          </cell>
          <cell r="T32">
            <v>10935.415863777942</v>
          </cell>
          <cell r="U32">
            <v>11267.180784710516</v>
          </cell>
          <cell r="V32">
            <v>11714.482212644256</v>
          </cell>
          <cell r="W32">
            <v>12240.801054123624</v>
          </cell>
          <cell r="X32">
            <v>12800.675992684699</v>
          </cell>
          <cell r="Y32">
            <v>13206.634864499376</v>
          </cell>
          <cell r="Z32">
            <v>13515.635233678307</v>
          </cell>
          <cell r="AA32">
            <v>13807.350893479757</v>
          </cell>
          <cell r="AB32">
            <v>14139.443800776125</v>
          </cell>
          <cell r="AC32">
            <v>14418.2383790564</v>
          </cell>
          <cell r="AD32">
            <v>14865.218581444913</v>
          </cell>
          <cell r="AE32">
            <v>15225.63042116187</v>
          </cell>
          <cell r="AF32">
            <v>15601.43525517068</v>
          </cell>
          <cell r="AG32">
            <v>15958.649371117946</v>
          </cell>
          <cell r="AH32">
            <v>16259.455101850906</v>
          </cell>
          <cell r="AI32">
            <v>16536.56460641804</v>
          </cell>
          <cell r="AJ32">
            <v>16815.771319174375</v>
          </cell>
          <cell r="AK32">
            <v>17086.048344255039</v>
          </cell>
          <cell r="AL32">
            <v>17326.064290535869</v>
          </cell>
          <cell r="AM32">
            <v>17562.553605210425</v>
          </cell>
          <cell r="AN32">
            <v>17782.027090661464</v>
          </cell>
          <cell r="AO32">
            <v>18001.002411959689</v>
          </cell>
          <cell r="AP32">
            <v>18237.294848375259</v>
          </cell>
          <cell r="AQ32">
            <v>18483.408901249171</v>
          </cell>
          <cell r="AR32">
            <v>18778.843786976591</v>
          </cell>
          <cell r="AS32">
            <v>19026.237334183941</v>
          </cell>
          <cell r="AT32">
            <v>19291.546904421743</v>
          </cell>
          <cell r="AU32">
            <v>19568.278244742516</v>
          </cell>
          <cell r="AV32">
            <v>19863.672572742184</v>
          </cell>
          <cell r="AW32">
            <v>20175.180622804015</v>
          </cell>
          <cell r="AX32">
            <v>20491.671623568207</v>
          </cell>
          <cell r="AY32">
            <v>20804.684341976274</v>
          </cell>
          <cell r="AZ32">
            <v>21120.046956540162</v>
          </cell>
          <cell r="BA32">
            <v>21450.09441233442</v>
          </cell>
          <cell r="BB32">
            <v>21811.923783768358</v>
          </cell>
          <cell r="BC32">
            <v>22177.371448916634</v>
          </cell>
          <cell r="BD32">
            <v>22546.473590716396</v>
          </cell>
          <cell r="BE32">
            <v>22919.266753934153</v>
          </cell>
          <cell r="BF32">
            <v>23295.78784878409</v>
          </cell>
        </row>
        <row r="33">
          <cell r="D33" t="str">
            <v>Stock Units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4293.4988998416611</v>
          </cell>
          <cell r="L33">
            <v>4368.6368795194203</v>
          </cell>
          <cell r="M33">
            <v>4466.0705817690723</v>
          </cell>
          <cell r="N33">
            <v>4580.0859368176598</v>
          </cell>
          <cell r="O33">
            <v>4663.9407435152998</v>
          </cell>
          <cell r="P33">
            <v>4734.2567000012323</v>
          </cell>
          <cell r="Q33">
            <v>4799.0227942328247</v>
          </cell>
          <cell r="R33">
            <v>4891.9571253024496</v>
          </cell>
          <cell r="S33">
            <v>5004.7419152144203</v>
          </cell>
          <cell r="T33">
            <v>5132.9218048903222</v>
          </cell>
          <cell r="U33">
            <v>5272.1575227510912</v>
          </cell>
          <cell r="V33">
            <v>5464.53379809341</v>
          </cell>
          <cell r="W33">
            <v>5692.587312650151</v>
          </cell>
          <cell r="X33">
            <v>5934.9266151491311</v>
          </cell>
          <cell r="Y33">
            <v>6104.7764273928569</v>
          </cell>
          <cell r="Z33">
            <v>6229.0464944290434</v>
          </cell>
          <cell r="AA33">
            <v>6344.7597438253561</v>
          </cell>
          <cell r="AB33">
            <v>6478.4165587577036</v>
          </cell>
          <cell r="AC33">
            <v>6587.07047464274</v>
          </cell>
          <cell r="AD33">
            <v>6771.8393062923624</v>
          </cell>
          <cell r="AE33">
            <v>6916.3564560214409</v>
          </cell>
          <cell r="AF33">
            <v>7067.1566408240978</v>
          </cell>
          <cell r="AG33">
            <v>7208.8428316815452</v>
          </cell>
          <cell r="AH33">
            <v>7324.4613835239397</v>
          </cell>
          <cell r="AI33">
            <v>7449.2920037689173</v>
          </cell>
          <cell r="AJ33">
            <v>7575.0673617248949</v>
          </cell>
          <cell r="AK33">
            <v>7696.8201277712615</v>
          </cell>
          <cell r="AL33">
            <v>7804.9410653396899</v>
          </cell>
          <cell r="AM33">
            <v>7911.4733471473792</v>
          </cell>
          <cell r="AN33">
            <v>8010.3404407137878</v>
          </cell>
          <cell r="AO33">
            <v>8108.9831242936962</v>
          </cell>
          <cell r="AP33">
            <v>8215.4267175693167</v>
          </cell>
          <cell r="AQ33">
            <v>8326.2946934593783</v>
          </cell>
          <cell r="AR33">
            <v>8459.380421013062</v>
          </cell>
          <cell r="AS33">
            <v>8570.8247758024772</v>
          </cell>
          <cell r="AT33">
            <v>8690.3398327163395</v>
          </cell>
          <cell r="AU33">
            <v>8815.0000998097676</v>
          </cell>
          <cell r="AV33">
            <v>8948.0675571625834</v>
          </cell>
          <cell r="AW33">
            <v>9088.3938269571354</v>
          </cell>
          <cell r="AX33">
            <v>9230.9647863656264</v>
          </cell>
          <cell r="AY33">
            <v>9371.9688700923143</v>
          </cell>
          <cell r="AZ33">
            <v>9514.0315208829561</v>
          </cell>
          <cell r="BA33">
            <v>9662.7093104861378</v>
          </cell>
          <cell r="BB33">
            <v>9825.7040259849946</v>
          </cell>
          <cell r="BC33">
            <v>9990.3286886388396</v>
          </cell>
          <cell r="BD33">
            <v>10156.599597919223</v>
          </cell>
          <cell r="BE33">
            <v>10324.533216292411</v>
          </cell>
          <cell r="BF33">
            <v>10494.14617084933</v>
          </cell>
        </row>
        <row r="34"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</row>
        <row r="36">
          <cell r="D36" t="str">
            <v>Medium Off</v>
          </cell>
        </row>
        <row r="38">
          <cell r="D38"/>
        </row>
        <row r="40"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</row>
        <row r="41">
          <cell r="D41" t="str">
            <v>Stock Units</v>
          </cell>
          <cell r="E41">
            <v>1981</v>
          </cell>
          <cell r="F41">
            <v>1982</v>
          </cell>
          <cell r="G41">
            <v>1983</v>
          </cell>
          <cell r="H41">
            <v>1984</v>
          </cell>
          <cell r="I41">
            <v>1985</v>
          </cell>
          <cell r="J41">
            <v>1986</v>
          </cell>
          <cell r="K41">
            <v>1987</v>
          </cell>
          <cell r="L41">
            <v>1988</v>
          </cell>
          <cell r="M41">
            <v>1989</v>
          </cell>
          <cell r="N41">
            <v>1990</v>
          </cell>
          <cell r="O41">
            <v>1991</v>
          </cell>
          <cell r="P41">
            <v>1992</v>
          </cell>
          <cell r="Q41">
            <v>1993</v>
          </cell>
          <cell r="R41">
            <v>1994</v>
          </cell>
          <cell r="S41">
            <v>1995</v>
          </cell>
          <cell r="T41">
            <v>1996</v>
          </cell>
          <cell r="U41">
            <v>1997</v>
          </cell>
          <cell r="V41">
            <v>1998</v>
          </cell>
          <cell r="W41">
            <v>1999</v>
          </cell>
          <cell r="X41">
            <v>2000</v>
          </cell>
          <cell r="Y41">
            <v>2001</v>
          </cell>
          <cell r="Z41">
            <v>2002</v>
          </cell>
          <cell r="AA41">
            <v>2003</v>
          </cell>
          <cell r="AB41">
            <v>2004</v>
          </cell>
          <cell r="AC41">
            <v>2005</v>
          </cell>
          <cell r="AD41">
            <v>2006</v>
          </cell>
          <cell r="AE41">
            <v>2007</v>
          </cell>
          <cell r="AF41">
            <v>2008</v>
          </cell>
          <cell r="AG41">
            <v>2009</v>
          </cell>
          <cell r="AH41">
            <v>2010</v>
          </cell>
          <cell r="AI41">
            <v>2011</v>
          </cell>
          <cell r="AJ41">
            <v>2012</v>
          </cell>
          <cell r="AK41">
            <v>2013</v>
          </cell>
          <cell r="AL41">
            <v>2014</v>
          </cell>
          <cell r="AM41">
            <v>2015</v>
          </cell>
          <cell r="AN41">
            <v>2016</v>
          </cell>
          <cell r="AO41">
            <v>2017</v>
          </cell>
          <cell r="AP41">
            <v>2018</v>
          </cell>
          <cell r="AQ41">
            <v>2019</v>
          </cell>
          <cell r="AR41">
            <v>2020</v>
          </cell>
          <cell r="AS41">
            <v>2021</v>
          </cell>
          <cell r="AT41">
            <v>2022</v>
          </cell>
          <cell r="AU41">
            <v>2023</v>
          </cell>
          <cell r="AV41">
            <v>2024</v>
          </cell>
          <cell r="AW41">
            <v>2025</v>
          </cell>
          <cell r="AX41">
            <v>2026</v>
          </cell>
          <cell r="AY41">
            <v>2027</v>
          </cell>
          <cell r="AZ41">
            <v>2028</v>
          </cell>
          <cell r="BA41">
            <v>2029</v>
          </cell>
          <cell r="BB41">
            <v>2030</v>
          </cell>
          <cell r="BC41">
            <v>2031</v>
          </cell>
          <cell r="BD41">
            <v>2032</v>
          </cell>
          <cell r="BE41">
            <v>2033</v>
          </cell>
          <cell r="BF41">
            <v>2034</v>
          </cell>
        </row>
        <row r="42">
          <cell r="D42" t="str">
            <v>Stock Units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229.98648248791409</v>
          </cell>
          <cell r="L42">
            <v>233.21253266806332</v>
          </cell>
          <cell r="M42">
            <v>237.60280490435449</v>
          </cell>
          <cell r="N42">
            <v>242.84248980496216</v>
          </cell>
          <cell r="O42">
            <v>246.45301503490509</v>
          </cell>
          <cell r="P42">
            <v>249.32620919011973</v>
          </cell>
          <cell r="Q42">
            <v>251.88881847376331</v>
          </cell>
          <cell r="R42">
            <v>255.90781916407559</v>
          </cell>
          <cell r="S42">
            <v>260.93497641348858</v>
          </cell>
          <cell r="T42">
            <v>266.72872087207838</v>
          </cell>
          <cell r="U42">
            <v>273.05669573085743</v>
          </cell>
          <cell r="V42">
            <v>282.08607714866707</v>
          </cell>
          <cell r="W42">
            <v>292.89168972646371</v>
          </cell>
          <cell r="X42">
            <v>304.35904820250028</v>
          </cell>
          <cell r="Y42">
            <v>312.04613850382304</v>
          </cell>
          <cell r="Z42">
            <v>317.3609198860122</v>
          </cell>
          <cell r="AA42">
            <v>322.20664239036927</v>
          </cell>
          <cell r="AB42">
            <v>327.92927668642528</v>
          </cell>
          <cell r="AC42">
            <v>332.35345298552767</v>
          </cell>
          <cell r="AD42">
            <v>340.57723355156543</v>
          </cell>
          <cell r="AE42">
            <v>346.73039424244934</v>
          </cell>
          <cell r="AF42">
            <v>353.15820574023678</v>
          </cell>
          <cell r="AG42">
            <v>359.09107780632496</v>
          </cell>
          <cell r="AH42">
            <v>363.69190142386333</v>
          </cell>
          <cell r="AI42">
            <v>369.89029380462478</v>
          </cell>
          <cell r="AJ42">
            <v>376.1355965910077</v>
          </cell>
          <cell r="AK42">
            <v>382.18115989845109</v>
          </cell>
          <cell r="AL42">
            <v>387.54984263278124</v>
          </cell>
          <cell r="AM42">
            <v>392.83964158247829</v>
          </cell>
          <cell r="AN42">
            <v>397.74883003533876</v>
          </cell>
          <cell r="AO42">
            <v>402.64687553987642</v>
          </cell>
          <cell r="AP42">
            <v>407.93227071171549</v>
          </cell>
          <cell r="AQ42">
            <v>413.43735604797973</v>
          </cell>
          <cell r="AR42">
            <v>420.04565101629737</v>
          </cell>
          <cell r="AS42">
            <v>425.57935611405264</v>
          </cell>
          <cell r="AT42">
            <v>431.51380726640087</v>
          </cell>
          <cell r="AU42">
            <v>437.70374085977079</v>
          </cell>
          <cell r="AV42">
            <v>444.31112863181204</v>
          </cell>
          <cell r="AW42">
            <v>451.27894854497322</v>
          </cell>
          <cell r="AX42">
            <v>458.35822722500518</v>
          </cell>
          <cell r="AY42">
            <v>465.35970359764951</v>
          </cell>
          <cell r="AZ42">
            <v>472.4137425067201</v>
          </cell>
          <cell r="BA42">
            <v>479.79625231446011</v>
          </cell>
          <cell r="BB42">
            <v>487.889660812069</v>
          </cell>
          <cell r="BC42">
            <v>496.06400339465404</v>
          </cell>
          <cell r="BD42">
            <v>504.32008940306491</v>
          </cell>
          <cell r="BE42">
            <v>512.65873627155975</v>
          </cell>
          <cell r="BF42">
            <v>521.08076960873973</v>
          </cell>
        </row>
        <row r="43">
          <cell r="D43" t="str">
            <v>Stock Units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383.31080414652348</v>
          </cell>
          <cell r="L43">
            <v>388.6875544467722</v>
          </cell>
          <cell r="M43">
            <v>396.00467484059084</v>
          </cell>
          <cell r="N43">
            <v>404.73748300827026</v>
          </cell>
          <cell r="O43">
            <v>410.75502505817519</v>
          </cell>
          <cell r="P43">
            <v>415.54368198353291</v>
          </cell>
          <cell r="Q43">
            <v>419.81469745627214</v>
          </cell>
          <cell r="R43">
            <v>426.51303194012598</v>
          </cell>
          <cell r="S43">
            <v>434.89162735581431</v>
          </cell>
          <cell r="T43">
            <v>444.5478681201306</v>
          </cell>
          <cell r="U43">
            <v>455.0944928847623</v>
          </cell>
          <cell r="V43">
            <v>470.1434619144452</v>
          </cell>
          <cell r="W43">
            <v>488.15281621077281</v>
          </cell>
          <cell r="X43">
            <v>507.26508033750042</v>
          </cell>
          <cell r="Y43">
            <v>520.07689750637178</v>
          </cell>
          <cell r="Z43">
            <v>528.93486647668692</v>
          </cell>
          <cell r="AA43">
            <v>537.01107065061547</v>
          </cell>
          <cell r="AB43">
            <v>546.54879447737551</v>
          </cell>
          <cell r="AC43">
            <v>553.92242164254617</v>
          </cell>
          <cell r="AD43">
            <v>567.62872258594246</v>
          </cell>
          <cell r="AE43">
            <v>577.88399040408217</v>
          </cell>
          <cell r="AF43">
            <v>588.59700956706126</v>
          </cell>
          <cell r="AG43">
            <v>598.48512967720831</v>
          </cell>
          <cell r="AH43">
            <v>606.15316903977214</v>
          </cell>
          <cell r="AI43">
            <v>616.48382300770788</v>
          </cell>
          <cell r="AJ43">
            <v>626.89266098501287</v>
          </cell>
          <cell r="AK43">
            <v>636.96859983075183</v>
          </cell>
          <cell r="AL43">
            <v>645.91640438796867</v>
          </cell>
          <cell r="AM43">
            <v>654.73273597079708</v>
          </cell>
          <cell r="AN43">
            <v>662.91471672556452</v>
          </cell>
          <cell r="AO43">
            <v>671.07812589979403</v>
          </cell>
          <cell r="AP43">
            <v>679.88711785285909</v>
          </cell>
          <cell r="AQ43">
            <v>689.06226007996622</v>
          </cell>
          <cell r="AR43">
            <v>700.07608502716221</v>
          </cell>
          <cell r="AS43">
            <v>709.29892685675441</v>
          </cell>
          <cell r="AT43">
            <v>719.18967877733485</v>
          </cell>
          <cell r="AU43">
            <v>729.50623476628471</v>
          </cell>
          <cell r="AV43">
            <v>740.51854771968681</v>
          </cell>
          <cell r="AW43">
            <v>752.1315809082887</v>
          </cell>
          <cell r="AX43">
            <v>763.93037870834189</v>
          </cell>
          <cell r="AY43">
            <v>775.5995059960826</v>
          </cell>
          <cell r="AZ43">
            <v>787.35623751120011</v>
          </cell>
          <cell r="BA43">
            <v>799.66042052410012</v>
          </cell>
          <cell r="BB43">
            <v>813.14943468678166</v>
          </cell>
          <cell r="BC43">
            <v>826.77333899108999</v>
          </cell>
          <cell r="BD43">
            <v>840.53348233844144</v>
          </cell>
          <cell r="BE43">
            <v>854.4312271192664</v>
          </cell>
          <cell r="BF43">
            <v>868.46794934789955</v>
          </cell>
        </row>
        <row r="44">
          <cell r="D44" t="str">
            <v>Stock Units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216.51610096137679</v>
          </cell>
          <cell r="L44">
            <v>219.55320035502643</v>
          </cell>
          <cell r="M44">
            <v>223.68633294820265</v>
          </cell>
          <cell r="N44">
            <v>228.61912783542124</v>
          </cell>
          <cell r="O44">
            <v>232.0181834527487</v>
          </cell>
          <cell r="P44">
            <v>234.72309371122347</v>
          </cell>
          <cell r="Q44">
            <v>237.13561015297168</v>
          </cell>
          <cell r="R44">
            <v>240.9192166928614</v>
          </cell>
          <cell r="S44">
            <v>245.65193174110263</v>
          </cell>
          <cell r="T44">
            <v>251.10633474153272</v>
          </cell>
          <cell r="U44">
            <v>257.06367809746871</v>
          </cell>
          <cell r="V44">
            <v>265.5642057699157</v>
          </cell>
          <cell r="W44">
            <v>275.73693017760638</v>
          </cell>
          <cell r="X44">
            <v>286.53264181552106</v>
          </cell>
          <cell r="Y44">
            <v>293.76949678967327</v>
          </cell>
          <cell r="Z44">
            <v>298.77298973362997</v>
          </cell>
          <cell r="AA44">
            <v>303.33489672761743</v>
          </cell>
          <cell r="AB44">
            <v>308.72235451038091</v>
          </cell>
          <cell r="AC44">
            <v>312.88740539461156</v>
          </cell>
          <cell r="AD44">
            <v>320.62951651374664</v>
          </cell>
          <cell r="AE44">
            <v>326.42228462327671</v>
          </cell>
          <cell r="AF44">
            <v>332.47361715447789</v>
          </cell>
          <cell r="AG44">
            <v>338.05899901412522</v>
          </cell>
          <cell r="AH44">
            <v>342.3903509270915</v>
          </cell>
          <cell r="AI44">
            <v>348.22570149201738</v>
          </cell>
          <cell r="AJ44">
            <v>354.10521490516732</v>
          </cell>
          <cell r="AK44">
            <v>359.79668764427316</v>
          </cell>
          <cell r="AL44">
            <v>364.85092492100927</v>
          </cell>
          <cell r="AM44">
            <v>369.83089866150146</v>
          </cell>
          <cell r="AN44">
            <v>374.45255438317554</v>
          </cell>
          <cell r="AO44">
            <v>379.06371980255898</v>
          </cell>
          <cell r="AP44">
            <v>384.03954769586488</v>
          </cell>
          <cell r="AQ44">
            <v>389.22219843069763</v>
          </cell>
          <cell r="AR44">
            <v>395.44344345807878</v>
          </cell>
          <cell r="AS44">
            <v>400.6530376858571</v>
          </cell>
          <cell r="AT44">
            <v>406.23990614417926</v>
          </cell>
          <cell r="AU44">
            <v>412.06729335558515</v>
          </cell>
          <cell r="AV44">
            <v>418.28768432146478</v>
          </cell>
          <cell r="AW44">
            <v>424.8473968031667</v>
          </cell>
          <cell r="AX44">
            <v>431.51203987626587</v>
          </cell>
          <cell r="AY44">
            <v>438.1034375479</v>
          </cell>
          <cell r="AZ44">
            <v>444.74431915146147</v>
          </cell>
          <cell r="BA44">
            <v>451.69443300854431</v>
          </cell>
          <cell r="BB44">
            <v>459.31380799281993</v>
          </cell>
          <cell r="BC44">
            <v>467.00937672693829</v>
          </cell>
          <cell r="BD44">
            <v>474.78190114839788</v>
          </cell>
          <cell r="BE44">
            <v>482.63215081407202</v>
          </cell>
          <cell r="BF44">
            <v>490.56090297640293</v>
          </cell>
        </row>
        <row r="45">
          <cell r="D45" t="str">
            <v>Stock Units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919.94592995165635</v>
          </cell>
          <cell r="L45">
            <v>932.85013067225327</v>
          </cell>
          <cell r="M45">
            <v>950.41121961741794</v>
          </cell>
          <cell r="N45">
            <v>971.36995921984862</v>
          </cell>
          <cell r="O45">
            <v>985.81206013962037</v>
          </cell>
          <cell r="P45">
            <v>997.30483676047891</v>
          </cell>
          <cell r="Q45">
            <v>1007.5552738950532</v>
          </cell>
          <cell r="R45">
            <v>1023.6312766563024</v>
          </cell>
          <cell r="S45">
            <v>1043.7399056539543</v>
          </cell>
          <cell r="T45">
            <v>1066.9148834883135</v>
          </cell>
          <cell r="U45">
            <v>1092.2267829234297</v>
          </cell>
          <cell r="V45">
            <v>1128.3443085946683</v>
          </cell>
          <cell r="W45">
            <v>1171.5667589058548</v>
          </cell>
          <cell r="X45">
            <v>1217.4361928100011</v>
          </cell>
          <cell r="Y45">
            <v>1248.1845540152922</v>
          </cell>
          <cell r="Z45">
            <v>1269.4436795440488</v>
          </cell>
          <cell r="AA45">
            <v>1288.8265695614771</v>
          </cell>
          <cell r="AB45">
            <v>1311.7171067457011</v>
          </cell>
          <cell r="AC45">
            <v>1329.4138119421107</v>
          </cell>
          <cell r="AD45">
            <v>1362.3089342062617</v>
          </cell>
          <cell r="AE45">
            <v>1386.9215769697973</v>
          </cell>
          <cell r="AF45">
            <v>1412.6328229609471</v>
          </cell>
          <cell r="AG45">
            <v>1436.3643112252998</v>
          </cell>
          <cell r="AH45">
            <v>1454.7676056954533</v>
          </cell>
          <cell r="AI45">
            <v>1479.5611752184991</v>
          </cell>
          <cell r="AJ45">
            <v>1504.5423863640308</v>
          </cell>
          <cell r="AK45">
            <v>1528.7246395938043</v>
          </cell>
          <cell r="AL45">
            <v>1550.1993705311249</v>
          </cell>
          <cell r="AM45">
            <v>1571.3585663299132</v>
          </cell>
          <cell r="AN45">
            <v>1590.995320141355</v>
          </cell>
          <cell r="AO45">
            <v>1610.5875021595057</v>
          </cell>
          <cell r="AP45">
            <v>1631.729082846862</v>
          </cell>
          <cell r="AQ45">
            <v>1653.7494241919189</v>
          </cell>
          <cell r="AR45">
            <v>1680.1826040651895</v>
          </cell>
          <cell r="AS45">
            <v>1702.3174244562106</v>
          </cell>
          <cell r="AT45">
            <v>1726.0552290656035</v>
          </cell>
          <cell r="AU45">
            <v>1750.8149634390832</v>
          </cell>
          <cell r="AV45">
            <v>1777.2445145272482</v>
          </cell>
          <cell r="AW45">
            <v>1805.1157941798929</v>
          </cell>
          <cell r="AX45">
            <v>1833.4329089000207</v>
          </cell>
          <cell r="AY45">
            <v>1861.4388143905981</v>
          </cell>
          <cell r="AZ45">
            <v>1889.6549700268804</v>
          </cell>
          <cell r="BA45">
            <v>1919.1850092578404</v>
          </cell>
          <cell r="BB45">
            <v>1951.558643248276</v>
          </cell>
          <cell r="BC45">
            <v>1984.2560135786161</v>
          </cell>
          <cell r="BD45">
            <v>2017.2803576122596</v>
          </cell>
          <cell r="BE45">
            <v>2050.634945086239</v>
          </cell>
          <cell r="BF45">
            <v>2084.3230784349589</v>
          </cell>
        </row>
        <row r="46">
          <cell r="D46" t="str">
            <v>Stock Units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</row>
        <row r="47">
          <cell r="D47" t="str">
            <v>Stock Units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50629.546840242794</v>
          </cell>
          <cell r="L47">
            <v>51339.734051847379</v>
          </cell>
          <cell r="M47">
            <v>52306.214739860865</v>
          </cell>
          <cell r="N47">
            <v>53459.686323206508</v>
          </cell>
          <cell r="O47">
            <v>54254.512411547948</v>
          </cell>
          <cell r="P47">
            <v>54887.021402897881</v>
          </cell>
          <cell r="Q47">
            <v>55451.157804985298</v>
          </cell>
          <cell r="R47">
            <v>56335.906254111338</v>
          </cell>
          <cell r="S47">
            <v>57442.591702225865</v>
          </cell>
          <cell r="T47">
            <v>58718.034733804838</v>
          </cell>
          <cell r="U47">
            <v>60111.083995007692</v>
          </cell>
          <cell r="V47">
            <v>62098.824685182546</v>
          </cell>
          <cell r="W47">
            <v>64477.587394307498</v>
          </cell>
          <cell r="X47">
            <v>67002.027773653957</v>
          </cell>
          <cell r="Y47">
            <v>68694.27461471103</v>
          </cell>
          <cell r="Z47">
            <v>69864.278042844395</v>
          </cell>
          <cell r="AA47">
            <v>70931.02219169696</v>
          </cell>
          <cell r="AB47">
            <v>72190.810932354681</v>
          </cell>
          <cell r="AC47">
            <v>73164.755308310196</v>
          </cell>
          <cell r="AD47">
            <v>74975.149897018127</v>
          </cell>
          <cell r="AE47">
            <v>76329.715322101387</v>
          </cell>
          <cell r="AF47">
            <v>77744.742761049158</v>
          </cell>
          <cell r="AG47">
            <v>79050.813539287032</v>
          </cell>
          <cell r="AH47">
            <v>80063.645303693411</v>
          </cell>
          <cell r="AI47">
            <v>81428.168096429537</v>
          </cell>
          <cell r="AJ47">
            <v>82803.017811657002</v>
          </cell>
          <cell r="AK47">
            <v>84133.896597830622</v>
          </cell>
          <cell r="AL47">
            <v>85315.765945227846</v>
          </cell>
          <cell r="AM47">
            <v>86480.269705631363</v>
          </cell>
          <cell r="AN47">
            <v>87560.985337406542</v>
          </cell>
          <cell r="AO47">
            <v>88639.247944908537</v>
          </cell>
          <cell r="AP47">
            <v>89802.782251477547</v>
          </cell>
          <cell r="AQ47">
            <v>91014.67945898656</v>
          </cell>
          <cell r="AR47">
            <v>92469.438782287922</v>
          </cell>
          <cell r="AS47">
            <v>93687.636384234429</v>
          </cell>
          <cell r="AT47">
            <v>94994.054784736465</v>
          </cell>
          <cell r="AU47">
            <v>96356.715448151677</v>
          </cell>
          <cell r="AV47">
            <v>97811.275059992302</v>
          </cell>
          <cell r="AW47">
            <v>99345.180708931075</v>
          </cell>
          <cell r="AX47">
            <v>100903.6230471439</v>
          </cell>
          <cell r="AY47">
            <v>102444.93787628079</v>
          </cell>
          <cell r="AZ47">
            <v>103997.8238959122</v>
          </cell>
          <cell r="BA47">
            <v>105623.01995989899</v>
          </cell>
          <cell r="BB47">
            <v>107404.71425859952</v>
          </cell>
          <cell r="BC47">
            <v>109204.22550028708</v>
          </cell>
          <cell r="BD47">
            <v>111021.7318543915</v>
          </cell>
          <cell r="BE47">
            <v>112857.41327203697</v>
          </cell>
          <cell r="BF47">
            <v>114711.4515038589</v>
          </cell>
        </row>
        <row r="48">
          <cell r="D48" t="str">
            <v>Stock Units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465.45260647891263</v>
          </cell>
          <cell r="L48">
            <v>471.9815704803562</v>
          </cell>
          <cell r="M48">
            <v>480.86671726562918</v>
          </cell>
          <cell r="N48">
            <v>491.47092742499888</v>
          </cell>
          <cell r="O48">
            <v>498.77800200110198</v>
          </cell>
          <cell r="P48">
            <v>504.59284683023191</v>
          </cell>
          <cell r="Q48">
            <v>509.77912194325569</v>
          </cell>
          <cell r="R48">
            <v>517.91287974723753</v>
          </cell>
          <cell r="S48">
            <v>528.08697093558214</v>
          </cell>
          <cell r="T48">
            <v>539.81250119436629</v>
          </cell>
          <cell r="U48">
            <v>552.61922078888199</v>
          </cell>
          <cell r="V48">
            <v>570.89311702116447</v>
          </cell>
          <cell r="W48">
            <v>592.76179593015661</v>
          </cell>
          <cell r="X48">
            <v>615.9697333461296</v>
          </cell>
          <cell r="Y48">
            <v>631.52706601318096</v>
          </cell>
          <cell r="Z48">
            <v>642.28325837911939</v>
          </cell>
          <cell r="AA48">
            <v>652.09015722607683</v>
          </cell>
          <cell r="AB48">
            <v>663.67177289414064</v>
          </cell>
          <cell r="AC48">
            <v>672.6255356008146</v>
          </cell>
          <cell r="AD48">
            <v>689.26903594120563</v>
          </cell>
          <cell r="AE48">
            <v>701.72196209005438</v>
          </cell>
          <cell r="AF48">
            <v>714.73073366321626</v>
          </cell>
          <cell r="AG48">
            <v>726.73783398143519</v>
          </cell>
          <cell r="AH48">
            <v>736.04910011137179</v>
          </cell>
          <cell r="AI48">
            <v>748.59356732698757</v>
          </cell>
          <cell r="AJ48">
            <v>761.23297303781987</v>
          </cell>
          <cell r="AK48">
            <v>773.46814081221578</v>
          </cell>
          <cell r="AL48">
            <v>784.33342013220204</v>
          </cell>
          <cell r="AM48">
            <v>795.03905240350423</v>
          </cell>
          <cell r="AN48">
            <v>804.97439528262385</v>
          </cell>
          <cell r="AO48">
            <v>814.88718677400732</v>
          </cell>
          <cell r="AP48">
            <v>825.58390656549693</v>
          </cell>
          <cell r="AQ48">
            <v>836.72524100800138</v>
          </cell>
          <cell r="AR48">
            <v>850.09927970849992</v>
          </cell>
          <cell r="AS48">
            <v>861.29853556637931</v>
          </cell>
          <cell r="AT48">
            <v>873.30883168031482</v>
          </cell>
          <cell r="AU48">
            <v>885.83617978268342</v>
          </cell>
          <cell r="AV48">
            <v>899.20838247583572</v>
          </cell>
          <cell r="AW48">
            <v>913.3100370816752</v>
          </cell>
          <cell r="AX48">
            <v>927.63726482987397</v>
          </cell>
          <cell r="AY48">
            <v>941.80703425107947</v>
          </cell>
          <cell r="AZ48">
            <v>956.08318109637537</v>
          </cell>
          <cell r="BA48">
            <v>971.02409586317833</v>
          </cell>
          <cell r="BB48">
            <v>987.40374583112191</v>
          </cell>
          <cell r="BC48">
            <v>1003.9471922987451</v>
          </cell>
          <cell r="BD48">
            <v>1020.6560732310445</v>
          </cell>
          <cell r="BE48">
            <v>1037.5320429726669</v>
          </cell>
          <cell r="BF48">
            <v>1054.5767724117054</v>
          </cell>
        </row>
        <row r="49">
          <cell r="D49" t="str">
            <v>Stock Units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4001.1489260126491</v>
          </cell>
          <cell r="L49">
            <v>4085.1056133320494</v>
          </cell>
          <cell r="M49">
            <v>4190.3645346674075</v>
          </cell>
          <cell r="N49">
            <v>4311.7529614644727</v>
          </cell>
          <cell r="O49">
            <v>4405.2712929449626</v>
          </cell>
          <cell r="P49">
            <v>4486.3838400108025</v>
          </cell>
          <cell r="Q49">
            <v>4562.5564326160256</v>
          </cell>
          <cell r="R49">
            <v>4665.8946503731213</v>
          </cell>
          <cell r="S49">
            <v>4788.6938872944211</v>
          </cell>
          <cell r="T49">
            <v>4926.8529655246057</v>
          </cell>
          <cell r="U49">
            <v>5076.3266576928145</v>
          </cell>
          <cell r="V49">
            <v>5277.8542807984413</v>
          </cell>
          <cell r="W49">
            <v>5514.9824867355719</v>
          </cell>
          <cell r="X49">
            <v>5767.22908949253</v>
          </cell>
          <cell r="Y49">
            <v>5950.1301969031974</v>
          </cell>
          <cell r="Z49">
            <v>6089.3475256451393</v>
          </cell>
          <cell r="AA49">
            <v>6220.7773845079737</v>
          </cell>
          <cell r="AB49">
            <v>6370.3988479735208</v>
          </cell>
          <cell r="AC49">
            <v>6496.0072301222181</v>
          </cell>
          <cell r="AD49">
            <v>6697.3901279563224</v>
          </cell>
          <cell r="AE49">
            <v>6859.7704309497749</v>
          </cell>
          <cell r="AF49">
            <v>7029.0859086562741</v>
          </cell>
          <cell r="AG49">
            <v>7190.0255060529862</v>
          </cell>
          <cell r="AH49">
            <v>7325.5508143695615</v>
          </cell>
          <cell r="AI49">
            <v>7450.4000017583958</v>
          </cell>
          <cell r="AJ49">
            <v>7576.1940673772851</v>
          </cell>
          <cell r="AK49">
            <v>7697.9649427714839</v>
          </cell>
          <cell r="AL49">
            <v>7806.1019621073328</v>
          </cell>
          <cell r="AM49">
            <v>7912.6500893878538</v>
          </cell>
          <cell r="AN49">
            <v>8011.5318883169784</v>
          </cell>
          <cell r="AO49">
            <v>8110.1892438811547</v>
          </cell>
          <cell r="AP49">
            <v>8216.6486694381911</v>
          </cell>
          <cell r="AQ49">
            <v>8327.5331356865736</v>
          </cell>
          <cell r="AR49">
            <v>8460.6386582380219</v>
          </cell>
          <cell r="AS49">
            <v>8572.0995891156053</v>
          </cell>
          <cell r="AT49">
            <v>8691.6324225433582</v>
          </cell>
          <cell r="AU49">
            <v>8816.3112314425362</v>
          </cell>
          <cell r="AV49">
            <v>8949.3984810756301</v>
          </cell>
          <cell r="AW49">
            <v>9089.7456228167666</v>
          </cell>
          <cell r="AX49">
            <v>9232.3377880440512</v>
          </cell>
          <cell r="AY49">
            <v>9373.3628445344875</v>
          </cell>
          <cell r="AZ49">
            <v>9515.4466255387615</v>
          </cell>
          <cell r="BA49">
            <v>9664.146529282707</v>
          </cell>
          <cell r="BB49">
            <v>9827.1654884032359</v>
          </cell>
          <cell r="BC49">
            <v>9991.8146371149724</v>
          </cell>
          <cell r="BD49">
            <v>10158.110277313825</v>
          </cell>
          <cell r="BE49">
            <v>10326.068873914664</v>
          </cell>
          <cell r="BF49">
            <v>10495.707056481515</v>
          </cell>
        </row>
        <row r="50">
          <cell r="D50" t="str">
            <v>Stock Units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1934.397196290392</v>
          </cell>
          <cell r="L50">
            <v>1968.2499351903464</v>
          </cell>
          <cell r="M50">
            <v>2012.1478107581893</v>
          </cell>
          <cell r="N50">
            <v>2063.5164004061739</v>
          </cell>
          <cell r="O50">
            <v>2101.2964270826383</v>
          </cell>
          <cell r="P50">
            <v>2132.9766469345354</v>
          </cell>
          <cell r="Q50">
            <v>2162.156426414831</v>
          </cell>
          <cell r="R50">
            <v>2204.0271508877863</v>
          </cell>
          <cell r="S50">
            <v>2254.8413205147922</v>
          </cell>
          <cell r="T50">
            <v>2312.5916134562954</v>
          </cell>
          <cell r="U50">
            <v>2375.3230100483111</v>
          </cell>
          <cell r="V50">
            <v>2461.9964054155939</v>
          </cell>
          <cell r="W50">
            <v>2564.7438590550951</v>
          </cell>
          <cell r="X50">
            <v>2673.9276455752884</v>
          </cell>
          <cell r="Y50">
            <v>2750.4519462119624</v>
          </cell>
          <cell r="Z50">
            <v>2806.4407038349077</v>
          </cell>
          <cell r="AA50">
            <v>2858.5742644640095</v>
          </cell>
          <cell r="AB50">
            <v>2918.7921366707014</v>
          </cell>
          <cell r="AC50">
            <v>2967.745178270814</v>
          </cell>
          <cell r="AD50">
            <v>3050.9911085115468</v>
          </cell>
          <cell r="AE50">
            <v>3116.1020065863358</v>
          </cell>
          <cell r="AF50">
            <v>3184.0436694322466</v>
          </cell>
          <cell r="AG50">
            <v>3247.879104526412</v>
          </cell>
          <cell r="AH50">
            <v>3299.9700000268931</v>
          </cell>
          <cell r="AI50">
            <v>3356.2113098411292</v>
          </cell>
          <cell r="AJ50">
            <v>3412.8782627082733</v>
          </cell>
          <cell r="AK50">
            <v>3467.7328730796371</v>
          </cell>
          <cell r="AL50">
            <v>3516.4457861073711</v>
          </cell>
          <cell r="AM50">
            <v>3564.4429446138779</v>
          </cell>
          <cell r="AN50">
            <v>3608.9866217084018</v>
          </cell>
          <cell r="AO50">
            <v>3653.4291929079823</v>
          </cell>
          <cell r="AP50">
            <v>3701.3863935964537</v>
          </cell>
          <cell r="AQ50">
            <v>3751.3369599580833</v>
          </cell>
          <cell r="AR50">
            <v>3811.2975338982815</v>
          </cell>
          <cell r="AS50">
            <v>3861.507782573316</v>
          </cell>
          <cell r="AT50">
            <v>3915.3542132821226</v>
          </cell>
          <cell r="AU50">
            <v>3971.5187720207387</v>
          </cell>
          <cell r="AV50">
            <v>4031.4711144867565</v>
          </cell>
          <cell r="AW50">
            <v>4094.6938494143183</v>
          </cell>
          <cell r="AX50">
            <v>4158.9279089973743</v>
          </cell>
          <cell r="AY50">
            <v>4222.4560268772839</v>
          </cell>
          <cell r="AZ50">
            <v>4286.4610725981829</v>
          </cell>
          <cell r="BA50">
            <v>4353.4465094337802</v>
          </cell>
          <cell r="BB50">
            <v>4426.882308074084</v>
          </cell>
          <cell r="BC50">
            <v>4501.0524647007915</v>
          </cell>
          <cell r="BD50">
            <v>4575.9643228937657</v>
          </cell>
          <cell r="BE50">
            <v>4651.625299668669</v>
          </cell>
          <cell r="BF50">
            <v>4728.0428862113222</v>
          </cell>
        </row>
        <row r="51"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</row>
        <row r="53">
          <cell r="D53" t="str">
            <v>Small Off</v>
          </cell>
        </row>
        <row r="55">
          <cell r="D55"/>
        </row>
        <row r="57"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</row>
        <row r="58">
          <cell r="D58" t="str">
            <v>Stock Units</v>
          </cell>
          <cell r="E58">
            <v>1981</v>
          </cell>
          <cell r="F58">
            <v>1982</v>
          </cell>
          <cell r="G58">
            <v>1983</v>
          </cell>
          <cell r="H58">
            <v>1984</v>
          </cell>
          <cell r="I58">
            <v>1985</v>
          </cell>
          <cell r="J58">
            <v>1986</v>
          </cell>
          <cell r="K58">
            <v>1987</v>
          </cell>
          <cell r="L58">
            <v>1988</v>
          </cell>
          <cell r="M58">
            <v>1989</v>
          </cell>
          <cell r="N58">
            <v>1990</v>
          </cell>
          <cell r="O58">
            <v>1991</v>
          </cell>
          <cell r="P58">
            <v>1992</v>
          </cell>
          <cell r="Q58">
            <v>1993</v>
          </cell>
          <cell r="R58">
            <v>1994</v>
          </cell>
          <cell r="S58">
            <v>1995</v>
          </cell>
          <cell r="T58">
            <v>1996</v>
          </cell>
          <cell r="U58">
            <v>1997</v>
          </cell>
          <cell r="V58">
            <v>1998</v>
          </cell>
          <cell r="W58">
            <v>1999</v>
          </cell>
          <cell r="X58">
            <v>2000</v>
          </cell>
          <cell r="Y58">
            <v>2001</v>
          </cell>
          <cell r="Z58">
            <v>2002</v>
          </cell>
          <cell r="AA58">
            <v>2003</v>
          </cell>
          <cell r="AB58">
            <v>2004</v>
          </cell>
          <cell r="AC58">
            <v>2005</v>
          </cell>
          <cell r="AD58">
            <v>2006</v>
          </cell>
          <cell r="AE58">
            <v>2007</v>
          </cell>
          <cell r="AF58">
            <v>2008</v>
          </cell>
          <cell r="AG58">
            <v>2009</v>
          </cell>
          <cell r="AH58">
            <v>2010</v>
          </cell>
          <cell r="AI58">
            <v>2011</v>
          </cell>
          <cell r="AJ58">
            <v>2012</v>
          </cell>
          <cell r="AK58">
            <v>2013</v>
          </cell>
          <cell r="AL58">
            <v>2014</v>
          </cell>
          <cell r="AM58">
            <v>2015</v>
          </cell>
          <cell r="AN58">
            <v>2016</v>
          </cell>
          <cell r="AO58">
            <v>2017</v>
          </cell>
          <cell r="AP58">
            <v>2018</v>
          </cell>
          <cell r="AQ58">
            <v>2019</v>
          </cell>
          <cell r="AR58">
            <v>2020</v>
          </cell>
          <cell r="AS58">
            <v>2021</v>
          </cell>
          <cell r="AT58">
            <v>2022</v>
          </cell>
          <cell r="AU58">
            <v>2023</v>
          </cell>
          <cell r="AV58">
            <v>2024</v>
          </cell>
          <cell r="AW58">
            <v>2025</v>
          </cell>
          <cell r="AX58">
            <v>2026</v>
          </cell>
          <cell r="AY58">
            <v>2027</v>
          </cell>
          <cell r="AZ58">
            <v>2028</v>
          </cell>
          <cell r="BA58">
            <v>2029</v>
          </cell>
          <cell r="BB58">
            <v>2030</v>
          </cell>
          <cell r="BC58">
            <v>2031</v>
          </cell>
          <cell r="BD58">
            <v>2032</v>
          </cell>
          <cell r="BE58">
            <v>2033</v>
          </cell>
          <cell r="BF58">
            <v>2034</v>
          </cell>
        </row>
        <row r="59">
          <cell r="D59" t="str">
            <v>Stock Units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269.85945020346696</v>
          </cell>
          <cell r="L59">
            <v>273.64480366653243</v>
          </cell>
          <cell r="M59">
            <v>278.79622143297155</v>
          </cell>
          <cell r="N59">
            <v>284.9443153175402</v>
          </cell>
          <cell r="O59">
            <v>289.18080062292915</v>
          </cell>
          <cell r="P59">
            <v>292.55212308791266</v>
          </cell>
          <cell r="Q59">
            <v>295.55901429686315</v>
          </cell>
          <cell r="R59">
            <v>300.2747928283776</v>
          </cell>
          <cell r="S59">
            <v>306.17351294765353</v>
          </cell>
          <cell r="T59">
            <v>312.97172420468507</v>
          </cell>
          <cell r="U59">
            <v>320.3967858770867</v>
          </cell>
          <cell r="V59">
            <v>330.9915994449475</v>
          </cell>
          <cell r="W59">
            <v>343.67059100050164</v>
          </cell>
          <cell r="X59">
            <v>357.12605594849884</v>
          </cell>
          <cell r="Y59">
            <v>366.14586415608937</v>
          </cell>
          <cell r="Z59">
            <v>372.38207406822869</v>
          </cell>
          <cell r="AA59">
            <v>378.06790393404737</v>
          </cell>
          <cell r="AB59">
            <v>384.78267659435073</v>
          </cell>
          <cell r="AC59">
            <v>389.97387640211207</v>
          </cell>
          <cell r="AD59">
            <v>399.62342135857074</v>
          </cell>
          <cell r="AE59">
            <v>406.84336117021928</v>
          </cell>
          <cell r="AF59">
            <v>414.38556825143587</v>
          </cell>
          <cell r="AG59">
            <v>421.34702779706896</v>
          </cell>
          <cell r="AH59">
            <v>426.74550043111719</v>
          </cell>
          <cell r="AI59">
            <v>434.01851379226355</v>
          </cell>
          <cell r="AJ59">
            <v>441.34657045914207</v>
          </cell>
          <cell r="AK59">
            <v>448.44025863015293</v>
          </cell>
          <cell r="AL59">
            <v>454.73971482136335</v>
          </cell>
          <cell r="AM59">
            <v>460.94661107374253</v>
          </cell>
          <cell r="AN59">
            <v>466.70691003785117</v>
          </cell>
          <cell r="AO59">
            <v>472.45413419045133</v>
          </cell>
          <cell r="AP59">
            <v>478.65586317796044</v>
          </cell>
          <cell r="AQ59">
            <v>485.11537021549032</v>
          </cell>
          <cell r="AR59">
            <v>492.86935135230016</v>
          </cell>
          <cell r="AS59">
            <v>499.36243998565863</v>
          </cell>
          <cell r="AT59">
            <v>506.32575238518712</v>
          </cell>
          <cell r="AU59">
            <v>513.58884045120226</v>
          </cell>
          <cell r="AV59">
            <v>521.34175711028411</v>
          </cell>
          <cell r="AW59">
            <v>529.51759436185489</v>
          </cell>
          <cell r="AX59">
            <v>537.82421408908579</v>
          </cell>
          <cell r="AY59">
            <v>546.03954285143459</v>
          </cell>
          <cell r="AZ59">
            <v>554.31654696542932</v>
          </cell>
          <cell r="BA59">
            <v>562.97896927950205</v>
          </cell>
          <cell r="BB59">
            <v>572.47553944227934</v>
          </cell>
          <cell r="BC59">
            <v>582.06707530668427</v>
          </cell>
          <cell r="BD59">
            <v>591.75452652973343</v>
          </cell>
          <cell r="BE59">
            <v>601.53885226501291</v>
          </cell>
          <cell r="BF59">
            <v>611.42102125764518</v>
          </cell>
        </row>
        <row r="60">
          <cell r="D60" t="str">
            <v>Stock Units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449.76575033911161</v>
          </cell>
          <cell r="L60">
            <v>456.07467277755404</v>
          </cell>
          <cell r="M60">
            <v>464.66036905495258</v>
          </cell>
          <cell r="N60">
            <v>474.90719219590034</v>
          </cell>
          <cell r="O60">
            <v>481.96800103821533</v>
          </cell>
          <cell r="P60">
            <v>487.58687181318777</v>
          </cell>
          <cell r="Q60">
            <v>492.59835716143863</v>
          </cell>
          <cell r="R60">
            <v>500.457988047296</v>
          </cell>
          <cell r="S60">
            <v>510.28918824608922</v>
          </cell>
          <cell r="T60">
            <v>521.61954034114183</v>
          </cell>
          <cell r="U60">
            <v>533.99464312847783</v>
          </cell>
          <cell r="V60">
            <v>551.6526657415792</v>
          </cell>
          <cell r="W60">
            <v>572.78431833416937</v>
          </cell>
          <cell r="X60">
            <v>595.21009324749809</v>
          </cell>
          <cell r="Y60">
            <v>610.2431069268157</v>
          </cell>
          <cell r="Z60">
            <v>620.63679011371448</v>
          </cell>
          <cell r="AA60">
            <v>630.11317322341233</v>
          </cell>
          <cell r="AB60">
            <v>641.30446099058463</v>
          </cell>
          <cell r="AC60">
            <v>649.95646067018686</v>
          </cell>
          <cell r="AD60">
            <v>666.03903559761784</v>
          </cell>
          <cell r="AE60">
            <v>678.07226861703214</v>
          </cell>
          <cell r="AF60">
            <v>690.64261375239312</v>
          </cell>
          <cell r="AG60">
            <v>702.24504632844832</v>
          </cell>
          <cell r="AH60">
            <v>711.24250071852873</v>
          </cell>
          <cell r="AI60">
            <v>723.36418965377266</v>
          </cell>
          <cell r="AJ60">
            <v>735.57761743190338</v>
          </cell>
          <cell r="AK60">
            <v>747.40043105025495</v>
          </cell>
          <cell r="AL60">
            <v>757.89952470227217</v>
          </cell>
          <cell r="AM60">
            <v>768.24435178957083</v>
          </cell>
          <cell r="AN60">
            <v>777.84485006308523</v>
          </cell>
          <cell r="AO60">
            <v>787.42355698408562</v>
          </cell>
          <cell r="AP60">
            <v>797.75977196326733</v>
          </cell>
          <cell r="AQ60">
            <v>808.52561702581727</v>
          </cell>
          <cell r="AR60">
            <v>821.44891892050032</v>
          </cell>
          <cell r="AS60">
            <v>832.27073330943097</v>
          </cell>
          <cell r="AT60">
            <v>843.87625397531178</v>
          </cell>
          <cell r="AU60">
            <v>855.98140075200376</v>
          </cell>
          <cell r="AV60">
            <v>868.90292851714003</v>
          </cell>
          <cell r="AW60">
            <v>882.52932393642482</v>
          </cell>
          <cell r="AX60">
            <v>896.37369014847638</v>
          </cell>
          <cell r="AY60">
            <v>910.06590475239091</v>
          </cell>
          <cell r="AZ60">
            <v>923.8609116090488</v>
          </cell>
          <cell r="BA60">
            <v>938.29828213250357</v>
          </cell>
          <cell r="BB60">
            <v>954.12589907046549</v>
          </cell>
          <cell r="BC60">
            <v>970.11179217780727</v>
          </cell>
          <cell r="BD60">
            <v>986.2575442162223</v>
          </cell>
          <cell r="BE60">
            <v>1002.5647537750216</v>
          </cell>
          <cell r="BF60">
            <v>1019.0350354294087</v>
          </cell>
        </row>
        <row r="61">
          <cell r="D61" t="str">
            <v>Stock Units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254.0536962588919</v>
          </cell>
          <cell r="L61">
            <v>257.61734036404772</v>
          </cell>
          <cell r="M61">
            <v>262.46703795125779</v>
          </cell>
          <cell r="N61">
            <v>268.25503601893223</v>
          </cell>
          <cell r="O61">
            <v>272.243389030728</v>
          </cell>
          <cell r="P61">
            <v>275.41725206522216</v>
          </cell>
          <cell r="Q61">
            <v>278.248028698415</v>
          </cell>
          <cell r="R61">
            <v>282.68760257943438</v>
          </cell>
          <cell r="S61">
            <v>288.24083278267108</v>
          </cell>
          <cell r="T61">
            <v>294.64087064125073</v>
          </cell>
          <cell r="U61">
            <v>301.63104408672979</v>
          </cell>
          <cell r="V61">
            <v>311.60531604963296</v>
          </cell>
          <cell r="W61">
            <v>323.54169503171101</v>
          </cell>
          <cell r="X61">
            <v>336.20906911234169</v>
          </cell>
          <cell r="Y61">
            <v>344.70058428054102</v>
          </cell>
          <cell r="Z61">
            <v>350.5715373919877</v>
          </cell>
          <cell r="AA61">
            <v>355.92434639171444</v>
          </cell>
          <cell r="AB61">
            <v>362.24583267875022</v>
          </cell>
          <cell r="AC61">
            <v>367.13298226045225</v>
          </cell>
          <cell r="AD61">
            <v>376.21735029557686</v>
          </cell>
          <cell r="AE61">
            <v>383.01441593301536</v>
          </cell>
          <cell r="AF61">
            <v>390.11487354340608</v>
          </cell>
          <cell r="AG61">
            <v>396.66859818633174</v>
          </cell>
          <cell r="AH61">
            <v>401.75088055887181</v>
          </cell>
          <cell r="AI61">
            <v>408.59791121111095</v>
          </cell>
          <cell r="AJ61">
            <v>415.49676126513504</v>
          </cell>
          <cell r="AK61">
            <v>422.17496986073729</v>
          </cell>
          <cell r="AL61">
            <v>428.10546489654683</v>
          </cell>
          <cell r="AM61">
            <v>433.94882125862154</v>
          </cell>
          <cell r="AN61">
            <v>439.37173767783412</v>
          </cell>
          <cell r="AO61">
            <v>444.78234508141247</v>
          </cell>
          <cell r="AP61">
            <v>450.62083682696613</v>
          </cell>
          <cell r="AQ61">
            <v>456.70200848005254</v>
          </cell>
          <cell r="AR61">
            <v>464.00183647215351</v>
          </cell>
          <cell r="AS61">
            <v>470.11462283630556</v>
          </cell>
          <cell r="AT61">
            <v>476.67009181088383</v>
          </cell>
          <cell r="AU61">
            <v>483.50777849568868</v>
          </cell>
          <cell r="AV61">
            <v>490.80660435686121</v>
          </cell>
          <cell r="AW61">
            <v>498.5035802167269</v>
          </cell>
          <cell r="AX61">
            <v>506.32367858100105</v>
          </cell>
          <cell r="AY61">
            <v>514.05783292128092</v>
          </cell>
          <cell r="AZ61">
            <v>521.85005026821818</v>
          </cell>
          <cell r="BA61">
            <v>530.0051117485051</v>
          </cell>
          <cell r="BB61">
            <v>538.94546477233439</v>
          </cell>
          <cell r="BC61">
            <v>547.97522132640188</v>
          </cell>
          <cell r="BD61">
            <v>557.09527544601008</v>
          </cell>
          <cell r="BE61">
            <v>566.30653010681442</v>
          </cell>
          <cell r="BF61">
            <v>575.60989731422671</v>
          </cell>
        </row>
        <row r="62">
          <cell r="D62" t="str">
            <v>Stock Units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1079.4378008138679</v>
          </cell>
          <cell r="L62">
            <v>1094.5792146661297</v>
          </cell>
          <cell r="M62">
            <v>1115.1848857318862</v>
          </cell>
          <cell r="N62">
            <v>1139.7772612701608</v>
          </cell>
          <cell r="O62">
            <v>1156.7232024917166</v>
          </cell>
          <cell r="P62">
            <v>1170.2084923516506</v>
          </cell>
          <cell r="Q62">
            <v>1182.2360571874526</v>
          </cell>
          <cell r="R62">
            <v>1201.0991713135104</v>
          </cell>
          <cell r="S62">
            <v>1224.6940517906141</v>
          </cell>
          <cell r="T62">
            <v>1251.8868968187403</v>
          </cell>
          <cell r="U62">
            <v>1281.5871435083468</v>
          </cell>
          <cell r="V62">
            <v>1323.96639777979</v>
          </cell>
          <cell r="W62">
            <v>1374.6823640020066</v>
          </cell>
          <cell r="X62">
            <v>1428.5042237939954</v>
          </cell>
          <cell r="Y62">
            <v>1464.5834566243575</v>
          </cell>
          <cell r="Z62">
            <v>1489.5282962729148</v>
          </cell>
          <cell r="AA62">
            <v>1512.2716157361895</v>
          </cell>
          <cell r="AB62">
            <v>1539.1307063774029</v>
          </cell>
          <cell r="AC62">
            <v>1559.8955056084483</v>
          </cell>
          <cell r="AD62">
            <v>1598.493685434283</v>
          </cell>
          <cell r="AE62">
            <v>1627.3734446808771</v>
          </cell>
          <cell r="AF62">
            <v>1657.5422730057435</v>
          </cell>
          <cell r="AG62">
            <v>1685.3881111882758</v>
          </cell>
          <cell r="AH62">
            <v>1706.9820017244688</v>
          </cell>
          <cell r="AI62">
            <v>1736.0740551690542</v>
          </cell>
          <cell r="AJ62">
            <v>1765.3862818365683</v>
          </cell>
          <cell r="AK62">
            <v>1793.7610345206117</v>
          </cell>
          <cell r="AL62">
            <v>1818.9588592854534</v>
          </cell>
          <cell r="AM62">
            <v>1843.7864442949701</v>
          </cell>
          <cell r="AN62">
            <v>1866.8276401514047</v>
          </cell>
          <cell r="AO62">
            <v>1889.8165367618053</v>
          </cell>
          <cell r="AP62">
            <v>1914.6234527118418</v>
          </cell>
          <cell r="AQ62">
            <v>1940.4614808619613</v>
          </cell>
          <cell r="AR62">
            <v>1971.4774054092006</v>
          </cell>
          <cell r="AS62">
            <v>1997.4497599426345</v>
          </cell>
          <cell r="AT62">
            <v>2025.3030095407485</v>
          </cell>
          <cell r="AU62">
            <v>2054.355361804809</v>
          </cell>
          <cell r="AV62">
            <v>2085.3670284411364</v>
          </cell>
          <cell r="AW62">
            <v>2118.0703774474196</v>
          </cell>
          <cell r="AX62">
            <v>2151.2968563563431</v>
          </cell>
          <cell r="AY62">
            <v>2184.1581714057384</v>
          </cell>
          <cell r="AZ62">
            <v>2217.2661878617173</v>
          </cell>
          <cell r="BA62">
            <v>2251.9158771180082</v>
          </cell>
          <cell r="BB62">
            <v>2289.9021577691174</v>
          </cell>
          <cell r="BC62">
            <v>2328.2683012267371</v>
          </cell>
          <cell r="BD62">
            <v>2367.0181061189337</v>
          </cell>
          <cell r="BE62">
            <v>2406.1554090600516</v>
          </cell>
          <cell r="BF62">
            <v>2445.6840850305807</v>
          </cell>
        </row>
        <row r="63">
          <cell r="D63" t="str">
            <v>Stock Units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D64" t="str">
            <v>Stock Units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59407.237880063614</v>
          </cell>
          <cell r="L64">
            <v>60240.55090086352</v>
          </cell>
          <cell r="M64">
            <v>61374.591233487394</v>
          </cell>
          <cell r="N64">
            <v>62728.041244721586</v>
          </cell>
          <cell r="O64">
            <v>63660.667062060493</v>
          </cell>
          <cell r="P64">
            <v>64402.834718211387</v>
          </cell>
          <cell r="Q64">
            <v>65064.775966497902</v>
          </cell>
          <cell r="R64">
            <v>66102.914066905898</v>
          </cell>
          <cell r="S64">
            <v>67401.46658767006</v>
          </cell>
          <cell r="T64">
            <v>68898.034349150708</v>
          </cell>
          <cell r="U64">
            <v>70532.597840308517</v>
          </cell>
          <cell r="V64">
            <v>72864.954959713723</v>
          </cell>
          <cell r="W64">
            <v>75656.125944654996</v>
          </cell>
          <cell r="X64">
            <v>78618.230871311593</v>
          </cell>
          <cell r="Y64">
            <v>80603.864101561165</v>
          </cell>
          <cell r="Z64">
            <v>81976.712098698699</v>
          </cell>
          <cell r="AA64">
            <v>83228.398660461069</v>
          </cell>
          <cell r="AB64">
            <v>84706.59813222471</v>
          </cell>
          <cell r="AC64">
            <v>85849.396139224642</v>
          </cell>
          <cell r="AD64">
            <v>87973.660500656086</v>
          </cell>
          <cell r="AE64">
            <v>89563.068177678157</v>
          </cell>
          <cell r="AF64">
            <v>91223.420223443856</v>
          </cell>
          <cell r="AG64">
            <v>92755.925692153774</v>
          </cell>
          <cell r="AH64">
            <v>93944.353029859063</v>
          </cell>
          <cell r="AI64">
            <v>95545.444392510006</v>
          </cell>
          <cell r="AJ64">
            <v>97158.653065690058</v>
          </cell>
          <cell r="AK64">
            <v>98720.267529458157</v>
          </cell>
          <cell r="AL64">
            <v>100107.03865118137</v>
          </cell>
          <cell r="AM64">
            <v>101473.43349814319</v>
          </cell>
          <cell r="AN64">
            <v>102741.51379165551</v>
          </cell>
          <cell r="AO64">
            <v>104006.71577782328</v>
          </cell>
          <cell r="AP64">
            <v>105371.97309584884</v>
          </cell>
          <cell r="AQ64">
            <v>106793.97803537255</v>
          </cell>
          <cell r="AR64">
            <v>108500.95031877665</v>
          </cell>
          <cell r="AS64">
            <v>109930.34795790853</v>
          </cell>
          <cell r="AT64">
            <v>111463.26131647384</v>
          </cell>
          <cell r="AU64">
            <v>113062.16771073311</v>
          </cell>
          <cell r="AV64">
            <v>114768.90565851709</v>
          </cell>
          <cell r="AW64">
            <v>116568.74593873165</v>
          </cell>
          <cell r="AX64">
            <v>118397.37685657712</v>
          </cell>
          <cell r="AY64">
            <v>120205.91085336619</v>
          </cell>
          <cell r="AZ64">
            <v>122028.02214857416</v>
          </cell>
          <cell r="BA64">
            <v>123934.97994694547</v>
          </cell>
          <cell r="BB64">
            <v>126025.56822272924</v>
          </cell>
          <cell r="BC64">
            <v>128137.06238127085</v>
          </cell>
          <cell r="BD64">
            <v>130269.67148139788</v>
          </cell>
          <cell r="BE64">
            <v>132423.60667252616</v>
          </cell>
          <cell r="BF64">
            <v>134599.08121556573</v>
          </cell>
        </row>
        <row r="65">
          <cell r="D65" t="str">
            <v>Stock Units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546.1485523905551</v>
          </cell>
          <cell r="L65">
            <v>553.80944887789701</v>
          </cell>
          <cell r="M65">
            <v>564.23502172249619</v>
          </cell>
          <cell r="N65">
            <v>576.67769353734911</v>
          </cell>
          <cell r="O65">
            <v>585.25160234438749</v>
          </cell>
          <cell r="P65">
            <v>592.07457216258081</v>
          </cell>
          <cell r="Q65">
            <v>598.15999655563439</v>
          </cell>
          <cell r="R65">
            <v>607.7039114210919</v>
          </cell>
          <cell r="S65">
            <v>619.64189414384111</v>
          </cell>
          <cell r="T65">
            <v>633.40029035369628</v>
          </cell>
          <cell r="U65">
            <v>648.42732268751013</v>
          </cell>
          <cell r="V65">
            <v>669.86938109447806</v>
          </cell>
          <cell r="W65">
            <v>695.52945295268785</v>
          </cell>
          <cell r="X65">
            <v>722.76097179536623</v>
          </cell>
          <cell r="Y65">
            <v>741.01549351658753</v>
          </cell>
          <cell r="Z65">
            <v>753.63649683276026</v>
          </cell>
          <cell r="AA65">
            <v>765.14362674062352</v>
          </cell>
          <cell r="AB65">
            <v>778.7331577549769</v>
          </cell>
          <cell r="AC65">
            <v>789.23924252629524</v>
          </cell>
          <cell r="AD65">
            <v>808.76824180804715</v>
          </cell>
          <cell r="AE65">
            <v>823.3801432015531</v>
          </cell>
          <cell r="AF65">
            <v>838.64425745113931</v>
          </cell>
          <cell r="AG65">
            <v>852.73303978026036</v>
          </cell>
          <cell r="AH65">
            <v>863.65860867170545</v>
          </cell>
          <cell r="AI65">
            <v>878.37792169080615</v>
          </cell>
          <cell r="AJ65">
            <v>893.2086327792415</v>
          </cell>
          <cell r="AK65">
            <v>907.56502282890096</v>
          </cell>
          <cell r="AL65">
            <v>920.31402560454308</v>
          </cell>
          <cell r="AM65">
            <v>932.87570317603218</v>
          </cell>
          <cell r="AN65">
            <v>944.53354557589171</v>
          </cell>
          <cell r="AO65">
            <v>956.16492683320917</v>
          </cell>
          <cell r="AP65">
            <v>968.71614676007437</v>
          </cell>
          <cell r="AQ65">
            <v>981.78906458838708</v>
          </cell>
          <cell r="AR65">
            <v>997.48177266268056</v>
          </cell>
          <cell r="AS65">
            <v>1010.6226537953537</v>
          </cell>
          <cell r="AT65">
            <v>1024.71518597823</v>
          </cell>
          <cell r="AU65">
            <v>1039.4144119276955</v>
          </cell>
          <cell r="AV65">
            <v>1055.1049656843627</v>
          </cell>
          <cell r="AW65">
            <v>1071.6514371018341</v>
          </cell>
          <cell r="AX65">
            <v>1088.4625894845483</v>
          </cell>
          <cell r="AY65">
            <v>1105.0889848454904</v>
          </cell>
          <cell r="AZ65">
            <v>1121.8402003822468</v>
          </cell>
          <cell r="BA65">
            <v>1139.371435265663</v>
          </cell>
          <cell r="BB65">
            <v>1158.5908401935451</v>
          </cell>
          <cell r="BC65">
            <v>1178.0024391707063</v>
          </cell>
          <cell r="BD65">
            <v>1197.6081541376391</v>
          </cell>
          <cell r="BE65">
            <v>1217.4099262542411</v>
          </cell>
          <cell r="BF65">
            <v>1237.4097160920091</v>
          </cell>
        </row>
        <row r="66">
          <cell r="D66" t="str">
            <v>Stock Units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4694.8317904410187</v>
          </cell>
          <cell r="L66">
            <v>4793.3441257566765</v>
          </cell>
          <cell r="M66">
            <v>4916.8518829661125</v>
          </cell>
          <cell r="N66">
            <v>5059.2855328143878</v>
          </cell>
          <cell r="O66">
            <v>5169.0172233218791</v>
          </cell>
          <cell r="P66">
            <v>5264.1923271758233</v>
          </cell>
          <cell r="Q66">
            <v>5353.5710321268789</v>
          </cell>
          <cell r="R66">
            <v>5474.8250916144889</v>
          </cell>
          <cell r="S66">
            <v>5618.9141450340903</v>
          </cell>
          <cell r="T66">
            <v>5781.0259895585823</v>
          </cell>
          <cell r="U66">
            <v>5956.4140730322051</v>
          </cell>
          <cell r="V66">
            <v>6192.8807252623164</v>
          </cell>
          <cell r="W66">
            <v>6471.1200660691893</v>
          </cell>
          <cell r="X66">
            <v>6767.0988940390562</v>
          </cell>
          <cell r="Y66">
            <v>6981.7097344393906</v>
          </cell>
          <cell r="Z66">
            <v>7145.0632993388845</v>
          </cell>
          <cell r="AA66">
            <v>7299.2792735534013</v>
          </cell>
          <cell r="AB66">
            <v>7474.8407475699123</v>
          </cell>
          <cell r="AC66">
            <v>7622.2259703052341</v>
          </cell>
          <cell r="AD66">
            <v>7858.5228061105654</v>
          </cell>
          <cell r="AE66">
            <v>8049.055131383152</v>
          </cell>
          <cell r="AF66">
            <v>8247.7249889788654</v>
          </cell>
          <cell r="AG66">
            <v>8436.5668322020938</v>
          </cell>
          <cell r="AH66">
            <v>8595.5882877038894</v>
          </cell>
          <cell r="AI66">
            <v>8742.0826933864973</v>
          </cell>
          <cell r="AJ66">
            <v>8889.6857917057914</v>
          </cell>
          <cell r="AK66">
            <v>9032.5681956157714</v>
          </cell>
          <cell r="AL66">
            <v>9159.4530293196276</v>
          </cell>
          <cell r="AM66">
            <v>9284.4735032930985</v>
          </cell>
          <cell r="AN66">
            <v>9400.498530527233</v>
          </cell>
          <cell r="AO66">
            <v>9516.2602024440839</v>
          </cell>
          <cell r="AP66">
            <v>9641.1765963947946</v>
          </cell>
          <cell r="AQ66">
            <v>9771.2852044059891</v>
          </cell>
          <cell r="AR66">
            <v>9927.467353661943</v>
          </cell>
          <cell r="AS66">
            <v>10058.252368504594</v>
          </cell>
          <cell r="AT66">
            <v>10198.508719056725</v>
          </cell>
          <cell r="AU66">
            <v>10344.803207574429</v>
          </cell>
          <cell r="AV66">
            <v>10500.963915919388</v>
          </cell>
          <cell r="AW66">
            <v>10665.643170535499</v>
          </cell>
          <cell r="AX66">
            <v>10832.956670421647</v>
          </cell>
          <cell r="AY66">
            <v>10998.431370489821</v>
          </cell>
          <cell r="AZ66">
            <v>11165.148347113254</v>
          </cell>
          <cell r="BA66">
            <v>11339.628489752762</v>
          </cell>
          <cell r="BB66">
            <v>11530.910195551794</v>
          </cell>
          <cell r="BC66">
            <v>11724.104718408818</v>
          </cell>
          <cell r="BD66">
            <v>11919.231186494411</v>
          </cell>
          <cell r="BE66">
            <v>12116.308919260862</v>
          </cell>
          <cell r="BF66">
            <v>12315.357429354975</v>
          </cell>
        </row>
        <row r="67">
          <cell r="D67" t="str">
            <v>Stock Units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2269.7654149890541</v>
          </cell>
          <cell r="L67">
            <v>2309.4872343264287</v>
          </cell>
          <cell r="M67">
            <v>2360.9957249024383</v>
          </cell>
          <cell r="N67">
            <v>2421.2701341206462</v>
          </cell>
          <cell r="O67">
            <v>2465.600118723627</v>
          </cell>
          <cell r="P67">
            <v>2502.7727673900858</v>
          </cell>
          <cell r="Q67">
            <v>2537.0114720410206</v>
          </cell>
          <cell r="R67">
            <v>2586.1413624748479</v>
          </cell>
          <cell r="S67">
            <v>2645.7652313637946</v>
          </cell>
          <cell r="T67">
            <v>2713.5277456372246</v>
          </cell>
          <cell r="U67">
            <v>2787.1349420762876</v>
          </cell>
          <cell r="V67">
            <v>2888.8349836094326</v>
          </cell>
          <cell r="W67">
            <v>3009.3958576617551</v>
          </cell>
          <cell r="X67">
            <v>3137.5089375381795</v>
          </cell>
          <cell r="Y67">
            <v>3227.3003264651475</v>
          </cell>
          <cell r="Z67">
            <v>3292.9959064238401</v>
          </cell>
          <cell r="AA67">
            <v>3354.1679103448005</v>
          </cell>
          <cell r="AB67">
            <v>3424.8258103671401</v>
          </cell>
          <cell r="AC67">
            <v>3482.2658857536921</v>
          </cell>
          <cell r="AD67">
            <v>3579.94423938311</v>
          </cell>
          <cell r="AE67">
            <v>3656.3434736626277</v>
          </cell>
          <cell r="AF67">
            <v>3736.0642450017449</v>
          </cell>
          <cell r="AG67">
            <v>3810.9668881121538</v>
          </cell>
          <cell r="AH67">
            <v>3872.0888300119559</v>
          </cell>
          <cell r="AI67">
            <v>3938.0807473673171</v>
          </cell>
          <cell r="AJ67">
            <v>4004.5721019026296</v>
          </cell>
          <cell r="AK67">
            <v>4068.9369064589996</v>
          </cell>
          <cell r="AL67">
            <v>4126.0952219620185</v>
          </cell>
          <cell r="AM67">
            <v>4182.4136919250304</v>
          </cell>
          <cell r="AN67">
            <v>4234.6799472315815</v>
          </cell>
          <cell r="AO67">
            <v>4286.8275678213158</v>
          </cell>
          <cell r="AP67">
            <v>4343.0991524426772</v>
          </cell>
          <cell r="AQ67">
            <v>4401.7096943748957</v>
          </cell>
          <cell r="AR67">
            <v>4472.0656880939459</v>
          </cell>
          <cell r="AS67">
            <v>4530.9809337007664</v>
          </cell>
          <cell r="AT67">
            <v>4594.1627695604511</v>
          </cell>
          <cell r="AU67">
            <v>4660.0646294357148</v>
          </cell>
          <cell r="AV67">
            <v>4730.4109645823455</v>
          </cell>
          <cell r="AW67">
            <v>4804.5946831354904</v>
          </cell>
          <cell r="AX67">
            <v>4879.9650606285732</v>
          </cell>
          <cell r="AY67">
            <v>4954.5071066570144</v>
          </cell>
          <cell r="AZ67">
            <v>5029.6087659443056</v>
          </cell>
          <cell r="BA67">
            <v>5108.2075294913902</v>
          </cell>
          <cell r="BB67">
            <v>5194.3749599940338</v>
          </cell>
          <cell r="BC67">
            <v>5281.4040648017053</v>
          </cell>
          <cell r="BD67">
            <v>5369.3034606574529</v>
          </cell>
          <cell r="BE67">
            <v>5458.0818504717581</v>
          </cell>
          <cell r="BF67">
            <v>5547.7480241842059</v>
          </cell>
        </row>
        <row r="68"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</row>
        <row r="70">
          <cell r="D70" t="str">
            <v>Big Box</v>
          </cell>
        </row>
        <row r="72">
          <cell r="D72"/>
        </row>
        <row r="74"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</row>
        <row r="75">
          <cell r="D75" t="str">
            <v>Stock Units</v>
          </cell>
          <cell r="E75">
            <v>1981</v>
          </cell>
          <cell r="F75">
            <v>1982</v>
          </cell>
          <cell r="G75">
            <v>1983</v>
          </cell>
          <cell r="H75">
            <v>1984</v>
          </cell>
          <cell r="I75">
            <v>1985</v>
          </cell>
          <cell r="J75">
            <v>1986</v>
          </cell>
          <cell r="K75">
            <v>1987</v>
          </cell>
          <cell r="L75">
            <v>1988</v>
          </cell>
          <cell r="M75">
            <v>1989</v>
          </cell>
          <cell r="N75">
            <v>1990</v>
          </cell>
          <cell r="O75">
            <v>1991</v>
          </cell>
          <cell r="P75">
            <v>1992</v>
          </cell>
          <cell r="Q75">
            <v>1993</v>
          </cell>
          <cell r="R75">
            <v>1994</v>
          </cell>
          <cell r="S75">
            <v>1995</v>
          </cell>
          <cell r="T75">
            <v>1996</v>
          </cell>
          <cell r="U75">
            <v>1997</v>
          </cell>
          <cell r="V75">
            <v>1998</v>
          </cell>
          <cell r="W75">
            <v>1999</v>
          </cell>
          <cell r="X75">
            <v>2000</v>
          </cell>
          <cell r="Y75">
            <v>2001</v>
          </cell>
          <cell r="Z75">
            <v>2002</v>
          </cell>
          <cell r="AA75">
            <v>2003</v>
          </cell>
          <cell r="AB75">
            <v>2004</v>
          </cell>
          <cell r="AC75">
            <v>2005</v>
          </cell>
          <cell r="AD75">
            <v>2006</v>
          </cell>
          <cell r="AE75">
            <v>2007</v>
          </cell>
          <cell r="AF75">
            <v>2008</v>
          </cell>
          <cell r="AG75">
            <v>2009</v>
          </cell>
          <cell r="AH75">
            <v>2010</v>
          </cell>
          <cell r="AI75">
            <v>2011</v>
          </cell>
          <cell r="AJ75">
            <v>2012</v>
          </cell>
          <cell r="AK75">
            <v>2013</v>
          </cell>
          <cell r="AL75">
            <v>2014</v>
          </cell>
          <cell r="AM75">
            <v>2015</v>
          </cell>
          <cell r="AN75">
            <v>2016</v>
          </cell>
          <cell r="AO75">
            <v>2017</v>
          </cell>
          <cell r="AP75">
            <v>2018</v>
          </cell>
          <cell r="AQ75">
            <v>2019</v>
          </cell>
          <cell r="AR75">
            <v>2020</v>
          </cell>
          <cell r="AS75">
            <v>2021</v>
          </cell>
          <cell r="AT75">
            <v>2022</v>
          </cell>
          <cell r="AU75">
            <v>2023</v>
          </cell>
          <cell r="AV75">
            <v>2024</v>
          </cell>
          <cell r="AW75">
            <v>2025</v>
          </cell>
          <cell r="AX75">
            <v>2026</v>
          </cell>
          <cell r="AY75">
            <v>2027</v>
          </cell>
          <cell r="AZ75">
            <v>2028</v>
          </cell>
          <cell r="BA75">
            <v>2029</v>
          </cell>
          <cell r="BB75">
            <v>2030</v>
          </cell>
          <cell r="BC75">
            <v>2031</v>
          </cell>
          <cell r="BD75">
            <v>2032</v>
          </cell>
          <cell r="BE75">
            <v>2033</v>
          </cell>
          <cell r="BF75">
            <v>2034</v>
          </cell>
        </row>
        <row r="76">
          <cell r="D76" t="str">
            <v>Stock Units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742.84856372693741</v>
          </cell>
          <cell r="L76">
            <v>759.11125310328725</v>
          </cell>
          <cell r="M76">
            <v>773.4291758644481</v>
          </cell>
          <cell r="N76">
            <v>784.92070290371589</v>
          </cell>
          <cell r="O76">
            <v>793.69266034173404</v>
          </cell>
          <cell r="P76">
            <v>804.72941462427275</v>
          </cell>
          <cell r="Q76">
            <v>821.5939307604591</v>
          </cell>
          <cell r="R76">
            <v>843.95067534863006</v>
          </cell>
          <cell r="S76">
            <v>864.4872668823366</v>
          </cell>
          <cell r="T76">
            <v>875.71918803287792</v>
          </cell>
          <cell r="U76">
            <v>889.73272333653597</v>
          </cell>
          <cell r="V76">
            <v>909.14641630625374</v>
          </cell>
          <cell r="W76">
            <v>933.55975992749461</v>
          </cell>
          <cell r="X76">
            <v>954.65158644426242</v>
          </cell>
          <cell r="Y76">
            <v>973.67476960904685</v>
          </cell>
          <cell r="Z76">
            <v>989.18763912388658</v>
          </cell>
          <cell r="AA76">
            <v>1003.8869409829198</v>
          </cell>
          <cell r="AB76">
            <v>1019.7732206178009</v>
          </cell>
          <cell r="AC76">
            <v>1041.282068308923</v>
          </cell>
          <cell r="AD76">
            <v>1069.1598757484119</v>
          </cell>
          <cell r="AE76">
            <v>1092.4735413096143</v>
          </cell>
          <cell r="AF76">
            <v>1114.199879991193</v>
          </cell>
          <cell r="AG76">
            <v>1135.3243684125625</v>
          </cell>
          <cell r="AH76">
            <v>1144.467411839136</v>
          </cell>
          <cell r="AI76">
            <v>1150.3193094295375</v>
          </cell>
          <cell r="AJ76">
            <v>1164.0588980954544</v>
          </cell>
          <cell r="AK76">
            <v>1179.056492505923</v>
          </cell>
          <cell r="AL76">
            <v>1193.4487284063412</v>
          </cell>
          <cell r="AM76">
            <v>1203.9081982294076</v>
          </cell>
          <cell r="AN76">
            <v>1211.2989878743128</v>
          </cell>
          <cell r="AO76">
            <v>1217.9841757526819</v>
          </cell>
          <cell r="AP76">
            <v>1224.5954157181143</v>
          </cell>
          <cell r="AQ76">
            <v>1231.592776274292</v>
          </cell>
          <cell r="AR76">
            <v>1241.9591259101855</v>
          </cell>
          <cell r="AS76">
            <v>1253.3356945058422</v>
          </cell>
          <cell r="AT76">
            <v>1263.0026413993016</v>
          </cell>
          <cell r="AU76">
            <v>1272.2460746104002</v>
          </cell>
          <cell r="AV76">
            <v>1280.9621196252735</v>
          </cell>
          <cell r="AW76">
            <v>1288.8882833270582</v>
          </cell>
          <cell r="AX76">
            <v>1296.0894824750781</v>
          </cell>
          <cell r="AY76">
            <v>1304.4169364197999</v>
          </cell>
          <cell r="AZ76">
            <v>1314.4375531778035</v>
          </cell>
          <cell r="BA76">
            <v>1325.0700936519315</v>
          </cell>
          <cell r="BB76">
            <v>1333.0801402857123</v>
          </cell>
          <cell r="BC76">
            <v>1341.170287385831</v>
          </cell>
          <cell r="BD76">
            <v>1349.3413359569508</v>
          </cell>
          <cell r="BE76">
            <v>1357.5940950137817</v>
          </cell>
          <cell r="BF76">
            <v>1365.929381661181</v>
          </cell>
        </row>
        <row r="77">
          <cell r="D77" t="str">
            <v>Stock Units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3549.1653600287009</v>
          </cell>
          <cell r="L77">
            <v>3626.864875937928</v>
          </cell>
          <cell r="M77">
            <v>3695.2727291301412</v>
          </cell>
          <cell r="N77">
            <v>3750.1766916510874</v>
          </cell>
          <cell r="O77">
            <v>3792.0871549660628</v>
          </cell>
          <cell r="P77">
            <v>3844.8183143159695</v>
          </cell>
          <cell r="Q77">
            <v>3925.3932247444159</v>
          </cell>
          <cell r="R77">
            <v>4032.2087822212325</v>
          </cell>
          <cell r="S77">
            <v>4130.3280528822752</v>
          </cell>
          <cell r="T77">
            <v>4183.991676157083</v>
          </cell>
          <cell r="U77">
            <v>4250.945233719005</v>
          </cell>
          <cell r="V77">
            <v>4343.6995445743232</v>
          </cell>
          <cell r="W77">
            <v>4460.3410752091413</v>
          </cell>
          <cell r="X77">
            <v>4561.1131352336979</v>
          </cell>
          <cell r="Y77">
            <v>4652.0016770210023</v>
          </cell>
          <cell r="Z77">
            <v>4726.1187202585697</v>
          </cell>
          <cell r="AA77">
            <v>4796.348718029506</v>
          </cell>
          <cell r="AB77">
            <v>4872.2498318406042</v>
          </cell>
          <cell r="AC77">
            <v>4975.0143263648552</v>
          </cell>
          <cell r="AD77">
            <v>5108.2082952424125</v>
          </cell>
          <cell r="AE77">
            <v>5219.5958084792683</v>
          </cell>
          <cell r="AF77">
            <v>5323.3994266245891</v>
          </cell>
          <cell r="AG77">
            <v>5424.3275379711313</v>
          </cell>
          <cell r="AH77">
            <v>5468.0109676758721</v>
          </cell>
          <cell r="AI77">
            <v>5495.9700339411238</v>
          </cell>
          <cell r="AJ77">
            <v>5561.6147353449487</v>
          </cell>
          <cell r="AK77">
            <v>5633.2699086394096</v>
          </cell>
          <cell r="AL77">
            <v>5702.0328134969632</v>
          </cell>
          <cell r="AM77">
            <v>5752.0058359849472</v>
          </cell>
          <cell r="AN77">
            <v>5787.3173865106064</v>
          </cell>
          <cell r="AO77">
            <v>5819.257728596147</v>
          </cell>
          <cell r="AP77">
            <v>5850.8447639865462</v>
          </cell>
          <cell r="AQ77">
            <v>5884.2765977549507</v>
          </cell>
          <cell r="AR77">
            <v>5933.8047126819974</v>
          </cell>
          <cell r="AS77">
            <v>5988.1594293056905</v>
          </cell>
          <cell r="AT77">
            <v>6034.3459533522191</v>
          </cell>
          <cell r="AU77">
            <v>6078.5090231385784</v>
          </cell>
          <cell r="AV77">
            <v>6120.1523493207505</v>
          </cell>
          <cell r="AW77">
            <v>6158.0217981181668</v>
          </cell>
          <cell r="AX77">
            <v>6192.427527380929</v>
          </cell>
          <cell r="AY77">
            <v>6232.2142517834891</v>
          </cell>
          <cell r="AZ77">
            <v>6280.0905318495052</v>
          </cell>
          <cell r="BA77">
            <v>6330.8904474481178</v>
          </cell>
          <cell r="BB77">
            <v>6369.1606702539584</v>
          </cell>
          <cell r="BC77">
            <v>6407.8135952878583</v>
          </cell>
          <cell r="BD77">
            <v>6446.8530495720979</v>
          </cell>
          <cell r="BE77">
            <v>6486.2828983991785</v>
          </cell>
          <cell r="BF77">
            <v>6526.1070457145315</v>
          </cell>
        </row>
        <row r="78">
          <cell r="D78" t="str">
            <v>Stock Units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233.11322892113523</v>
          </cell>
          <cell r="L78">
            <v>238.21662174785394</v>
          </cell>
          <cell r="M78">
            <v>242.70972756951983</v>
          </cell>
          <cell r="N78">
            <v>246.31588244975319</v>
          </cell>
          <cell r="O78">
            <v>249.06860948213236</v>
          </cell>
          <cell r="P78">
            <v>252.53205217185595</v>
          </cell>
          <cell r="Q78">
            <v>257.82430419018812</v>
          </cell>
          <cell r="R78">
            <v>264.84007183597356</v>
          </cell>
          <cell r="S78">
            <v>271.28465744496799</v>
          </cell>
          <cell r="T78">
            <v>274.80934542882022</v>
          </cell>
          <cell r="U78">
            <v>279.20693145476145</v>
          </cell>
          <cell r="V78">
            <v>285.29914038459924</v>
          </cell>
          <cell r="W78">
            <v>292.96028915462051</v>
          </cell>
          <cell r="X78">
            <v>299.57911299470464</v>
          </cell>
          <cell r="Y78">
            <v>305.54877608411357</v>
          </cell>
          <cell r="Z78">
            <v>310.41686801969388</v>
          </cell>
          <cell r="AA78">
            <v>315.02965437557521</v>
          </cell>
          <cell r="AB78">
            <v>320.01492610128389</v>
          </cell>
          <cell r="AC78">
            <v>326.76461531182065</v>
          </cell>
          <cell r="AD78">
            <v>335.51294710485308</v>
          </cell>
          <cell r="AE78">
            <v>342.82900601959727</v>
          </cell>
          <cell r="AF78">
            <v>349.64694605475995</v>
          </cell>
          <cell r="AG78">
            <v>356.27601952365973</v>
          </cell>
          <cell r="AH78">
            <v>359.14519701071242</v>
          </cell>
          <cell r="AI78">
            <v>360.98158037230934</v>
          </cell>
          <cell r="AJ78">
            <v>365.29319923294349</v>
          </cell>
          <cell r="AK78">
            <v>369.99959274272356</v>
          </cell>
          <cell r="AL78">
            <v>374.51601876273054</v>
          </cell>
          <cell r="AM78">
            <v>377.79830387751269</v>
          </cell>
          <cell r="AN78">
            <v>380.11760679136216</v>
          </cell>
          <cell r="AO78">
            <v>382.21548488976265</v>
          </cell>
          <cell r="AP78">
            <v>384.29015740145496</v>
          </cell>
          <cell r="AQ78">
            <v>386.4859983747379</v>
          </cell>
          <cell r="AR78">
            <v>389.73906145346911</v>
          </cell>
          <cell r="AS78">
            <v>393.30914123671704</v>
          </cell>
          <cell r="AT78">
            <v>396.34272481509464</v>
          </cell>
          <cell r="AU78">
            <v>399.24340560977157</v>
          </cell>
          <cell r="AV78">
            <v>401.9785867705794</v>
          </cell>
          <cell r="AW78">
            <v>404.46589536038198</v>
          </cell>
          <cell r="AX78">
            <v>406.72570290053108</v>
          </cell>
          <cell r="AY78">
            <v>409.33894033886816</v>
          </cell>
          <cell r="AZ78">
            <v>412.48350901989221</v>
          </cell>
          <cell r="BA78">
            <v>415.82010541731051</v>
          </cell>
          <cell r="BB78">
            <v>418.33373730109764</v>
          </cell>
          <cell r="BC78">
            <v>420.87250550372266</v>
          </cell>
          <cell r="BD78">
            <v>423.43666138837392</v>
          </cell>
          <cell r="BE78">
            <v>426.02645883187165</v>
          </cell>
          <cell r="BF78">
            <v>428.64215424980443</v>
          </cell>
        </row>
        <row r="79">
          <cell r="D79" t="str">
            <v>Stock Units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1650.7745860598609</v>
          </cell>
          <cell r="L79">
            <v>1686.9138957850828</v>
          </cell>
          <cell r="M79">
            <v>1718.7315019209959</v>
          </cell>
          <cell r="N79">
            <v>1744.2682286749243</v>
          </cell>
          <cell r="O79">
            <v>1763.7614674260758</v>
          </cell>
          <cell r="P79">
            <v>1788.2875880539393</v>
          </cell>
          <cell r="Q79">
            <v>1825.764290578798</v>
          </cell>
          <cell r="R79">
            <v>1875.4459452191779</v>
          </cell>
          <cell r="S79">
            <v>1921.0828152940815</v>
          </cell>
          <cell r="T79">
            <v>1946.0426400730621</v>
          </cell>
          <cell r="U79">
            <v>1977.1838296367466</v>
          </cell>
          <cell r="V79">
            <v>2020.3253695694527</v>
          </cell>
          <cell r="W79">
            <v>2074.5772442833213</v>
          </cell>
          <cell r="X79">
            <v>2121.4479698761388</v>
          </cell>
          <cell r="Y79">
            <v>2163.7217102423265</v>
          </cell>
          <cell r="Z79">
            <v>2198.1947536086368</v>
          </cell>
          <cell r="AA79">
            <v>2230.8598688509328</v>
          </cell>
          <cell r="AB79">
            <v>2266.162712484002</v>
          </cell>
          <cell r="AC79">
            <v>2313.9601517976071</v>
          </cell>
          <cell r="AD79">
            <v>2375.9108349964708</v>
          </cell>
          <cell r="AE79">
            <v>2427.7189806880319</v>
          </cell>
          <cell r="AF79">
            <v>2475.9997333137626</v>
          </cell>
          <cell r="AG79">
            <v>2522.9430409168053</v>
          </cell>
          <cell r="AH79">
            <v>2543.2609151980801</v>
          </cell>
          <cell r="AI79">
            <v>2556.2651320656391</v>
          </cell>
          <cell r="AJ79">
            <v>2586.7975513232318</v>
          </cell>
          <cell r="AK79">
            <v>2620.1255389020507</v>
          </cell>
          <cell r="AL79">
            <v>2652.1082853474245</v>
          </cell>
          <cell r="AM79">
            <v>2675.3515516209059</v>
          </cell>
          <cell r="AN79">
            <v>2691.7755286095844</v>
          </cell>
          <cell r="AO79">
            <v>2706.6315016726267</v>
          </cell>
          <cell r="AP79">
            <v>2721.323146040254</v>
          </cell>
          <cell r="AQ79">
            <v>2736.8728361650933</v>
          </cell>
          <cell r="AR79">
            <v>2759.9091686893012</v>
          </cell>
          <cell r="AS79">
            <v>2785.1904322352048</v>
          </cell>
          <cell r="AT79">
            <v>2806.6725364428926</v>
          </cell>
          <cell r="AU79">
            <v>2827.2134991342227</v>
          </cell>
          <cell r="AV79">
            <v>2846.5824880561631</v>
          </cell>
          <cell r="AW79">
            <v>2864.1961851712404</v>
          </cell>
          <cell r="AX79">
            <v>2880.1988499446179</v>
          </cell>
          <cell r="AY79">
            <v>2898.7043031551111</v>
          </cell>
          <cell r="AZ79">
            <v>2920.9723403951189</v>
          </cell>
          <cell r="BA79">
            <v>2944.6002081154033</v>
          </cell>
          <cell r="BB79">
            <v>2962.4003117460275</v>
          </cell>
          <cell r="BC79">
            <v>2980.3784164129574</v>
          </cell>
          <cell r="BD79">
            <v>2998.5363021265575</v>
          </cell>
          <cell r="BE79">
            <v>3016.8757666972924</v>
          </cell>
          <cell r="BF79">
            <v>3035.3986259137355</v>
          </cell>
        </row>
        <row r="80">
          <cell r="D80" t="str">
            <v>Stock Units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</row>
        <row r="81">
          <cell r="D81" t="str">
            <v>Stock Units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54510.574919544808</v>
          </cell>
          <cell r="L81">
            <v>55703.938669479532</v>
          </cell>
          <cell r="M81">
            <v>56754.594535930679</v>
          </cell>
          <cell r="N81">
            <v>57597.848162849237</v>
          </cell>
          <cell r="O81">
            <v>58241.538500913768</v>
          </cell>
          <cell r="P81">
            <v>59051.420690317958</v>
          </cell>
          <cell r="Q81">
            <v>60288.946769269074</v>
          </cell>
          <cell r="R81">
            <v>61929.495139876934</v>
          </cell>
          <cell r="S81">
            <v>63436.479828349329</v>
          </cell>
          <cell r="T81">
            <v>64260.68345377635</v>
          </cell>
          <cell r="U81">
            <v>65289.003226281871</v>
          </cell>
          <cell r="V81">
            <v>66713.589093125978</v>
          </cell>
          <cell r="W81">
            <v>68505.05166232794</v>
          </cell>
          <cell r="X81">
            <v>70052.779753453302</v>
          </cell>
          <cell r="Y81">
            <v>71448.709828231484</v>
          </cell>
          <cell r="Z81">
            <v>72587.051446155965</v>
          </cell>
          <cell r="AA81">
            <v>73665.693089119915</v>
          </cell>
          <cell r="AB81">
            <v>74831.43571623812</v>
          </cell>
          <cell r="AC81">
            <v>76409.765016112724</v>
          </cell>
          <cell r="AD81">
            <v>78455.451560081725</v>
          </cell>
          <cell r="AE81">
            <v>80166.21923909185</v>
          </cell>
          <cell r="AF81">
            <v>81760.508129532434</v>
          </cell>
          <cell r="AG81">
            <v>83310.632966488294</v>
          </cell>
          <cell r="AH81">
            <v>83981.553767891499</v>
          </cell>
          <cell r="AI81">
            <v>84410.968749085892</v>
          </cell>
          <cell r="AJ81">
            <v>85419.186189232263</v>
          </cell>
          <cell r="AK81">
            <v>86519.716679084973</v>
          </cell>
          <cell r="AL81">
            <v>87575.825678439374</v>
          </cell>
          <cell r="AM81">
            <v>88343.346464302493</v>
          </cell>
          <cell r="AN81">
            <v>88885.686063953792</v>
          </cell>
          <cell r="AO81">
            <v>89376.248276077837</v>
          </cell>
          <cell r="AP81">
            <v>89861.384155776817</v>
          </cell>
          <cell r="AQ81">
            <v>90374.853744952474</v>
          </cell>
          <cell r="AR81">
            <v>91135.541327943196</v>
          </cell>
          <cell r="AS81">
            <v>91970.359250521607</v>
          </cell>
          <cell r="AT81">
            <v>92679.724333272025</v>
          </cell>
          <cell r="AU81">
            <v>93358.011784000148</v>
          </cell>
          <cell r="AV81">
            <v>93997.599242312877</v>
          </cell>
          <cell r="AW81">
            <v>94579.224840568102</v>
          </cell>
          <cell r="AX81">
            <v>95107.652200916331</v>
          </cell>
          <cell r="AY81">
            <v>95718.724664818525</v>
          </cell>
          <cell r="AZ81">
            <v>96454.042207584862</v>
          </cell>
          <cell r="BA81">
            <v>97234.262998740756</v>
          </cell>
          <cell r="BB81">
            <v>97822.043965764678</v>
          </cell>
          <cell r="BC81">
            <v>98415.702742458845</v>
          </cell>
          <cell r="BD81">
            <v>99015.29810691996</v>
          </cell>
          <cell r="BE81">
            <v>99620.889425025671</v>
          </cell>
          <cell r="BF81">
            <v>100232.53665631246</v>
          </cell>
        </row>
        <row r="82">
          <cell r="D82" t="str">
            <v>Stock Units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501.13206142305859</v>
          </cell>
          <cell r="L82">
            <v>512.10301223242004</v>
          </cell>
          <cell r="M82">
            <v>521.76200667483806</v>
          </cell>
          <cell r="N82">
            <v>529.51429013513689</v>
          </cell>
          <cell r="O82">
            <v>535.43192843758538</v>
          </cell>
          <cell r="P82">
            <v>542.87741826565946</v>
          </cell>
          <cell r="Q82">
            <v>554.25436660870855</v>
          </cell>
          <cell r="R82">
            <v>569.3364197340037</v>
          </cell>
          <cell r="S82">
            <v>583.19058187743724</v>
          </cell>
          <cell r="T82">
            <v>590.76773296146496</v>
          </cell>
          <cell r="U82">
            <v>600.22138499427467</v>
          </cell>
          <cell r="V82">
            <v>613.31803006139126</v>
          </cell>
          <cell r="W82">
            <v>629.78748266928392</v>
          </cell>
          <cell r="X82">
            <v>644.01621113110627</v>
          </cell>
          <cell r="Y82">
            <v>656.84941490869505</v>
          </cell>
          <cell r="Z82">
            <v>667.31453075889704</v>
          </cell>
          <cell r="AA82">
            <v>677.23080683694411</v>
          </cell>
          <cell r="AB82">
            <v>687.94782838145579</v>
          </cell>
          <cell r="AC82">
            <v>702.45788293175144</v>
          </cell>
          <cell r="AD82">
            <v>721.26449277429469</v>
          </cell>
          <cell r="AE82">
            <v>736.99209305852673</v>
          </cell>
          <cell r="AF82">
            <v>751.64886891072763</v>
          </cell>
          <cell r="AG82">
            <v>765.89963137568634</v>
          </cell>
          <cell r="AH82">
            <v>772.06760749325701</v>
          </cell>
          <cell r="AI82">
            <v>776.01534818484765</v>
          </cell>
          <cell r="AJ82">
            <v>785.28419344815586</v>
          </cell>
          <cell r="AK82">
            <v>795.40170025950079</v>
          </cell>
          <cell r="AL82">
            <v>805.1108269879395</v>
          </cell>
          <cell r="AM82">
            <v>812.16687573026741</v>
          </cell>
          <cell r="AN82">
            <v>817.15276630224821</v>
          </cell>
          <cell r="AO82">
            <v>821.66265182410939</v>
          </cell>
          <cell r="AP82">
            <v>826.12265144478249</v>
          </cell>
          <cell r="AQ82">
            <v>830.84313135315676</v>
          </cell>
          <cell r="AR82">
            <v>837.83636041239356</v>
          </cell>
          <cell r="AS82">
            <v>845.51109191306307</v>
          </cell>
          <cell r="AT82">
            <v>852.03249783741683</v>
          </cell>
          <cell r="AU82">
            <v>858.26819777128242</v>
          </cell>
          <cell r="AV82">
            <v>864.14811706983437</v>
          </cell>
          <cell r="AW82">
            <v>869.49517560774666</v>
          </cell>
          <cell r="AX82">
            <v>874.35316679192522</v>
          </cell>
          <cell r="AY82">
            <v>879.9709391960165</v>
          </cell>
          <cell r="AZ82">
            <v>886.73093386770938</v>
          </cell>
          <cell r="BA82">
            <v>893.90373756706811</v>
          </cell>
          <cell r="BB82">
            <v>899.307384255893</v>
          </cell>
          <cell r="BC82">
            <v>904.76506741160608</v>
          </cell>
          <cell r="BD82">
            <v>910.27732739887642</v>
          </cell>
          <cell r="BE82">
            <v>915.84470998601932</v>
          </cell>
          <cell r="BF82">
            <v>921.46776639903385</v>
          </cell>
        </row>
        <row r="83">
          <cell r="D83" t="str">
            <v>Stock Units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4307.8585906344415</v>
          </cell>
          <cell r="L83">
            <v>4432.3656276362572</v>
          </cell>
          <cell r="M83">
            <v>4546.733907348791</v>
          </cell>
          <cell r="N83">
            <v>4645.513460155491</v>
          </cell>
          <cell r="O83">
            <v>4729.003472905858</v>
          </cell>
          <cell r="P83">
            <v>4826.7756701538665</v>
          </cell>
          <cell r="Q83">
            <v>4960.6127768362594</v>
          </cell>
          <cell r="R83">
            <v>5129.171061349035</v>
          </cell>
          <cell r="S83">
            <v>5288.3735601665248</v>
          </cell>
          <cell r="T83">
            <v>5391.9198807688135</v>
          </cell>
          <cell r="U83">
            <v>5513.5972520357882</v>
          </cell>
          <cell r="V83">
            <v>5670.0686940150608</v>
          </cell>
          <cell r="W83">
            <v>5859.4648999538904</v>
          </cell>
          <cell r="X83">
            <v>6029.8239115800498</v>
          </cell>
          <cell r="Y83">
            <v>6188.7126440038446</v>
          </cell>
          <cell r="Z83">
            <v>6326.6635611186621</v>
          </cell>
          <cell r="AA83">
            <v>6460.6129084735676</v>
          </cell>
          <cell r="AB83">
            <v>6603.4178827221949</v>
          </cell>
          <cell r="AC83">
            <v>6784.1187181586956</v>
          </cell>
          <cell r="AD83">
            <v>7008.2789762284247</v>
          </cell>
          <cell r="AE83">
            <v>7204.5579886779497</v>
          </cell>
          <cell r="AF83">
            <v>7392.1607451224863</v>
          </cell>
          <cell r="AG83">
            <v>7577.4751597815384</v>
          </cell>
          <cell r="AH83">
            <v>7684.0260927766967</v>
          </cell>
          <cell r="AI83">
            <v>7723.3161007854378</v>
          </cell>
          <cell r="AJ83">
            <v>7815.5645621402837</v>
          </cell>
          <cell r="AK83">
            <v>7916.2593530856466</v>
          </cell>
          <cell r="AL83">
            <v>8012.889728968953</v>
          </cell>
          <cell r="AM83">
            <v>8083.1152663723287</v>
          </cell>
          <cell r="AN83">
            <v>8132.73749230047</v>
          </cell>
          <cell r="AO83">
            <v>8177.6222636457305</v>
          </cell>
          <cell r="AP83">
            <v>8222.0105440584975</v>
          </cell>
          <cell r="AQ83">
            <v>8268.9912623716846</v>
          </cell>
          <cell r="AR83">
            <v>8338.5915849890389</v>
          </cell>
          <cell r="AS83">
            <v>8414.9745811591183</v>
          </cell>
          <cell r="AT83">
            <v>8479.8790698308057</v>
          </cell>
          <cell r="AU83">
            <v>8541.9400610361226</v>
          </cell>
          <cell r="AV83">
            <v>8600.4601347641074</v>
          </cell>
          <cell r="AW83">
            <v>8653.6768957396434</v>
          </cell>
          <cell r="AX83">
            <v>8702.0261991625739</v>
          </cell>
          <cell r="AY83">
            <v>8757.9372480362254</v>
          </cell>
          <cell r="AZ83">
            <v>8825.2162983942253</v>
          </cell>
          <cell r="BA83">
            <v>8896.6038430202552</v>
          </cell>
          <cell r="BB83">
            <v>8950.3837992703175</v>
          </cell>
          <cell r="BC83">
            <v>9004.7015550828783</v>
          </cell>
          <cell r="BD83">
            <v>9059.5624884535664</v>
          </cell>
          <cell r="BE83">
            <v>9114.9720311579604</v>
          </cell>
          <cell r="BF83">
            <v>9170.9356692893998</v>
          </cell>
        </row>
        <row r="84">
          <cell r="D84" t="str">
            <v>Stock Units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2082.6791838621002</v>
          </cell>
          <cell r="L84">
            <v>2135.5637246840183</v>
          </cell>
          <cell r="M84">
            <v>2183.2708352897603</v>
          </cell>
          <cell r="N84">
            <v>2223.247319364652</v>
          </cell>
          <cell r="O84">
            <v>2255.7153556450935</v>
          </cell>
          <cell r="P84">
            <v>2294.810286318524</v>
          </cell>
          <cell r="Q84">
            <v>2350.7919195735421</v>
          </cell>
          <cell r="R84">
            <v>2422.8648796982966</v>
          </cell>
          <cell r="S84">
            <v>2490.1243433872169</v>
          </cell>
          <cell r="T84">
            <v>2530.8871167756688</v>
          </cell>
          <cell r="U84">
            <v>2579.931376372876</v>
          </cell>
          <cell r="V84">
            <v>2644.9553171469388</v>
          </cell>
          <cell r="W84">
            <v>2724.9454836258246</v>
          </cell>
          <cell r="X84">
            <v>2795.6775437445885</v>
          </cell>
          <cell r="Y84">
            <v>2860.7368533055105</v>
          </cell>
          <cell r="Z84">
            <v>2915.8142251885042</v>
          </cell>
          <cell r="AA84">
            <v>2968.783586247434</v>
          </cell>
          <cell r="AB84">
            <v>3025.556900157274</v>
          </cell>
          <cell r="AC84">
            <v>3099.3708752774037</v>
          </cell>
          <cell r="AD84">
            <v>3192.6162929030397</v>
          </cell>
          <cell r="AE84">
            <v>3272.7243325515519</v>
          </cell>
          <cell r="AF84">
            <v>3348.509739359878</v>
          </cell>
          <cell r="AG84">
            <v>3422.8979042986202</v>
          </cell>
          <cell r="AH84">
            <v>3461.4537839048758</v>
          </cell>
          <cell r="AI84">
            <v>3479.1529100204621</v>
          </cell>
          <cell r="AJ84">
            <v>3520.7084411653004</v>
          </cell>
          <cell r="AK84">
            <v>3566.0688239814112</v>
          </cell>
          <cell r="AL84">
            <v>3609.5982935853535</v>
          </cell>
          <cell r="AM84">
            <v>3641.2330706197749</v>
          </cell>
          <cell r="AN84">
            <v>3663.5865920199967</v>
          </cell>
          <cell r="AO84">
            <v>3683.8060134192565</v>
          </cell>
          <cell r="AP84">
            <v>3703.801778574224</v>
          </cell>
          <cell r="AQ84">
            <v>3724.9653695371203</v>
          </cell>
          <cell r="AR84">
            <v>3756.3185035811753</v>
          </cell>
          <cell r="AS84">
            <v>3790.7270555468508</v>
          </cell>
          <cell r="AT84">
            <v>3819.9648386038625</v>
          </cell>
          <cell r="AU84">
            <v>3847.9217000521171</v>
          </cell>
          <cell r="AV84">
            <v>3874.2834703264975</v>
          </cell>
          <cell r="AW84">
            <v>3898.2562362205504</v>
          </cell>
          <cell r="AX84">
            <v>3920.0363391590076</v>
          </cell>
          <cell r="AY84">
            <v>3945.2228116343836</v>
          </cell>
          <cell r="AZ84">
            <v>3975.5302729349305</v>
          </cell>
          <cell r="BA84">
            <v>4007.6885039828107</v>
          </cell>
          <cell r="BB84">
            <v>4031.9149746913117</v>
          </cell>
          <cell r="BC84">
            <v>4056.383710106898</v>
          </cell>
          <cell r="BD84">
            <v>4081.0971328766404</v>
          </cell>
          <cell r="BE84">
            <v>4106.0576898740801</v>
          </cell>
          <cell r="BF84">
            <v>4131.2678524414941</v>
          </cell>
        </row>
        <row r="85"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</row>
        <row r="87">
          <cell r="D87" t="str">
            <v>Small Box</v>
          </cell>
        </row>
        <row r="89">
          <cell r="D89"/>
        </row>
        <row r="91"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</row>
        <row r="92">
          <cell r="D92" t="str">
            <v>Stock Units</v>
          </cell>
          <cell r="E92">
            <v>1981</v>
          </cell>
          <cell r="F92">
            <v>1982</v>
          </cell>
          <cell r="G92">
            <v>1983</v>
          </cell>
          <cell r="H92">
            <v>1984</v>
          </cell>
          <cell r="I92">
            <v>1985</v>
          </cell>
          <cell r="J92">
            <v>1986</v>
          </cell>
          <cell r="K92">
            <v>1987</v>
          </cell>
          <cell r="L92">
            <v>1988</v>
          </cell>
          <cell r="M92">
            <v>1989</v>
          </cell>
          <cell r="N92">
            <v>1990</v>
          </cell>
          <cell r="O92">
            <v>1991</v>
          </cell>
          <cell r="P92">
            <v>1992</v>
          </cell>
          <cell r="Q92">
            <v>1993</v>
          </cell>
          <cell r="R92">
            <v>1994</v>
          </cell>
          <cell r="S92">
            <v>1995</v>
          </cell>
          <cell r="T92">
            <v>1996</v>
          </cell>
          <cell r="U92">
            <v>1997</v>
          </cell>
          <cell r="V92">
            <v>1998</v>
          </cell>
          <cell r="W92">
            <v>1999</v>
          </cell>
          <cell r="X92">
            <v>2000</v>
          </cell>
          <cell r="Y92">
            <v>2001</v>
          </cell>
          <cell r="Z92">
            <v>2002</v>
          </cell>
          <cell r="AA92">
            <v>2003</v>
          </cell>
          <cell r="AB92">
            <v>2004</v>
          </cell>
          <cell r="AC92">
            <v>2005</v>
          </cell>
          <cell r="AD92">
            <v>2006</v>
          </cell>
          <cell r="AE92">
            <v>2007</v>
          </cell>
          <cell r="AF92">
            <v>2008</v>
          </cell>
          <cell r="AG92">
            <v>2009</v>
          </cell>
          <cell r="AH92">
            <v>2010</v>
          </cell>
          <cell r="AI92">
            <v>2011</v>
          </cell>
          <cell r="AJ92">
            <v>2012</v>
          </cell>
          <cell r="AK92">
            <v>2013</v>
          </cell>
          <cell r="AL92">
            <v>2014</v>
          </cell>
          <cell r="AM92">
            <v>2015</v>
          </cell>
          <cell r="AN92">
            <v>2016</v>
          </cell>
          <cell r="AO92">
            <v>2017</v>
          </cell>
          <cell r="AP92">
            <v>2018</v>
          </cell>
          <cell r="AQ92">
            <v>2019</v>
          </cell>
          <cell r="AR92">
            <v>2020</v>
          </cell>
          <cell r="AS92">
            <v>2021</v>
          </cell>
          <cell r="AT92">
            <v>2022</v>
          </cell>
          <cell r="AU92">
            <v>2023</v>
          </cell>
          <cell r="AV92">
            <v>2024</v>
          </cell>
          <cell r="AW92">
            <v>2025</v>
          </cell>
          <cell r="AX92">
            <v>2026</v>
          </cell>
          <cell r="AY92">
            <v>2027</v>
          </cell>
          <cell r="AZ92">
            <v>2028</v>
          </cell>
          <cell r="BA92">
            <v>2029</v>
          </cell>
          <cell r="BB92">
            <v>2030</v>
          </cell>
          <cell r="BC92">
            <v>2031</v>
          </cell>
          <cell r="BD92">
            <v>2032</v>
          </cell>
          <cell r="BE92">
            <v>2033</v>
          </cell>
          <cell r="BF92">
            <v>2034</v>
          </cell>
        </row>
        <row r="93">
          <cell r="D93" t="str">
            <v>Stock Units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1372.0289147930007</v>
          </cell>
          <cell r="L93">
            <v>1402.0658309912408</v>
          </cell>
          <cell r="M93">
            <v>1428.5107956681957</v>
          </cell>
          <cell r="N93">
            <v>1449.7354545595017</v>
          </cell>
          <cell r="O93">
            <v>1465.9371137293222</v>
          </cell>
          <cell r="P93">
            <v>1486.3218149194756</v>
          </cell>
          <cell r="Q93">
            <v>1517.4702951113907</v>
          </cell>
          <cell r="R93">
            <v>1558.762829705141</v>
          </cell>
          <cell r="S93">
            <v>1596.6935719471037</v>
          </cell>
          <cell r="T93">
            <v>1617.4387430892561</v>
          </cell>
          <cell r="U93">
            <v>1643.3215092059838</v>
          </cell>
          <cell r="V93">
            <v>1679.1782765176558</v>
          </cell>
          <cell r="W93">
            <v>1724.2693152444028</v>
          </cell>
          <cell r="X93">
            <v>1763.2255672449662</v>
          </cell>
          <cell r="Y93">
            <v>1798.3610694562647</v>
          </cell>
          <cell r="Z93">
            <v>1827.0130808689094</v>
          </cell>
          <cell r="AA93">
            <v>1854.162446382494</v>
          </cell>
          <cell r="AB93">
            <v>1883.5041400625482</v>
          </cell>
          <cell r="AC93">
            <v>1923.2306232208925</v>
          </cell>
          <cell r="AD93">
            <v>1974.7204688714121</v>
          </cell>
          <cell r="AE93">
            <v>2017.7804205516061</v>
          </cell>
          <cell r="AF93">
            <v>2057.9086059440051</v>
          </cell>
          <cell r="AG93">
            <v>2096.9251839379317</v>
          </cell>
          <cell r="AH93">
            <v>2113.8122327430478</v>
          </cell>
          <cell r="AI93">
            <v>2124.6205900482787</v>
          </cell>
          <cell r="AJ93">
            <v>2149.9973812914659</v>
          </cell>
          <cell r="AK93">
            <v>2177.6976881753662</v>
          </cell>
          <cell r="AL93">
            <v>2204.2799079818174</v>
          </cell>
          <cell r="AM93">
            <v>2223.5983743979778</v>
          </cell>
          <cell r="AN93">
            <v>2237.2490396763592</v>
          </cell>
          <cell r="AO93">
            <v>2249.5964702534984</v>
          </cell>
          <cell r="AP93">
            <v>2261.8073202680685</v>
          </cell>
          <cell r="AQ93">
            <v>2274.731328577569</v>
          </cell>
          <cell r="AR93">
            <v>2293.8778035602254</v>
          </cell>
          <cell r="AS93">
            <v>2314.8901361224034</v>
          </cell>
          <cell r="AT93">
            <v>2332.7448258980035</v>
          </cell>
          <cell r="AU93">
            <v>2349.8172929617576</v>
          </cell>
          <cell r="AV93">
            <v>2365.9156828180244</v>
          </cell>
          <cell r="AW93">
            <v>2380.5551750554068</v>
          </cell>
          <cell r="AX93">
            <v>2393.8556698462912</v>
          </cell>
          <cell r="AY93">
            <v>2409.236338473343</v>
          </cell>
          <cell r="AZ93">
            <v>2427.744250593496</v>
          </cell>
          <cell r="BA93">
            <v>2447.3823756172833</v>
          </cell>
          <cell r="BB93">
            <v>2462.1767982318333</v>
          </cell>
          <cell r="BC93">
            <v>2477.1191650725286</v>
          </cell>
          <cell r="BD93">
            <v>2492.2109555816305</v>
          </cell>
          <cell r="BE93">
            <v>2507.4536639958237</v>
          </cell>
          <cell r="BF93">
            <v>2522.8487994941588</v>
          </cell>
        </row>
        <row r="94">
          <cell r="D94" t="str">
            <v>Stock Units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6555.249259566559</v>
          </cell>
          <cell r="L94">
            <v>6698.7589702914838</v>
          </cell>
          <cell r="M94">
            <v>6825.1071348591568</v>
          </cell>
          <cell r="N94">
            <v>6926.5138384509528</v>
          </cell>
          <cell r="O94">
            <v>7003.92176559565</v>
          </cell>
          <cell r="P94">
            <v>7101.3153379486066</v>
          </cell>
          <cell r="Q94">
            <v>7250.1358544210889</v>
          </cell>
          <cell r="R94">
            <v>7447.4224085912292</v>
          </cell>
          <cell r="S94">
            <v>7628.6470659694951</v>
          </cell>
          <cell r="T94">
            <v>7727.7628836486683</v>
          </cell>
          <cell r="U94">
            <v>7851.4249884285891</v>
          </cell>
          <cell r="V94">
            <v>8022.7406544732439</v>
          </cell>
          <cell r="W94">
            <v>8238.1756172788137</v>
          </cell>
          <cell r="X94">
            <v>8424.299932392616</v>
          </cell>
          <cell r="Y94">
            <v>8592.1695540688197</v>
          </cell>
          <cell r="Z94">
            <v>8729.0624974847888</v>
          </cell>
          <cell r="AA94">
            <v>8858.7761327163607</v>
          </cell>
          <cell r="AB94">
            <v>8998.9642247432857</v>
          </cell>
          <cell r="AC94">
            <v>9188.768533166487</v>
          </cell>
          <cell r="AD94">
            <v>9434.7755734967468</v>
          </cell>
          <cell r="AE94">
            <v>9640.5064537465623</v>
          </cell>
          <cell r="AF94">
            <v>9832.2300061769129</v>
          </cell>
          <cell r="AG94">
            <v>10018.642545481229</v>
          </cell>
          <cell r="AH94">
            <v>10099.325111994562</v>
          </cell>
          <cell r="AI94">
            <v>10150.965041341777</v>
          </cell>
          <cell r="AJ94">
            <v>10272.209710614781</v>
          </cell>
          <cell r="AK94">
            <v>10404.555621282307</v>
          </cell>
          <cell r="AL94">
            <v>10531.559560357571</v>
          </cell>
          <cell r="AM94">
            <v>10623.85889990145</v>
          </cell>
          <cell r="AN94">
            <v>10689.078745120383</v>
          </cell>
          <cell r="AO94">
            <v>10748.072024544492</v>
          </cell>
          <cell r="AP94">
            <v>10806.412752391881</v>
          </cell>
          <cell r="AQ94">
            <v>10868.160792092831</v>
          </cell>
          <cell r="AR94">
            <v>10959.638394787744</v>
          </cell>
          <cell r="AS94">
            <v>11060.030650362594</v>
          </cell>
          <cell r="AT94">
            <v>11145.336390401571</v>
          </cell>
          <cell r="AU94">
            <v>11226.90484415062</v>
          </cell>
          <cell r="AV94">
            <v>11303.819373463893</v>
          </cell>
          <cell r="AW94">
            <v>11373.76361415361</v>
          </cell>
          <cell r="AX94">
            <v>11437.310422598946</v>
          </cell>
          <cell r="AY94">
            <v>11510.795839372639</v>
          </cell>
          <cell r="AZ94">
            <v>11599.22253061337</v>
          </cell>
          <cell r="BA94">
            <v>11693.049127949243</v>
          </cell>
          <cell r="BB94">
            <v>11763.733591552093</v>
          </cell>
          <cell r="BC94">
            <v>11835.12489979097</v>
          </cell>
          <cell r="BD94">
            <v>11907.230121112236</v>
          </cell>
          <cell r="BE94">
            <v>11980.056394646714</v>
          </cell>
          <cell r="BF94">
            <v>12053.610930916537</v>
          </cell>
        </row>
        <row r="95">
          <cell r="D95" t="str">
            <v>Stock Units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430.55624809436438</v>
          </cell>
          <cell r="L95">
            <v>439.9821295777661</v>
          </cell>
          <cell r="M95">
            <v>448.28082113560072</v>
          </cell>
          <cell r="N95">
            <v>454.94132908903708</v>
          </cell>
          <cell r="O95">
            <v>460.02557003312387</v>
          </cell>
          <cell r="P95">
            <v>466.42249094953286</v>
          </cell>
          <cell r="Q95">
            <v>476.19719221178417</v>
          </cell>
          <cell r="R95">
            <v>489.15519810896615</v>
          </cell>
          <cell r="S95">
            <v>501.05824030512701</v>
          </cell>
          <cell r="T95">
            <v>507.56828025890474</v>
          </cell>
          <cell r="U95">
            <v>515.6905483462383</v>
          </cell>
          <cell r="V95">
            <v>526.94275668970124</v>
          </cell>
          <cell r="W95">
            <v>541.09277076560352</v>
          </cell>
          <cell r="X95">
            <v>553.31762807024108</v>
          </cell>
          <cell r="Y95">
            <v>564.34349628912639</v>
          </cell>
          <cell r="Z95">
            <v>573.33478094878421</v>
          </cell>
          <cell r="AA95">
            <v>581.85452045838122</v>
          </cell>
          <cell r="AB95">
            <v>591.0622342371571</v>
          </cell>
          <cell r="AC95">
            <v>603.52879769964886</v>
          </cell>
          <cell r="AD95">
            <v>619.68682069699241</v>
          </cell>
          <cell r="AE95">
            <v>633.19945956243942</v>
          </cell>
          <cell r="AF95">
            <v>645.79208116035443</v>
          </cell>
          <cell r="AG95">
            <v>658.03586935856504</v>
          </cell>
          <cell r="AH95">
            <v>663.3351923513419</v>
          </cell>
          <cell r="AI95">
            <v>666.72696180986361</v>
          </cell>
          <cell r="AJ95">
            <v>674.6904499758466</v>
          </cell>
          <cell r="AK95">
            <v>683.3830803383737</v>
          </cell>
          <cell r="AL95">
            <v>691.7248439138242</v>
          </cell>
          <cell r="AM95">
            <v>697.78716980899969</v>
          </cell>
          <cell r="AN95">
            <v>702.07088363083164</v>
          </cell>
          <cell r="AO95">
            <v>705.94562950942031</v>
          </cell>
          <cell r="AP95">
            <v>709.77751505616868</v>
          </cell>
          <cell r="AQ95">
            <v>713.83319673173935</v>
          </cell>
          <cell r="AR95">
            <v>719.84155001342583</v>
          </cell>
          <cell r="AS95">
            <v>726.43542786405942</v>
          </cell>
          <cell r="AT95">
            <v>732.03840616705736</v>
          </cell>
          <cell r="AU95">
            <v>737.39591524389323</v>
          </cell>
          <cell r="AV95">
            <v>742.44774925565684</v>
          </cell>
          <cell r="AW95">
            <v>747.04176676051748</v>
          </cell>
          <cell r="AX95">
            <v>751.21559361884272</v>
          </cell>
          <cell r="AY95">
            <v>756.04219960786099</v>
          </cell>
          <cell r="AZ95">
            <v>761.85016554545609</v>
          </cell>
          <cell r="BA95">
            <v>768.01280347435545</v>
          </cell>
          <cell r="BB95">
            <v>772.65543966442726</v>
          </cell>
          <cell r="BC95">
            <v>777.34450221639975</v>
          </cell>
          <cell r="BD95">
            <v>782.08045539389207</v>
          </cell>
          <cell r="BE95">
            <v>786.86376810315915</v>
          </cell>
          <cell r="BF95">
            <v>791.6949139395191</v>
          </cell>
        </row>
        <row r="96">
          <cell r="D96" t="str">
            <v>Stock Units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3048.9531439844459</v>
          </cell>
          <cell r="L96">
            <v>3115.7018466472018</v>
          </cell>
          <cell r="M96">
            <v>3174.4684348182127</v>
          </cell>
          <cell r="N96">
            <v>3221.6343434655596</v>
          </cell>
          <cell r="O96">
            <v>3257.6380305096045</v>
          </cell>
          <cell r="P96">
            <v>3302.9373664877239</v>
          </cell>
          <cell r="Q96">
            <v>3372.156211358646</v>
          </cell>
          <cell r="R96">
            <v>3463.9173993447575</v>
          </cell>
          <cell r="S96">
            <v>3548.2079376602305</v>
          </cell>
          <cell r="T96">
            <v>3594.3083179761247</v>
          </cell>
          <cell r="U96">
            <v>3651.8255760132975</v>
          </cell>
          <cell r="V96">
            <v>3731.507281150346</v>
          </cell>
          <cell r="W96">
            <v>3831.7095894320064</v>
          </cell>
          <cell r="X96">
            <v>3918.2790383221472</v>
          </cell>
          <cell r="Y96">
            <v>3996.3579321250327</v>
          </cell>
          <cell r="Z96">
            <v>4060.029068597576</v>
          </cell>
          <cell r="AA96">
            <v>4120.3609919610981</v>
          </cell>
          <cell r="AB96">
            <v>4185.5647556945514</v>
          </cell>
          <cell r="AC96">
            <v>4273.8458293797612</v>
          </cell>
          <cell r="AD96">
            <v>4388.2677086031381</v>
          </cell>
          <cell r="AE96">
            <v>4483.9564901146805</v>
          </cell>
          <cell r="AF96">
            <v>4573.1302354311219</v>
          </cell>
          <cell r="AG96">
            <v>4659.8337420842927</v>
          </cell>
          <cell r="AH96">
            <v>4697.3605172067728</v>
          </cell>
          <cell r="AI96">
            <v>4721.3790889961747</v>
          </cell>
          <cell r="AJ96">
            <v>4777.7719584254801</v>
          </cell>
          <cell r="AK96">
            <v>4839.3281959452588</v>
          </cell>
          <cell r="AL96">
            <v>4898.3997955151499</v>
          </cell>
          <cell r="AM96">
            <v>4941.3297208843951</v>
          </cell>
          <cell r="AN96">
            <v>4971.6645326141315</v>
          </cell>
          <cell r="AO96">
            <v>4999.1032672299962</v>
          </cell>
          <cell r="AP96">
            <v>5026.2384894845964</v>
          </cell>
          <cell r="AQ96">
            <v>5054.9585079501539</v>
          </cell>
          <cell r="AR96">
            <v>5097.5062301338348</v>
          </cell>
          <cell r="AS96">
            <v>5144.2003024942296</v>
          </cell>
          <cell r="AT96">
            <v>5183.8773908844523</v>
          </cell>
          <cell r="AU96">
            <v>5221.8162065816841</v>
          </cell>
          <cell r="AV96">
            <v>5257.5904062622758</v>
          </cell>
          <cell r="AW96">
            <v>5290.1226112342374</v>
          </cell>
          <cell r="AX96">
            <v>5319.6792663250917</v>
          </cell>
          <cell r="AY96">
            <v>5353.8585299407623</v>
          </cell>
          <cell r="AZ96">
            <v>5394.9872235411021</v>
          </cell>
          <cell r="BA96">
            <v>5438.6275013717404</v>
          </cell>
          <cell r="BB96">
            <v>5471.5039960707409</v>
          </cell>
          <cell r="BC96">
            <v>5504.7092557167298</v>
          </cell>
          <cell r="BD96">
            <v>5538.2465679591787</v>
          </cell>
          <cell r="BE96">
            <v>5572.1192533240528</v>
          </cell>
          <cell r="BF96">
            <v>5606.3306655425749</v>
          </cell>
        </row>
        <row r="97">
          <cell r="D97" t="str">
            <v>Stock Units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D98" t="str">
            <v>Stock Units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100680.12324931625</v>
          </cell>
          <cell r="L98">
            <v>102884.24620347749</v>
          </cell>
          <cell r="M98">
            <v>104824.7900756169</v>
          </cell>
          <cell r="N98">
            <v>106382.26546849067</v>
          </cell>
          <cell r="O98">
            <v>107571.15079333604</v>
          </cell>
          <cell r="P98">
            <v>109066.98969738332</v>
          </cell>
          <cell r="Q98">
            <v>111352.67973710383</v>
          </cell>
          <cell r="R98">
            <v>114382.74523160739</v>
          </cell>
          <cell r="S98">
            <v>117166.12083155602</v>
          </cell>
          <cell r="T98">
            <v>118688.41118921601</v>
          </cell>
          <cell r="U98">
            <v>120587.70066815423</v>
          </cell>
          <cell r="V98">
            <v>123218.88701804673</v>
          </cell>
          <cell r="W98">
            <v>126527.68852179166</v>
          </cell>
          <cell r="X98">
            <v>129386.31650729579</v>
          </cell>
          <cell r="Y98">
            <v>131964.57608690084</v>
          </cell>
          <cell r="Z98">
            <v>134067.07408039324</v>
          </cell>
          <cell r="AA98">
            <v>136059.30721526188</v>
          </cell>
          <cell r="AB98">
            <v>138212.41441599259</v>
          </cell>
          <cell r="AC98">
            <v>141127.56232397046</v>
          </cell>
          <cell r="AD98">
            <v>144905.91127149589</v>
          </cell>
          <cell r="AE98">
            <v>148065.67065814527</v>
          </cell>
          <cell r="AF98">
            <v>151010.29566387093</v>
          </cell>
          <cell r="AG98">
            <v>153873.35039897304</v>
          </cell>
          <cell r="AH98">
            <v>155112.52993570518</v>
          </cell>
          <cell r="AI98">
            <v>155905.65224812925</v>
          </cell>
          <cell r="AJ98">
            <v>157767.81305428233</v>
          </cell>
          <cell r="AK98">
            <v>159800.47452449321</v>
          </cell>
          <cell r="AL98">
            <v>161751.09024220763</v>
          </cell>
          <cell r="AM98">
            <v>163168.68834002927</v>
          </cell>
          <cell r="AN98">
            <v>164170.3805404228</v>
          </cell>
          <cell r="AO98">
            <v>165076.44076912163</v>
          </cell>
          <cell r="AP98">
            <v>165972.47865228192</v>
          </cell>
          <cell r="AQ98">
            <v>166920.84842455602</v>
          </cell>
          <cell r="AR98">
            <v>168325.82571057382</v>
          </cell>
          <cell r="AS98">
            <v>169867.72049814457</v>
          </cell>
          <cell r="AT98">
            <v>171177.9059817041</v>
          </cell>
          <cell r="AU98">
            <v>172430.69159694604</v>
          </cell>
          <cell r="AV98">
            <v>173611.99897128003</v>
          </cell>
          <cell r="AW98">
            <v>174686.25175624373</v>
          </cell>
          <cell r="AX98">
            <v>175662.24828254519</v>
          </cell>
          <cell r="AY98">
            <v>176790.88893751425</v>
          </cell>
          <cell r="AZ98">
            <v>178149.00818212627</v>
          </cell>
          <cell r="BA98">
            <v>179590.06297802951</v>
          </cell>
          <cell r="BB98">
            <v>180675.68462650629</v>
          </cell>
          <cell r="BC98">
            <v>181772.16249146778</v>
          </cell>
          <cell r="BD98">
            <v>182879.60513507892</v>
          </cell>
          <cell r="BE98">
            <v>183998.12220512616</v>
          </cell>
          <cell r="BF98">
            <v>185127.82444587388</v>
          </cell>
        </row>
        <row r="99">
          <cell r="D99" t="str">
            <v>Stock Units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925.58256416714346</v>
          </cell>
          <cell r="L99">
            <v>945.84572743920546</v>
          </cell>
          <cell r="M99">
            <v>963.68572917029019</v>
          </cell>
          <cell r="N99">
            <v>978.0040675000273</v>
          </cell>
          <cell r="O99">
            <v>988.9338468045886</v>
          </cell>
          <cell r="P99">
            <v>1002.685542409495</v>
          </cell>
          <cell r="Q99">
            <v>1023.6985763587772</v>
          </cell>
          <cell r="R99">
            <v>1051.5548770811349</v>
          </cell>
          <cell r="S99">
            <v>1077.1432836274907</v>
          </cell>
          <cell r="T99">
            <v>1091.1381553775054</v>
          </cell>
          <cell r="U99">
            <v>1108.5988931008599</v>
          </cell>
          <cell r="V99">
            <v>1132.7881782341758</v>
          </cell>
          <cell r="W99">
            <v>1163.2069826745758</v>
          </cell>
          <cell r="X99">
            <v>1189.4872069674166</v>
          </cell>
          <cell r="Y99">
            <v>1213.1899204302304</v>
          </cell>
          <cell r="Z99">
            <v>1232.5188149643975</v>
          </cell>
          <cell r="AA99">
            <v>1250.8340115879075</v>
          </cell>
          <cell r="AB99">
            <v>1270.6281717404936</v>
          </cell>
          <cell r="AC99">
            <v>1297.42800062937</v>
          </cell>
          <cell r="AD99">
            <v>1332.1634955245111</v>
          </cell>
          <cell r="AE99">
            <v>1361.2121110889143</v>
          </cell>
          <cell r="AF99">
            <v>1388.2829317767382</v>
          </cell>
          <cell r="AG99">
            <v>1414.6038525060908</v>
          </cell>
          <cell r="AH99">
            <v>1425.9960015823463</v>
          </cell>
          <cell r="AI99">
            <v>1433.2874128355268</v>
          </cell>
          <cell r="AJ99">
            <v>1450.4068155361228</v>
          </cell>
          <cell r="AK99">
            <v>1469.0936819697547</v>
          </cell>
          <cell r="AL99">
            <v>1487.0262771974735</v>
          </cell>
          <cell r="AM99">
            <v>1500.0586816085311</v>
          </cell>
          <cell r="AN99">
            <v>1509.267538386056</v>
          </cell>
          <cell r="AO99">
            <v>1517.5972217704534</v>
          </cell>
          <cell r="AP99">
            <v>1525.8347667268959</v>
          </cell>
          <cell r="AQ99">
            <v>1534.5534144328226</v>
          </cell>
          <cell r="AR99">
            <v>1547.4697919363412</v>
          </cell>
          <cell r="AS99">
            <v>1561.6448930893423</v>
          </cell>
          <cell r="AT99">
            <v>1573.6898211274674</v>
          </cell>
          <cell r="AU99">
            <v>1585.2070549635439</v>
          </cell>
          <cell r="AV99">
            <v>1596.0671678966398</v>
          </cell>
          <cell r="AW99">
            <v>1605.9430958869957</v>
          </cell>
          <cell r="AX99">
            <v>1614.915724627182</v>
          </cell>
          <cell r="AY99">
            <v>1625.2916566158892</v>
          </cell>
          <cell r="AZ99">
            <v>1637.7772540933563</v>
          </cell>
          <cell r="BA99">
            <v>1651.025302963882</v>
          </cell>
          <cell r="BB99">
            <v>1661.0057483257156</v>
          </cell>
          <cell r="BC99">
            <v>1671.0859981411675</v>
          </cell>
          <cell r="BD99">
            <v>1681.2670504547739</v>
          </cell>
          <cell r="BE99">
            <v>1691.5499132915163</v>
          </cell>
          <cell r="BF99">
            <v>1701.9356047566262</v>
          </cell>
        </row>
        <row r="100">
          <cell r="D100" t="str">
            <v>Stock Units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7956.5430099727728</v>
          </cell>
          <cell r="L100">
            <v>8186.5054319294613</v>
          </cell>
          <cell r="M100">
            <v>8397.7417381739888</v>
          </cell>
          <cell r="N100">
            <v>8580.1859256691569</v>
          </cell>
          <cell r="O100">
            <v>8734.3905875389028</v>
          </cell>
          <cell r="P100">
            <v>8914.9742061085999</v>
          </cell>
          <cell r="Q100">
            <v>9162.1691112440403</v>
          </cell>
          <cell r="R100">
            <v>9473.4934530710561</v>
          </cell>
          <cell r="S100">
            <v>9767.537814668809</v>
          </cell>
          <cell r="T100">
            <v>9958.7861428260239</v>
          </cell>
          <cell r="U100">
            <v>10183.522219337656</v>
          </cell>
          <cell r="V100">
            <v>10472.522364478722</v>
          </cell>
          <cell r="W100">
            <v>10822.333999836052</v>
          </cell>
          <cell r="X100">
            <v>11136.984254625489</v>
          </cell>
          <cell r="Y100">
            <v>11430.449094924201</v>
          </cell>
          <cell r="Z100">
            <v>11685.242139355954</v>
          </cell>
          <cell r="AA100">
            <v>11932.644351142608</v>
          </cell>
          <cell r="AB100">
            <v>12196.402758189091</v>
          </cell>
          <cell r="AC100">
            <v>12530.154189170207</v>
          </cell>
          <cell r="AD100">
            <v>12944.174449337504</v>
          </cell>
          <cell r="AE100">
            <v>13306.698513591811</v>
          </cell>
          <cell r="AF100">
            <v>13653.197677627873</v>
          </cell>
          <cell r="AG100">
            <v>13995.470312530106</v>
          </cell>
          <cell r="AH100">
            <v>14192.268109693605</v>
          </cell>
          <cell r="AI100">
            <v>14264.83609956759</v>
          </cell>
          <cell r="AJ100">
            <v>14435.217470016787</v>
          </cell>
          <cell r="AK100">
            <v>14621.199070429304</v>
          </cell>
          <cell r="AL100">
            <v>14799.673763971214</v>
          </cell>
          <cell r="AM100">
            <v>14929.379160978249</v>
          </cell>
          <cell r="AN100">
            <v>15021.030585123463</v>
          </cell>
          <cell r="AO100">
            <v>15103.932009621883</v>
          </cell>
          <cell r="AP100">
            <v>15185.916423643912</v>
          </cell>
          <cell r="AQ100">
            <v>15272.689027255123</v>
          </cell>
          <cell r="AR100">
            <v>15401.239662973974</v>
          </cell>
          <cell r="AS100">
            <v>15542.317783685523</v>
          </cell>
          <cell r="AT100">
            <v>15662.195292380744</v>
          </cell>
          <cell r="AU100">
            <v>15776.820908653337</v>
          </cell>
          <cell r="AV100">
            <v>15884.906509368222</v>
          </cell>
          <cell r="AW100">
            <v>15983.196979829307</v>
          </cell>
          <cell r="AX100">
            <v>16072.497337325516</v>
          </cell>
          <cell r="AY100">
            <v>16175.764112623816</v>
          </cell>
          <cell r="AZ100">
            <v>16300.027397172509</v>
          </cell>
          <cell r="BA100">
            <v>16431.879002150497</v>
          </cell>
          <cell r="BB100">
            <v>16531.209684895832</v>
          </cell>
          <cell r="BC100">
            <v>16631.533674468617</v>
          </cell>
          <cell r="BD100">
            <v>16732.860903937133</v>
          </cell>
          <cell r="BE100">
            <v>16835.201405700329</v>
          </cell>
          <cell r="BF100">
            <v>16938.565312481162</v>
          </cell>
        </row>
        <row r="101">
          <cell r="D101" t="str">
            <v>Stock Units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3846.6737367842211</v>
          </cell>
          <cell r="L101">
            <v>3944.3506021592939</v>
          </cell>
          <cell r="M101">
            <v>4032.4648402267535</v>
          </cell>
          <cell r="N101">
            <v>4106.3007399521721</v>
          </cell>
          <cell r="O101">
            <v>4166.2686617582222</v>
          </cell>
          <cell r="P101">
            <v>4238.4763470455991</v>
          </cell>
          <cell r="Q101">
            <v>4341.8734905197243</v>
          </cell>
          <cell r="R101">
            <v>4474.9910464987852</v>
          </cell>
          <cell r="S101">
            <v>4599.2181547961782</v>
          </cell>
          <cell r="T101">
            <v>4674.5063177772254</v>
          </cell>
          <cell r="U101">
            <v>4765.0902477432219</v>
          </cell>
          <cell r="V101">
            <v>4885.1883824804063</v>
          </cell>
          <cell r="W101">
            <v>5032.9288866250436</v>
          </cell>
          <cell r="X101">
            <v>5163.5698226442646</v>
          </cell>
          <cell r="Y101">
            <v>5283.7332829412217</v>
          </cell>
          <cell r="Z101">
            <v>5385.4602707341901</v>
          </cell>
          <cell r="AA101">
            <v>5483.29379767317</v>
          </cell>
          <cell r="AB101">
            <v>5588.1531621203676</v>
          </cell>
          <cell r="AC101">
            <v>5724.4863437752183</v>
          </cell>
          <cell r="AD101">
            <v>5896.7090758384784</v>
          </cell>
          <cell r="AE101">
            <v>6044.6672897626077</v>
          </cell>
          <cell r="AF101">
            <v>6184.6416728841123</v>
          </cell>
          <cell r="AG101">
            <v>6322.0353735628714</v>
          </cell>
          <cell r="AH101">
            <v>6393.2474405145222</v>
          </cell>
          <cell r="AI101">
            <v>6425.9374314264232</v>
          </cell>
          <cell r="AJ101">
            <v>6502.6898047691784</v>
          </cell>
          <cell r="AK101">
            <v>6586.4696757263791</v>
          </cell>
          <cell r="AL101">
            <v>6666.8678804998699</v>
          </cell>
          <cell r="AM101">
            <v>6725.2967863679714</v>
          </cell>
          <cell r="AN101">
            <v>6766.5833677873061</v>
          </cell>
          <cell r="AO101">
            <v>6803.9283020777975</v>
          </cell>
          <cell r="AP101">
            <v>6840.860147013168</v>
          </cell>
          <cell r="AQ101">
            <v>6879.9489467495014</v>
          </cell>
          <cell r="AR101">
            <v>6937.8576627090533</v>
          </cell>
          <cell r="AS101">
            <v>7001.4096846396187</v>
          </cell>
          <cell r="AT101">
            <v>7055.4113825865106</v>
          </cell>
          <cell r="AU101">
            <v>7107.047239673484</v>
          </cell>
          <cell r="AV101">
            <v>7155.7369899506039</v>
          </cell>
          <cell r="AW101">
            <v>7200.0142889591461</v>
          </cell>
          <cell r="AX101">
            <v>7240.241776037813</v>
          </cell>
          <cell r="AY101">
            <v>7286.7607708710002</v>
          </cell>
          <cell r="AZ101">
            <v>7342.7381467034256</v>
          </cell>
          <cell r="BA101">
            <v>7402.1338634090234</v>
          </cell>
          <cell r="BB101">
            <v>7446.8797509808919</v>
          </cell>
          <cell r="BC101">
            <v>7492.0730974284788</v>
          </cell>
          <cell r="BD101">
            <v>7537.7183773405413</v>
          </cell>
          <cell r="BE101">
            <v>7583.8201100517244</v>
          </cell>
          <cell r="BF101">
            <v>7630.3828600900197</v>
          </cell>
        </row>
        <row r="102"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</row>
        <row r="104">
          <cell r="D104" t="str">
            <v>High End</v>
          </cell>
        </row>
        <row r="106">
          <cell r="D106"/>
        </row>
        <row r="108"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</row>
        <row r="109">
          <cell r="D109" t="str">
            <v>SHIPMENTS</v>
          </cell>
          <cell r="E109">
            <v>1981</v>
          </cell>
          <cell r="F109">
            <v>1982</v>
          </cell>
          <cell r="G109">
            <v>1983</v>
          </cell>
          <cell r="H109">
            <v>1984</v>
          </cell>
          <cell r="I109">
            <v>1985</v>
          </cell>
          <cell r="J109">
            <v>1986</v>
          </cell>
          <cell r="K109">
            <v>1987</v>
          </cell>
          <cell r="L109">
            <v>1988</v>
          </cell>
          <cell r="M109">
            <v>1989</v>
          </cell>
          <cell r="N109">
            <v>1990</v>
          </cell>
          <cell r="O109">
            <v>1991</v>
          </cell>
          <cell r="P109">
            <v>1992</v>
          </cell>
          <cell r="Q109">
            <v>1993</v>
          </cell>
          <cell r="R109">
            <v>1994</v>
          </cell>
          <cell r="S109">
            <v>1995</v>
          </cell>
          <cell r="T109">
            <v>1996</v>
          </cell>
          <cell r="U109">
            <v>1997</v>
          </cell>
          <cell r="V109">
            <v>1998</v>
          </cell>
          <cell r="W109">
            <v>1999</v>
          </cell>
          <cell r="X109">
            <v>2000</v>
          </cell>
          <cell r="Y109">
            <v>2001</v>
          </cell>
          <cell r="Z109">
            <v>2002</v>
          </cell>
          <cell r="AA109">
            <v>2003</v>
          </cell>
          <cell r="AB109">
            <v>2004</v>
          </cell>
          <cell r="AC109">
            <v>2005</v>
          </cell>
          <cell r="AD109">
            <v>2006</v>
          </cell>
          <cell r="AE109">
            <v>2007</v>
          </cell>
          <cell r="AF109">
            <v>2008</v>
          </cell>
          <cell r="AG109">
            <v>2009</v>
          </cell>
          <cell r="AH109">
            <v>2010</v>
          </cell>
          <cell r="AI109">
            <v>2011</v>
          </cell>
          <cell r="AJ109">
            <v>2012</v>
          </cell>
          <cell r="AK109">
            <v>2013</v>
          </cell>
          <cell r="AL109">
            <v>2014</v>
          </cell>
          <cell r="AM109">
            <v>2015</v>
          </cell>
          <cell r="AN109">
            <v>2016</v>
          </cell>
          <cell r="AO109">
            <v>2017</v>
          </cell>
          <cell r="AP109">
            <v>2018</v>
          </cell>
          <cell r="AQ109">
            <v>2019</v>
          </cell>
          <cell r="AR109">
            <v>2020</v>
          </cell>
          <cell r="AS109">
            <v>2021</v>
          </cell>
          <cell r="AT109">
            <v>2022</v>
          </cell>
          <cell r="AU109">
            <v>2023</v>
          </cell>
          <cell r="AV109">
            <v>2024</v>
          </cell>
          <cell r="AW109">
            <v>2025</v>
          </cell>
          <cell r="AX109">
            <v>2026</v>
          </cell>
          <cell r="AY109">
            <v>2027</v>
          </cell>
          <cell r="AZ109">
            <v>2028</v>
          </cell>
          <cell r="BA109">
            <v>2029</v>
          </cell>
          <cell r="BB109">
            <v>2030</v>
          </cell>
          <cell r="BC109">
            <v>2031</v>
          </cell>
          <cell r="BD109">
            <v>2032</v>
          </cell>
          <cell r="BE109">
            <v>2033</v>
          </cell>
          <cell r="BF109">
            <v>2034</v>
          </cell>
        </row>
        <row r="110">
          <cell r="D110" t="str">
            <v>Stock Units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343.00722869825017</v>
          </cell>
          <cell r="L110">
            <v>350.51645774781019</v>
          </cell>
          <cell r="M110">
            <v>357.12769891704892</v>
          </cell>
          <cell r="N110">
            <v>362.43386363987543</v>
          </cell>
          <cell r="O110">
            <v>366.48427843233054</v>
          </cell>
          <cell r="P110">
            <v>371.58045372986891</v>
          </cell>
          <cell r="Q110">
            <v>379.36757377784767</v>
          </cell>
          <cell r="R110">
            <v>389.69070742628526</v>
          </cell>
          <cell r="S110">
            <v>399.17339298677592</v>
          </cell>
          <cell r="T110">
            <v>404.35968577231404</v>
          </cell>
          <cell r="U110">
            <v>410.83037730149596</v>
          </cell>
          <cell r="V110">
            <v>419.79456912941396</v>
          </cell>
          <cell r="W110">
            <v>431.06732881110071</v>
          </cell>
          <cell r="X110">
            <v>440.80639181124155</v>
          </cell>
          <cell r="Y110">
            <v>449.59026736406616</v>
          </cell>
          <cell r="Z110">
            <v>456.75327021722734</v>
          </cell>
          <cell r="AA110">
            <v>463.54061159562349</v>
          </cell>
          <cell r="AB110">
            <v>470.87603501563706</v>
          </cell>
          <cell r="AC110">
            <v>480.80765580522313</v>
          </cell>
          <cell r="AD110">
            <v>493.68011721785302</v>
          </cell>
          <cell r="AE110">
            <v>504.44510513790152</v>
          </cell>
          <cell r="AF110">
            <v>514.47715148600128</v>
          </cell>
          <cell r="AG110">
            <v>524.23129598448293</v>
          </cell>
          <cell r="AH110">
            <v>528.45305818576196</v>
          </cell>
          <cell r="AI110">
            <v>531.15514751206968</v>
          </cell>
          <cell r="AJ110">
            <v>537.49934532286647</v>
          </cell>
          <cell r="AK110">
            <v>544.42442204384156</v>
          </cell>
          <cell r="AL110">
            <v>551.06997699545434</v>
          </cell>
          <cell r="AM110">
            <v>555.89959359949444</v>
          </cell>
          <cell r="AN110">
            <v>559.3122599190898</v>
          </cell>
          <cell r="AO110">
            <v>562.3991175633746</v>
          </cell>
          <cell r="AP110">
            <v>565.45183006701711</v>
          </cell>
          <cell r="AQ110">
            <v>568.68283214439225</v>
          </cell>
          <cell r="AR110">
            <v>573.46945089005635</v>
          </cell>
          <cell r="AS110">
            <v>578.72253403060085</v>
          </cell>
          <cell r="AT110">
            <v>583.18620647450086</v>
          </cell>
          <cell r="AU110">
            <v>587.45432324043941</v>
          </cell>
          <cell r="AV110">
            <v>591.47892070450609</v>
          </cell>
          <cell r="AW110">
            <v>595.13879376385171</v>
          </cell>
          <cell r="AX110">
            <v>598.46391746157281</v>
          </cell>
          <cell r="AY110">
            <v>602.30908461833576</v>
          </cell>
          <cell r="AZ110">
            <v>606.93606264837399</v>
          </cell>
          <cell r="BA110">
            <v>611.84559390432082</v>
          </cell>
          <cell r="BB110">
            <v>615.54419955795834</v>
          </cell>
          <cell r="BC110">
            <v>619.27979126813216</v>
          </cell>
          <cell r="BD110">
            <v>623.05273889540763</v>
          </cell>
          <cell r="BE110">
            <v>626.86341599895593</v>
          </cell>
          <cell r="BF110">
            <v>630.7121998735397</v>
          </cell>
        </row>
        <row r="111">
          <cell r="D111" t="str">
            <v>Stock Units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1638.8123148916397</v>
          </cell>
          <cell r="L111">
            <v>1674.689742572871</v>
          </cell>
          <cell r="M111">
            <v>1706.2767837147892</v>
          </cell>
          <cell r="N111">
            <v>1731.6284596127382</v>
          </cell>
          <cell r="O111">
            <v>1750.9804413989125</v>
          </cell>
          <cell r="P111">
            <v>1775.3288344871517</v>
          </cell>
          <cell r="Q111">
            <v>1812.5339636052722</v>
          </cell>
          <cell r="R111">
            <v>1861.8556021478073</v>
          </cell>
          <cell r="S111">
            <v>1907.1617664923738</v>
          </cell>
          <cell r="T111">
            <v>1931.9407209121671</v>
          </cell>
          <cell r="U111">
            <v>1962.8562471071473</v>
          </cell>
          <cell r="V111">
            <v>2005.685163618311</v>
          </cell>
          <cell r="W111">
            <v>2059.5439043197034</v>
          </cell>
          <cell r="X111">
            <v>2106.074983098154</v>
          </cell>
          <cell r="Y111">
            <v>2148.0423885172049</v>
          </cell>
          <cell r="Z111">
            <v>2182.2656243711972</v>
          </cell>
          <cell r="AA111">
            <v>2214.6940331790902</v>
          </cell>
          <cell r="AB111">
            <v>2249.7410561858214</v>
          </cell>
          <cell r="AC111">
            <v>2297.1921332916218</v>
          </cell>
          <cell r="AD111">
            <v>2358.6938933741867</v>
          </cell>
          <cell r="AE111">
            <v>2410.1266134366406</v>
          </cell>
          <cell r="AF111">
            <v>2458.0575015442282</v>
          </cell>
          <cell r="AG111">
            <v>2504.6606363703072</v>
          </cell>
          <cell r="AH111">
            <v>2524.8312779986404</v>
          </cell>
          <cell r="AI111">
            <v>2537.7412603354442</v>
          </cell>
          <cell r="AJ111">
            <v>2568.0524276536953</v>
          </cell>
          <cell r="AK111">
            <v>2601.1389053205767</v>
          </cell>
          <cell r="AL111">
            <v>2632.8898900893928</v>
          </cell>
          <cell r="AM111">
            <v>2655.9647249753625</v>
          </cell>
          <cell r="AN111">
            <v>2672.2696862800958</v>
          </cell>
          <cell r="AO111">
            <v>2687.0180061361229</v>
          </cell>
          <cell r="AP111">
            <v>2701.6031880979704</v>
          </cell>
          <cell r="AQ111">
            <v>2717.0401980232077</v>
          </cell>
          <cell r="AR111">
            <v>2739.909598696936</v>
          </cell>
          <cell r="AS111">
            <v>2765.0076625906486</v>
          </cell>
          <cell r="AT111">
            <v>2786.3340976003929</v>
          </cell>
          <cell r="AU111">
            <v>2806.726211037655</v>
          </cell>
          <cell r="AV111">
            <v>2825.9548433659734</v>
          </cell>
          <cell r="AW111">
            <v>2843.4409035384024</v>
          </cell>
          <cell r="AX111">
            <v>2859.3276056497366</v>
          </cell>
          <cell r="AY111">
            <v>2877.6989598431596</v>
          </cell>
          <cell r="AZ111">
            <v>2899.8056326533424</v>
          </cell>
          <cell r="BA111">
            <v>2923.2622819873109</v>
          </cell>
          <cell r="BB111">
            <v>2940.9333978880231</v>
          </cell>
          <cell r="BC111">
            <v>2958.7812249477424</v>
          </cell>
          <cell r="BD111">
            <v>2976.8075302780589</v>
          </cell>
          <cell r="BE111">
            <v>2995.0140986616784</v>
          </cell>
          <cell r="BF111">
            <v>3013.4027327291342</v>
          </cell>
        </row>
        <row r="112">
          <cell r="D112" t="str">
            <v>Stock Units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107.63906202359109</v>
          </cell>
          <cell r="L112">
            <v>109.99553239444153</v>
          </cell>
          <cell r="M112">
            <v>112.07020528390018</v>
          </cell>
          <cell r="N112">
            <v>113.73533227225927</v>
          </cell>
          <cell r="O112">
            <v>115.00639250828097</v>
          </cell>
          <cell r="P112">
            <v>116.60562273738321</v>
          </cell>
          <cell r="Q112">
            <v>119.04929805294604</v>
          </cell>
          <cell r="R112">
            <v>122.28879952724154</v>
          </cell>
          <cell r="S112">
            <v>125.26456007628175</v>
          </cell>
          <cell r="T112">
            <v>126.89207006472618</v>
          </cell>
          <cell r="U112">
            <v>128.92263708655958</v>
          </cell>
          <cell r="V112">
            <v>131.73568917242531</v>
          </cell>
          <cell r="W112">
            <v>135.27319269140088</v>
          </cell>
          <cell r="X112">
            <v>138.32940701756027</v>
          </cell>
          <cell r="Y112">
            <v>141.0858740722816</v>
          </cell>
          <cell r="Z112">
            <v>143.33369523719605</v>
          </cell>
          <cell r="AA112">
            <v>145.4636301145953</v>
          </cell>
          <cell r="AB112">
            <v>147.76555855928927</v>
          </cell>
          <cell r="AC112">
            <v>150.88219942491222</v>
          </cell>
          <cell r="AD112">
            <v>154.9217051742481</v>
          </cell>
          <cell r="AE112">
            <v>158.29986489060985</v>
          </cell>
          <cell r="AF112">
            <v>161.44802029008861</v>
          </cell>
          <cell r="AG112">
            <v>164.50896733964126</v>
          </cell>
          <cell r="AH112">
            <v>165.83379808783548</v>
          </cell>
          <cell r="AI112">
            <v>166.6817404524659</v>
          </cell>
          <cell r="AJ112">
            <v>168.67261249396165</v>
          </cell>
          <cell r="AK112">
            <v>170.84577008459343</v>
          </cell>
          <cell r="AL112">
            <v>172.93121097845605</v>
          </cell>
          <cell r="AM112">
            <v>174.44679245224992</v>
          </cell>
          <cell r="AN112">
            <v>175.51772090770791</v>
          </cell>
          <cell r="AO112">
            <v>176.48640737735508</v>
          </cell>
          <cell r="AP112">
            <v>177.44437876404217</v>
          </cell>
          <cell r="AQ112">
            <v>178.45829918293484</v>
          </cell>
          <cell r="AR112">
            <v>179.96038750335646</v>
          </cell>
          <cell r="AS112">
            <v>181.60885696601486</v>
          </cell>
          <cell r="AT112">
            <v>183.00960154176434</v>
          </cell>
          <cell r="AU112">
            <v>184.34897881097331</v>
          </cell>
          <cell r="AV112">
            <v>185.61193731391421</v>
          </cell>
          <cell r="AW112">
            <v>186.76044169012937</v>
          </cell>
          <cell r="AX112">
            <v>187.80389840471068</v>
          </cell>
          <cell r="AY112">
            <v>189.01054990196525</v>
          </cell>
          <cell r="AZ112">
            <v>190.46254138636402</v>
          </cell>
          <cell r="BA112">
            <v>192.00320086858886</v>
          </cell>
          <cell r="BB112">
            <v>193.16385991610682</v>
          </cell>
          <cell r="BC112">
            <v>194.33612555409994</v>
          </cell>
          <cell r="BD112">
            <v>195.52011384847302</v>
          </cell>
          <cell r="BE112">
            <v>196.71594202578979</v>
          </cell>
          <cell r="BF112">
            <v>197.92372848487977</v>
          </cell>
        </row>
        <row r="113">
          <cell r="D113" t="str">
            <v>Stock Units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762.23828599611147</v>
          </cell>
          <cell r="L113">
            <v>778.92546166180045</v>
          </cell>
          <cell r="M113">
            <v>793.61710870455317</v>
          </cell>
          <cell r="N113">
            <v>805.4085858663899</v>
          </cell>
          <cell r="O113">
            <v>814.40950762740113</v>
          </cell>
          <cell r="P113">
            <v>825.73434162193098</v>
          </cell>
          <cell r="Q113">
            <v>843.03905283966151</v>
          </cell>
          <cell r="R113">
            <v>865.97934983618939</v>
          </cell>
          <cell r="S113">
            <v>887.05198441505763</v>
          </cell>
          <cell r="T113">
            <v>898.57707949403118</v>
          </cell>
          <cell r="U113">
            <v>912.95639400332436</v>
          </cell>
          <cell r="V113">
            <v>932.8768202875865</v>
          </cell>
          <cell r="W113">
            <v>957.9273973580016</v>
          </cell>
          <cell r="X113">
            <v>979.56975958053681</v>
          </cell>
          <cell r="Y113">
            <v>999.08948303125817</v>
          </cell>
          <cell r="Z113">
            <v>1015.007267149394</v>
          </cell>
          <cell r="AA113">
            <v>1030.0902479902745</v>
          </cell>
          <cell r="AB113">
            <v>1046.3911889236379</v>
          </cell>
          <cell r="AC113">
            <v>1068.4614573449403</v>
          </cell>
          <cell r="AD113">
            <v>1097.0669271507845</v>
          </cell>
          <cell r="AE113">
            <v>1120.9891225286701</v>
          </cell>
          <cell r="AF113">
            <v>1143.2825588577805</v>
          </cell>
          <cell r="AG113">
            <v>1164.9584355210732</v>
          </cell>
          <cell r="AH113">
            <v>1174.3401293016932</v>
          </cell>
          <cell r="AI113">
            <v>1180.3447722490437</v>
          </cell>
          <cell r="AJ113">
            <v>1194.44298960637</v>
          </cell>
          <cell r="AK113">
            <v>1209.8320489863147</v>
          </cell>
          <cell r="AL113">
            <v>1224.5999488787875</v>
          </cell>
          <cell r="AM113">
            <v>1235.3324302210988</v>
          </cell>
          <cell r="AN113">
            <v>1242.9161331535329</v>
          </cell>
          <cell r="AO113">
            <v>1249.775816807499</v>
          </cell>
          <cell r="AP113">
            <v>1256.5596223711491</v>
          </cell>
          <cell r="AQ113">
            <v>1263.7396269875385</v>
          </cell>
          <cell r="AR113">
            <v>1274.3765575334587</v>
          </cell>
          <cell r="AS113">
            <v>1286.0500756235574</v>
          </cell>
          <cell r="AT113">
            <v>1295.9693477211131</v>
          </cell>
          <cell r="AU113">
            <v>1305.454051645421</v>
          </cell>
          <cell r="AV113">
            <v>1314.3976015655689</v>
          </cell>
          <cell r="AW113">
            <v>1322.5306528085594</v>
          </cell>
          <cell r="AX113">
            <v>1329.9198165812729</v>
          </cell>
          <cell r="AY113">
            <v>1338.4646324851906</v>
          </cell>
          <cell r="AZ113">
            <v>1348.7468058852755</v>
          </cell>
          <cell r="BA113">
            <v>1359.6568753429351</v>
          </cell>
          <cell r="BB113">
            <v>1367.8759990176852</v>
          </cell>
          <cell r="BC113">
            <v>1376.1773139291824</v>
          </cell>
          <cell r="BD113">
            <v>1384.5616419897947</v>
          </cell>
          <cell r="BE113">
            <v>1393.0298133310132</v>
          </cell>
          <cell r="BF113">
            <v>1401.5826663856437</v>
          </cell>
        </row>
        <row r="114">
          <cell r="D114" t="str">
            <v>Stock Units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D115" t="str">
            <v>Stock Units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25170.030812329063</v>
          </cell>
          <cell r="L115">
            <v>25721.061550869374</v>
          </cell>
          <cell r="M115">
            <v>26206.197518904224</v>
          </cell>
          <cell r="N115">
            <v>26595.566367122668</v>
          </cell>
          <cell r="O115">
            <v>26892.78769833401</v>
          </cell>
          <cell r="P115">
            <v>27266.747424345831</v>
          </cell>
          <cell r="Q115">
            <v>27838.169934275957</v>
          </cell>
          <cell r="R115">
            <v>28595.686307901848</v>
          </cell>
          <cell r="S115">
            <v>29291.530207889005</v>
          </cell>
          <cell r="T115">
            <v>29672.102797304004</v>
          </cell>
          <cell r="U115">
            <v>30146.925167038557</v>
          </cell>
          <cell r="V115">
            <v>30804.721754511684</v>
          </cell>
          <cell r="W115">
            <v>31631.922130447914</v>
          </cell>
          <cell r="X115">
            <v>32346.579126823948</v>
          </cell>
          <cell r="Y115">
            <v>32991.144021725209</v>
          </cell>
          <cell r="Z115">
            <v>33516.768520098311</v>
          </cell>
          <cell r="AA115">
            <v>34014.826803815471</v>
          </cell>
          <cell r="AB115">
            <v>34553.103603998148</v>
          </cell>
          <cell r="AC115">
            <v>35281.890580992615</v>
          </cell>
          <cell r="AD115">
            <v>36226.477817873973</v>
          </cell>
          <cell r="AE115">
            <v>37016.417664536319</v>
          </cell>
          <cell r="AF115">
            <v>37752.573915967732</v>
          </cell>
          <cell r="AG115">
            <v>38468.337599743259</v>
          </cell>
          <cell r="AH115">
            <v>38778.132483926296</v>
          </cell>
          <cell r="AI115">
            <v>38976.413062032312</v>
          </cell>
          <cell r="AJ115">
            <v>39441.953263570584</v>
          </cell>
          <cell r="AK115">
            <v>39950.118631123303</v>
          </cell>
          <cell r="AL115">
            <v>40437.772560551908</v>
          </cell>
          <cell r="AM115">
            <v>40792.172085007318</v>
          </cell>
          <cell r="AN115">
            <v>41042.595135105701</v>
          </cell>
          <cell r="AO115">
            <v>41269.110192280408</v>
          </cell>
          <cell r="AP115">
            <v>41493.11966307048</v>
          </cell>
          <cell r="AQ115">
            <v>41730.212106139006</v>
          </cell>
          <cell r="AR115">
            <v>42081.456427643454</v>
          </cell>
          <cell r="AS115">
            <v>42466.930124536142</v>
          </cell>
          <cell r="AT115">
            <v>42794.476495426024</v>
          </cell>
          <cell r="AU115">
            <v>43107.67289923651</v>
          </cell>
          <cell r="AV115">
            <v>43402.999742820008</v>
          </cell>
          <cell r="AW115">
            <v>43671.562939060932</v>
          </cell>
          <cell r="AX115">
            <v>43915.562070636297</v>
          </cell>
          <cell r="AY115">
            <v>44197.722234378562</v>
          </cell>
          <cell r="AZ115">
            <v>44537.252045531568</v>
          </cell>
          <cell r="BA115">
            <v>44897.515744507378</v>
          </cell>
          <cell r="BB115">
            <v>45168.921156626573</v>
          </cell>
          <cell r="BC115">
            <v>45443.040622866945</v>
          </cell>
          <cell r="BD115">
            <v>45719.90128376973</v>
          </cell>
          <cell r="BE115">
            <v>45999.530551281539</v>
          </cell>
          <cell r="BF115">
            <v>46281.956111468469</v>
          </cell>
        </row>
        <row r="116">
          <cell r="D116" t="str">
            <v>Stock Units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231.39564104178586</v>
          </cell>
          <cell r="L116">
            <v>236.46143185980137</v>
          </cell>
          <cell r="M116">
            <v>240.92143229257255</v>
          </cell>
          <cell r="N116">
            <v>244.50101687500683</v>
          </cell>
          <cell r="O116">
            <v>247.23346170114715</v>
          </cell>
          <cell r="P116">
            <v>250.67138560237376</v>
          </cell>
          <cell r="Q116">
            <v>255.92464408969431</v>
          </cell>
          <cell r="R116">
            <v>262.88871927028373</v>
          </cell>
          <cell r="S116">
            <v>269.28582090687269</v>
          </cell>
          <cell r="T116">
            <v>272.78453884437636</v>
          </cell>
          <cell r="U116">
            <v>277.14972327521497</v>
          </cell>
          <cell r="V116">
            <v>283.19704455854395</v>
          </cell>
          <cell r="W116">
            <v>290.80174566864395</v>
          </cell>
          <cell r="X116">
            <v>297.37180174185414</v>
          </cell>
          <cell r="Y116">
            <v>303.29748010755759</v>
          </cell>
          <cell r="Z116">
            <v>308.12970374109938</v>
          </cell>
          <cell r="AA116">
            <v>312.70850289697688</v>
          </cell>
          <cell r="AB116">
            <v>317.6570429351234</v>
          </cell>
          <cell r="AC116">
            <v>324.3570001573425</v>
          </cell>
          <cell r="AD116">
            <v>333.04087388112777</v>
          </cell>
          <cell r="AE116">
            <v>340.30302777222857</v>
          </cell>
          <cell r="AF116">
            <v>347.07073294418456</v>
          </cell>
          <cell r="AG116">
            <v>353.6509631265227</v>
          </cell>
          <cell r="AH116">
            <v>356.49900039558656</v>
          </cell>
          <cell r="AI116">
            <v>358.32185320888169</v>
          </cell>
          <cell r="AJ116">
            <v>362.60170388403071</v>
          </cell>
          <cell r="AK116">
            <v>367.27342049243867</v>
          </cell>
          <cell r="AL116">
            <v>371.75656929936838</v>
          </cell>
          <cell r="AM116">
            <v>375.01467040213277</v>
          </cell>
          <cell r="AN116">
            <v>377.316884596514</v>
          </cell>
          <cell r="AO116">
            <v>379.39930544261335</v>
          </cell>
          <cell r="AP116">
            <v>381.45869168172396</v>
          </cell>
          <cell r="AQ116">
            <v>383.63835360820565</v>
          </cell>
          <cell r="AR116">
            <v>386.86744798408529</v>
          </cell>
          <cell r="AS116">
            <v>390.41122327233558</v>
          </cell>
          <cell r="AT116">
            <v>393.42245528186686</v>
          </cell>
          <cell r="AU116">
            <v>396.30176374088597</v>
          </cell>
          <cell r="AV116">
            <v>399.01679197415996</v>
          </cell>
          <cell r="AW116">
            <v>401.48577397174893</v>
          </cell>
          <cell r="AX116">
            <v>403.72893115679551</v>
          </cell>
          <cell r="AY116">
            <v>406.32291415397231</v>
          </cell>
          <cell r="AZ116">
            <v>409.44431352333908</v>
          </cell>
          <cell r="BA116">
            <v>412.75632574097051</v>
          </cell>
          <cell r="BB116">
            <v>415.25143708142889</v>
          </cell>
          <cell r="BC116">
            <v>417.77149953529187</v>
          </cell>
          <cell r="BD116">
            <v>420.31676261369347</v>
          </cell>
          <cell r="BE116">
            <v>422.88747832287908</v>
          </cell>
          <cell r="BF116">
            <v>425.48390118915654</v>
          </cell>
        </row>
        <row r="117">
          <cell r="D117" t="str">
            <v>Stock Units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1989.1357524931932</v>
          </cell>
          <cell r="L117">
            <v>2046.6263579823653</v>
          </cell>
          <cell r="M117">
            <v>2099.4354345434972</v>
          </cell>
          <cell r="N117">
            <v>2145.0464814172892</v>
          </cell>
          <cell r="O117">
            <v>2183.5976468847257</v>
          </cell>
          <cell r="P117">
            <v>2228.74355152715</v>
          </cell>
          <cell r="Q117">
            <v>2290.5422778110101</v>
          </cell>
          <cell r="R117">
            <v>2368.373363267764</v>
          </cell>
          <cell r="S117">
            <v>2441.8844536672023</v>
          </cell>
          <cell r="T117">
            <v>2489.696535706506</v>
          </cell>
          <cell r="U117">
            <v>2545.8805548344139</v>
          </cell>
          <cell r="V117">
            <v>2618.1305911196805</v>
          </cell>
          <cell r="W117">
            <v>2705.5834999590129</v>
          </cell>
          <cell r="X117">
            <v>2784.2460636563724</v>
          </cell>
          <cell r="Y117">
            <v>2857.6122737310502</v>
          </cell>
          <cell r="Z117">
            <v>2921.3105348389886</v>
          </cell>
          <cell r="AA117">
            <v>2983.1610877856519</v>
          </cell>
          <cell r="AB117">
            <v>3049.1006895472729</v>
          </cell>
          <cell r="AC117">
            <v>3132.5385472925518</v>
          </cell>
          <cell r="AD117">
            <v>3236.0436123343761</v>
          </cell>
          <cell r="AE117">
            <v>3326.6746283979528</v>
          </cell>
          <cell r="AF117">
            <v>3413.2994194069684</v>
          </cell>
          <cell r="AG117">
            <v>3498.8675781325264</v>
          </cell>
          <cell r="AH117">
            <v>3548.0670274234012</v>
          </cell>
          <cell r="AI117">
            <v>3566.2090248918976</v>
          </cell>
          <cell r="AJ117">
            <v>3608.8043675041968</v>
          </cell>
          <cell r="AK117">
            <v>3655.299767607326</v>
          </cell>
          <cell r="AL117">
            <v>3699.9184409928034</v>
          </cell>
          <cell r="AM117">
            <v>3732.3447902445623</v>
          </cell>
          <cell r="AN117">
            <v>3755.2576462808656</v>
          </cell>
          <cell r="AO117">
            <v>3775.9830024054709</v>
          </cell>
          <cell r="AP117">
            <v>3796.479105910978</v>
          </cell>
          <cell r="AQ117">
            <v>3818.1722568137807</v>
          </cell>
          <cell r="AR117">
            <v>3850.3099157434935</v>
          </cell>
          <cell r="AS117">
            <v>3885.5794459213807</v>
          </cell>
          <cell r="AT117">
            <v>3915.548823095186</v>
          </cell>
          <cell r="AU117">
            <v>3944.2052271633343</v>
          </cell>
          <cell r="AV117">
            <v>3971.2266273420555</v>
          </cell>
          <cell r="AW117">
            <v>3995.7992449573267</v>
          </cell>
          <cell r="AX117">
            <v>4018.124334331379</v>
          </cell>
          <cell r="AY117">
            <v>4043.941028155954</v>
          </cell>
          <cell r="AZ117">
            <v>4075.0068492931273</v>
          </cell>
          <cell r="BA117">
            <v>4107.9697505376243</v>
          </cell>
          <cell r="BB117">
            <v>4132.8024212239579</v>
          </cell>
          <cell r="BC117">
            <v>4157.8834186171543</v>
          </cell>
          <cell r="BD117">
            <v>4183.2152259842833</v>
          </cell>
          <cell r="BE117">
            <v>4208.8003514250822</v>
          </cell>
          <cell r="BF117">
            <v>4234.6413281202904</v>
          </cell>
        </row>
        <row r="118">
          <cell r="D118" t="str">
            <v>Stock Units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961.66843419605527</v>
          </cell>
          <cell r="L118">
            <v>986.08765053982347</v>
          </cell>
          <cell r="M118">
            <v>1008.1162100566884</v>
          </cell>
          <cell r="N118">
            <v>1026.575184988043</v>
          </cell>
          <cell r="O118">
            <v>1041.5671654395555</v>
          </cell>
          <cell r="P118">
            <v>1059.6190867613998</v>
          </cell>
          <cell r="Q118">
            <v>1085.4683726299311</v>
          </cell>
          <cell r="R118">
            <v>1118.7477616246963</v>
          </cell>
          <cell r="S118">
            <v>1149.8045386990445</v>
          </cell>
          <cell r="T118">
            <v>1168.6265794443063</v>
          </cell>
          <cell r="U118">
            <v>1191.2725619358055</v>
          </cell>
          <cell r="V118">
            <v>1221.2970956201016</v>
          </cell>
          <cell r="W118">
            <v>1258.2322216562609</v>
          </cell>
          <cell r="X118">
            <v>1290.8924556610662</v>
          </cell>
          <cell r="Y118">
            <v>1320.9333207353054</v>
          </cell>
          <cell r="Z118">
            <v>1346.3650676835475</v>
          </cell>
          <cell r="AA118">
            <v>1370.8234494182925</v>
          </cell>
          <cell r="AB118">
            <v>1397.0382905300919</v>
          </cell>
          <cell r="AC118">
            <v>1431.1215859438046</v>
          </cell>
          <cell r="AD118">
            <v>1474.1772689596196</v>
          </cell>
          <cell r="AE118">
            <v>1511.1668224406519</v>
          </cell>
          <cell r="AF118">
            <v>1546.1604182210281</v>
          </cell>
          <cell r="AG118">
            <v>1580.5088433907179</v>
          </cell>
          <cell r="AH118">
            <v>1598.3118601286305</v>
          </cell>
          <cell r="AI118">
            <v>1606.4843578566058</v>
          </cell>
          <cell r="AJ118">
            <v>1625.6724511922946</v>
          </cell>
          <cell r="AK118">
            <v>1646.6174189315948</v>
          </cell>
          <cell r="AL118">
            <v>1666.7169701249675</v>
          </cell>
          <cell r="AM118">
            <v>1681.3241965919929</v>
          </cell>
          <cell r="AN118">
            <v>1691.6458419468265</v>
          </cell>
          <cell r="AO118">
            <v>1700.9820755194494</v>
          </cell>
          <cell r="AP118">
            <v>1710.215036753292</v>
          </cell>
          <cell r="AQ118">
            <v>1719.9872366873753</v>
          </cell>
          <cell r="AR118">
            <v>1734.4644156772633</v>
          </cell>
          <cell r="AS118">
            <v>1750.3524211599047</v>
          </cell>
          <cell r="AT118">
            <v>1763.8528456466277</v>
          </cell>
          <cell r="AU118">
            <v>1776.761809918371</v>
          </cell>
          <cell r="AV118">
            <v>1788.934247487651</v>
          </cell>
          <cell r="AW118">
            <v>1800.0035722397865</v>
          </cell>
          <cell r="AX118">
            <v>1810.0604440094532</v>
          </cell>
          <cell r="AY118">
            <v>1821.6901927177501</v>
          </cell>
          <cell r="AZ118">
            <v>1835.6845366758564</v>
          </cell>
          <cell r="BA118">
            <v>1850.5334658522559</v>
          </cell>
          <cell r="BB118">
            <v>1861.719937745223</v>
          </cell>
          <cell r="BC118">
            <v>1873.0182743571197</v>
          </cell>
          <cell r="BD118">
            <v>1884.4295943351353</v>
          </cell>
          <cell r="BE118">
            <v>1895.9550275129311</v>
          </cell>
          <cell r="BF118">
            <v>1907.5957150225049</v>
          </cell>
        </row>
        <row r="119"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</row>
        <row r="121">
          <cell r="D121" t="str">
            <v>Anchor</v>
          </cell>
        </row>
        <row r="123">
          <cell r="D123"/>
        </row>
        <row r="125"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/>
        </row>
        <row r="126">
          <cell r="D126" t="str">
            <v>SHIPMENTS</v>
          </cell>
          <cell r="E126">
            <v>1981</v>
          </cell>
          <cell r="F126">
            <v>1982</v>
          </cell>
          <cell r="G126">
            <v>1983</v>
          </cell>
          <cell r="H126">
            <v>1984</v>
          </cell>
          <cell r="I126">
            <v>1985</v>
          </cell>
          <cell r="J126">
            <v>1986</v>
          </cell>
          <cell r="K126">
            <v>1987</v>
          </cell>
          <cell r="L126">
            <v>1988</v>
          </cell>
          <cell r="M126">
            <v>1989</v>
          </cell>
          <cell r="N126">
            <v>1990</v>
          </cell>
          <cell r="O126">
            <v>1991</v>
          </cell>
          <cell r="P126">
            <v>1992</v>
          </cell>
          <cell r="Q126">
            <v>1993</v>
          </cell>
          <cell r="R126">
            <v>1994</v>
          </cell>
          <cell r="S126">
            <v>1995</v>
          </cell>
          <cell r="T126">
            <v>1996</v>
          </cell>
          <cell r="U126">
            <v>1997</v>
          </cell>
          <cell r="V126">
            <v>1998</v>
          </cell>
          <cell r="W126">
            <v>1999</v>
          </cell>
          <cell r="X126">
            <v>2000</v>
          </cell>
          <cell r="Y126">
            <v>2001</v>
          </cell>
          <cell r="Z126">
            <v>2002</v>
          </cell>
          <cell r="AA126">
            <v>2003</v>
          </cell>
          <cell r="AB126">
            <v>2004</v>
          </cell>
          <cell r="AC126">
            <v>2005</v>
          </cell>
          <cell r="AD126">
            <v>2006</v>
          </cell>
          <cell r="AE126">
            <v>2007</v>
          </cell>
          <cell r="AF126">
            <v>2008</v>
          </cell>
          <cell r="AG126">
            <v>2009</v>
          </cell>
          <cell r="AH126">
            <v>2010</v>
          </cell>
          <cell r="AI126">
            <v>2011</v>
          </cell>
          <cell r="AJ126">
            <v>2012</v>
          </cell>
          <cell r="AK126">
            <v>2013</v>
          </cell>
          <cell r="AL126">
            <v>2014</v>
          </cell>
          <cell r="AM126">
            <v>2015</v>
          </cell>
          <cell r="AN126">
            <v>2016</v>
          </cell>
          <cell r="AO126">
            <v>2017</v>
          </cell>
          <cell r="AP126">
            <v>2018</v>
          </cell>
          <cell r="AQ126">
            <v>2019</v>
          </cell>
          <cell r="AR126">
            <v>2020</v>
          </cell>
          <cell r="AS126">
            <v>2021</v>
          </cell>
          <cell r="AT126">
            <v>2022</v>
          </cell>
          <cell r="AU126">
            <v>2023</v>
          </cell>
          <cell r="AV126">
            <v>2024</v>
          </cell>
          <cell r="AW126">
            <v>2025</v>
          </cell>
          <cell r="AX126">
            <v>2026</v>
          </cell>
          <cell r="AY126">
            <v>2027</v>
          </cell>
          <cell r="AZ126">
            <v>2028</v>
          </cell>
          <cell r="BA126">
            <v>2029</v>
          </cell>
          <cell r="BB126">
            <v>2030</v>
          </cell>
          <cell r="BC126">
            <v>2031</v>
          </cell>
          <cell r="BD126">
            <v>2032</v>
          </cell>
          <cell r="BE126">
            <v>2033</v>
          </cell>
          <cell r="BF126">
            <v>2034</v>
          </cell>
        </row>
        <row r="127">
          <cell r="D127" t="str">
            <v>Stock Units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662.25013847900038</v>
          </cell>
          <cell r="L127">
            <v>676.74834015485044</v>
          </cell>
          <cell r="M127">
            <v>689.51278070749572</v>
          </cell>
          <cell r="N127">
            <v>699.75748702409521</v>
          </cell>
          <cell r="O127">
            <v>707.57769468380172</v>
          </cell>
          <cell r="P127">
            <v>717.41697069357087</v>
          </cell>
          <cell r="Q127">
            <v>732.45170144749102</v>
          </cell>
          <cell r="R127">
            <v>752.38275862713203</v>
          </cell>
          <cell r="S127">
            <v>770.69114778097207</v>
          </cell>
          <cell r="T127">
            <v>780.70441522274018</v>
          </cell>
          <cell r="U127">
            <v>793.19749409317251</v>
          </cell>
          <cell r="V127">
            <v>810.50481820386483</v>
          </cell>
          <cell r="W127">
            <v>832.26933520419016</v>
          </cell>
          <cell r="X127">
            <v>851.07271682671831</v>
          </cell>
          <cell r="Y127">
            <v>868.03190110781065</v>
          </cell>
          <cell r="Z127">
            <v>881.86163772716509</v>
          </cell>
          <cell r="AA127">
            <v>894.96607807615078</v>
          </cell>
          <cell r="AB127">
            <v>909.12871014120174</v>
          </cell>
          <cell r="AC127">
            <v>928.30386650214939</v>
          </cell>
          <cell r="AD127">
            <v>953.1569559995113</v>
          </cell>
          <cell r="AE127">
            <v>973.94110905608886</v>
          </cell>
          <cell r="AF127">
            <v>993.31015882355405</v>
          </cell>
          <cell r="AG127">
            <v>1012.1426585623465</v>
          </cell>
          <cell r="AH127">
            <v>1020.2936897025153</v>
          </cell>
          <cell r="AI127">
            <v>1025.5106614769036</v>
          </cell>
          <cell r="AJ127">
            <v>1037.7595166823269</v>
          </cell>
          <cell r="AK127">
            <v>1051.1298850994833</v>
          </cell>
          <cell r="AL127">
            <v>1063.9605758801927</v>
          </cell>
          <cell r="AM127">
            <v>1073.2852022939403</v>
          </cell>
          <cell r="AN127">
            <v>1079.8740976688621</v>
          </cell>
          <cell r="AO127">
            <v>1085.8339484572866</v>
          </cell>
          <cell r="AP127">
            <v>1091.7278746172285</v>
          </cell>
          <cell r="AQ127">
            <v>1097.966027618517</v>
          </cell>
          <cell r="AR127">
            <v>1107.2076373046816</v>
          </cell>
          <cell r="AS127">
            <v>1117.3498580691535</v>
          </cell>
          <cell r="AT127">
            <v>1125.9679496041813</v>
          </cell>
          <cell r="AU127">
            <v>1134.208478324274</v>
          </cell>
          <cell r="AV127">
            <v>1141.9788400102809</v>
          </cell>
          <cell r="AW127">
            <v>1149.0450218209837</v>
          </cell>
          <cell r="AX127">
            <v>1155.4648971035911</v>
          </cell>
          <cell r="AY127">
            <v>1162.8888295137194</v>
          </cell>
          <cell r="AZ127">
            <v>1171.8222180395564</v>
          </cell>
          <cell r="BA127">
            <v>1181.3011370887468</v>
          </cell>
          <cell r="BB127">
            <v>1188.4421006060359</v>
          </cell>
          <cell r="BC127">
            <v>1195.6544737584977</v>
          </cell>
          <cell r="BD127">
            <v>1202.9389706424843</v>
          </cell>
          <cell r="BE127">
            <v>1210.2963124953105</v>
          </cell>
          <cell r="BF127">
            <v>1217.7272277666652</v>
          </cell>
        </row>
        <row r="128">
          <cell r="D128" t="str">
            <v>Stock Units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3164.0839949552242</v>
          </cell>
          <cell r="L128">
            <v>3233.3531807398413</v>
          </cell>
          <cell r="M128">
            <v>3294.3388411580354</v>
          </cell>
          <cell r="N128">
            <v>3343.2857713373437</v>
          </cell>
          <cell r="O128">
            <v>3380.6489857114971</v>
          </cell>
          <cell r="P128">
            <v>3427.6588599803945</v>
          </cell>
          <cell r="Q128">
            <v>3499.491462471346</v>
          </cell>
          <cell r="R128">
            <v>3594.7176245518531</v>
          </cell>
          <cell r="S128">
            <v>3682.1910393979779</v>
          </cell>
          <cell r="T128">
            <v>3730.0322060642034</v>
          </cell>
          <cell r="U128">
            <v>3789.7213606673795</v>
          </cell>
          <cell r="V128">
            <v>3872.411909196243</v>
          </cell>
          <cell r="W128">
            <v>3976.3979348644643</v>
          </cell>
          <cell r="X128">
            <v>4066.2363137276539</v>
          </cell>
          <cell r="Y128">
            <v>4147.2635275150951</v>
          </cell>
          <cell r="Z128">
            <v>4213.3389358075665</v>
          </cell>
          <cell r="AA128">
            <v>4275.9490396971651</v>
          </cell>
          <cell r="AB128">
            <v>4343.6149484524085</v>
          </cell>
          <cell r="AC128">
            <v>4435.2295843991578</v>
          </cell>
          <cell r="AD128">
            <v>4553.972123108776</v>
          </cell>
          <cell r="AE128">
            <v>4653.2741877124245</v>
          </cell>
          <cell r="AF128">
            <v>4745.8152032680919</v>
          </cell>
          <cell r="AG128">
            <v>4835.7927020200996</v>
          </cell>
          <cell r="AH128">
            <v>4874.7365174675733</v>
          </cell>
          <cell r="AI128">
            <v>4899.6620492785396</v>
          </cell>
          <cell r="AJ128">
            <v>4958.1843574822278</v>
          </cell>
          <cell r="AK128">
            <v>5022.0650065864202</v>
          </cell>
          <cell r="AL128">
            <v>5083.3671958720315</v>
          </cell>
          <cell r="AM128">
            <v>5127.9181887377154</v>
          </cell>
          <cell r="AN128">
            <v>5159.3984666401193</v>
          </cell>
          <cell r="AO128">
            <v>5187.8733092959246</v>
          </cell>
          <cell r="AP128">
            <v>5216.0331787267587</v>
          </cell>
          <cell r="AQ128">
            <v>5245.8376875106924</v>
          </cell>
          <cell r="AR128">
            <v>5289.9920449001456</v>
          </cell>
          <cell r="AS128">
            <v>5338.4493218859561</v>
          </cell>
          <cell r="AT128">
            <v>5379.6246481088656</v>
          </cell>
          <cell r="AU128">
            <v>5418.9960631048643</v>
          </cell>
          <cell r="AV128">
            <v>5456.1211244935639</v>
          </cell>
          <cell r="AW128">
            <v>5489.8817709224786</v>
          </cell>
          <cell r="AX128">
            <v>5520.5545083838242</v>
          </cell>
          <cell r="AY128">
            <v>5556.0244076766594</v>
          </cell>
          <cell r="AZ128">
            <v>5598.7061528556587</v>
          </cell>
          <cell r="BA128">
            <v>5643.9943216462352</v>
          </cell>
          <cell r="BB128">
            <v>5678.1122584510604</v>
          </cell>
          <cell r="BC128">
            <v>5712.5713746239335</v>
          </cell>
          <cell r="BD128">
            <v>5747.3750819585357</v>
          </cell>
          <cell r="BE128">
            <v>5782.5268263664839</v>
          </cell>
          <cell r="BF128">
            <v>5818.0300882185111</v>
          </cell>
        </row>
        <row r="129">
          <cell r="D129" t="str">
            <v>Stock Units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207.82064565054037</v>
          </cell>
          <cell r="L129">
            <v>212.37032477928616</v>
          </cell>
          <cell r="M129">
            <v>216.37593251401796</v>
          </cell>
          <cell r="N129">
            <v>219.59082271563531</v>
          </cell>
          <cell r="O129">
            <v>222.04488125112181</v>
          </cell>
          <cell r="P129">
            <v>225.13254341119389</v>
          </cell>
          <cell r="Q129">
            <v>229.85059067297001</v>
          </cell>
          <cell r="R129">
            <v>236.10515361059964</v>
          </cell>
          <cell r="S129">
            <v>241.85050726731774</v>
          </cell>
          <cell r="T129">
            <v>244.99276966019417</v>
          </cell>
          <cell r="U129">
            <v>248.9132214142389</v>
          </cell>
          <cell r="V129">
            <v>254.34443095604152</v>
          </cell>
          <cell r="W129">
            <v>261.17435172535698</v>
          </cell>
          <cell r="X129">
            <v>267.07503891612487</v>
          </cell>
          <cell r="Y129">
            <v>272.39699873495982</v>
          </cell>
          <cell r="Z129">
            <v>276.73690691529202</v>
          </cell>
          <cell r="AA129">
            <v>280.84920995001846</v>
          </cell>
          <cell r="AB129">
            <v>285.29358401482398</v>
          </cell>
          <cell r="AC129">
            <v>291.31093779678713</v>
          </cell>
          <cell r="AD129">
            <v>299.11008317350974</v>
          </cell>
          <cell r="AE129">
            <v>305.63235603771471</v>
          </cell>
          <cell r="AF129">
            <v>311.71055548899312</v>
          </cell>
          <cell r="AG129">
            <v>317.62038023273465</v>
          </cell>
          <cell r="AH129">
            <v>320.17825444950427</v>
          </cell>
          <cell r="AI129">
            <v>321.81539180818282</v>
          </cell>
          <cell r="AJ129">
            <v>325.65920375983825</v>
          </cell>
          <cell r="AK129">
            <v>329.85495765340602</v>
          </cell>
          <cell r="AL129">
            <v>333.88135536517336</v>
          </cell>
          <cell r="AM129">
            <v>336.80751539015398</v>
          </cell>
          <cell r="AN129">
            <v>338.87517594827028</v>
          </cell>
          <cell r="AO129">
            <v>340.74543609147827</v>
          </cell>
          <cell r="AP129">
            <v>342.59500843402088</v>
          </cell>
          <cell r="AQ129">
            <v>344.55260256510275</v>
          </cell>
          <cell r="AR129">
            <v>347.4527111196137</v>
          </cell>
          <cell r="AS129">
            <v>350.63544034099795</v>
          </cell>
          <cell r="AT129">
            <v>353.33988273069428</v>
          </cell>
          <cell r="AU129">
            <v>355.92584217351862</v>
          </cell>
          <cell r="AV129">
            <v>358.36425854929018</v>
          </cell>
          <cell r="AW129">
            <v>360.58169631314951</v>
          </cell>
          <cell r="AX129">
            <v>362.59631669404007</v>
          </cell>
          <cell r="AY129">
            <v>364.92602013552562</v>
          </cell>
          <cell r="AZ129">
            <v>367.7294058404355</v>
          </cell>
          <cell r="BA129">
            <v>370.70398442096445</v>
          </cell>
          <cell r="BB129">
            <v>372.94488942422851</v>
          </cell>
          <cell r="BC129">
            <v>375.20820347752527</v>
          </cell>
          <cell r="BD129">
            <v>377.49415067135504</v>
          </cell>
          <cell r="BE129">
            <v>379.80295733712308</v>
          </cell>
          <cell r="BF129">
            <v>382.13485206954874</v>
          </cell>
        </row>
        <row r="130">
          <cell r="D130" t="str">
            <v>Stock Units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1471.6669743977786</v>
          </cell>
          <cell r="L130">
            <v>1503.885200344112</v>
          </cell>
          <cell r="M130">
            <v>1532.2506237944349</v>
          </cell>
          <cell r="N130">
            <v>1555.0166378313227</v>
          </cell>
          <cell r="O130">
            <v>1572.3948770751149</v>
          </cell>
          <cell r="P130">
            <v>1594.2599348746021</v>
          </cell>
          <cell r="Q130">
            <v>1627.6704476610912</v>
          </cell>
          <cell r="R130">
            <v>1671.9616858380712</v>
          </cell>
          <cell r="S130">
            <v>1712.646995068827</v>
          </cell>
          <cell r="T130">
            <v>1734.8987004949781</v>
          </cell>
          <cell r="U130">
            <v>1762.6610979848278</v>
          </cell>
          <cell r="V130">
            <v>1801.1218182308107</v>
          </cell>
          <cell r="W130">
            <v>1849.487411564867</v>
          </cell>
          <cell r="X130">
            <v>1891.2727040593741</v>
          </cell>
          <cell r="Y130">
            <v>1928.9597802395792</v>
          </cell>
          <cell r="Z130">
            <v>1959.6925282825891</v>
          </cell>
          <cell r="AA130">
            <v>1988.8135068358906</v>
          </cell>
          <cell r="AB130">
            <v>2020.2860225360039</v>
          </cell>
          <cell r="AC130">
            <v>2062.8974811158873</v>
          </cell>
          <cell r="AD130">
            <v>2118.1265688878029</v>
          </cell>
          <cell r="AE130">
            <v>2164.3135756801976</v>
          </cell>
          <cell r="AF130">
            <v>2207.3559084967869</v>
          </cell>
          <cell r="AG130">
            <v>2249.2059079163255</v>
          </cell>
          <cell r="AH130">
            <v>2267.3193104500338</v>
          </cell>
          <cell r="AI130">
            <v>2278.9125810597857</v>
          </cell>
          <cell r="AJ130">
            <v>2306.1322592940596</v>
          </cell>
          <cell r="AK130">
            <v>2335.8441891099628</v>
          </cell>
          <cell r="AL130">
            <v>2364.3568352893171</v>
          </cell>
          <cell r="AM130">
            <v>2385.0782273198674</v>
          </cell>
          <cell r="AN130">
            <v>2399.7202170419159</v>
          </cell>
          <cell r="AO130">
            <v>2412.9643299050813</v>
          </cell>
          <cell r="AP130">
            <v>2426.0619435938411</v>
          </cell>
          <cell r="AQ130">
            <v>2439.9245058189267</v>
          </cell>
          <cell r="AR130">
            <v>2460.4614162326261</v>
          </cell>
          <cell r="AS130">
            <v>2482.9996845981191</v>
          </cell>
          <cell r="AT130">
            <v>2502.150999120403</v>
          </cell>
          <cell r="AU130">
            <v>2520.4632851650531</v>
          </cell>
          <cell r="AV130">
            <v>2537.7307555784018</v>
          </cell>
          <cell r="AW130">
            <v>2553.4333818244086</v>
          </cell>
          <cell r="AX130">
            <v>2567.6997713413134</v>
          </cell>
          <cell r="AY130">
            <v>2584.1973989193766</v>
          </cell>
          <cell r="AZ130">
            <v>2604.0493734212369</v>
          </cell>
          <cell r="BA130">
            <v>2625.1136379749933</v>
          </cell>
          <cell r="BB130">
            <v>2640.9824457911909</v>
          </cell>
          <cell r="BC130">
            <v>2657.0099416855505</v>
          </cell>
          <cell r="BD130">
            <v>2673.1977125388539</v>
          </cell>
          <cell r="BE130">
            <v>2689.5473611006901</v>
          </cell>
          <cell r="BF130">
            <v>2706.0605061481447</v>
          </cell>
        </row>
        <row r="131">
          <cell r="D131" t="str">
            <v>Stock Units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</row>
        <row r="132">
          <cell r="D132" t="str">
            <v>Stock Units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48596.224791663299</v>
          </cell>
          <cell r="L132">
            <v>49660.109609162391</v>
          </cell>
          <cell r="M132">
            <v>50596.770224833737</v>
          </cell>
          <cell r="N132">
            <v>51348.531564181241</v>
          </cell>
          <cell r="O132">
            <v>51922.382058529809</v>
          </cell>
          <cell r="P132">
            <v>52644.39273240621</v>
          </cell>
          <cell r="Q132">
            <v>53747.648304504219</v>
          </cell>
          <cell r="R132">
            <v>55210.198598962248</v>
          </cell>
          <cell r="S132">
            <v>56553.676755020759</v>
          </cell>
          <cell r="T132">
            <v>57288.455001525625</v>
          </cell>
          <cell r="U132">
            <v>58205.202970083061</v>
          </cell>
          <cell r="V132">
            <v>59475.22250523496</v>
          </cell>
          <cell r="W132">
            <v>61072.312938555158</v>
          </cell>
          <cell r="X132">
            <v>62452.113873396011</v>
          </cell>
          <cell r="Y132">
            <v>63696.586745081695</v>
          </cell>
          <cell r="Z132">
            <v>64711.419284199328</v>
          </cell>
          <cell r="AA132">
            <v>65673.029243890487</v>
          </cell>
          <cell r="AB132">
            <v>66712.289806456087</v>
          </cell>
          <cell r="AC132">
            <v>68119.371745422643</v>
          </cell>
          <cell r="AD132">
            <v>69943.103072614234</v>
          </cell>
          <cell r="AE132">
            <v>71468.253941380433</v>
          </cell>
          <cell r="AF132">
            <v>72889.563869170655</v>
          </cell>
          <cell r="AG132">
            <v>74271.501504996937</v>
          </cell>
          <cell r="AH132">
            <v>74869.627981015859</v>
          </cell>
          <cell r="AI132">
            <v>75252.451808976417</v>
          </cell>
          <cell r="AJ132">
            <v>76151.278530810552</v>
          </cell>
          <cell r="AK132">
            <v>77132.402416476747</v>
          </cell>
          <cell r="AL132">
            <v>78073.924504858238</v>
          </cell>
          <cell r="AM132">
            <v>78758.16995075802</v>
          </cell>
          <cell r="AN132">
            <v>79241.666173958278</v>
          </cell>
          <cell r="AO132">
            <v>79679.002811296305</v>
          </cell>
          <cell r="AP132">
            <v>80111.501868573716</v>
          </cell>
          <cell r="AQ132">
            <v>80569.260452409813</v>
          </cell>
          <cell r="AR132">
            <v>81247.41409202572</v>
          </cell>
          <cell r="AS132">
            <v>81991.654993641743</v>
          </cell>
          <cell r="AT132">
            <v>82624.05457980599</v>
          </cell>
          <cell r="AU132">
            <v>83228.748430083666</v>
          </cell>
          <cell r="AV132">
            <v>83798.941203577051</v>
          </cell>
          <cell r="AW132">
            <v>84317.460928586617</v>
          </cell>
          <cell r="AX132">
            <v>84788.55437838877</v>
          </cell>
          <cell r="AY132">
            <v>85333.326009647775</v>
          </cell>
          <cell r="AZ132">
            <v>85988.862236412358</v>
          </cell>
          <cell r="BA132">
            <v>86684.4297480393</v>
          </cell>
          <cell r="BB132">
            <v>87208.436989641777</v>
          </cell>
          <cell r="BC132">
            <v>87737.68430366028</v>
          </cell>
          <cell r="BD132">
            <v>88272.224090818985</v>
          </cell>
          <cell r="BE132">
            <v>88812.10927584926</v>
          </cell>
          <cell r="BF132">
            <v>89357.393312729837</v>
          </cell>
        </row>
        <row r="133">
          <cell r="D133" t="str">
            <v>Stock Units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446.75966715024947</v>
          </cell>
          <cell r="L133">
            <v>456.54027930664148</v>
          </cell>
          <cell r="M133">
            <v>465.15128122467246</v>
          </cell>
          <cell r="N133">
            <v>472.06244864936775</v>
          </cell>
          <cell r="O133">
            <v>477.33802832553135</v>
          </cell>
          <cell r="P133">
            <v>483.97568896116331</v>
          </cell>
          <cell r="Q133">
            <v>494.11824827076464</v>
          </cell>
          <cell r="R133">
            <v>507.56391170539962</v>
          </cell>
          <cell r="S133">
            <v>519.91490926534379</v>
          </cell>
          <cell r="T133">
            <v>526.66994602478508</v>
          </cell>
          <cell r="U133">
            <v>535.09788500665536</v>
          </cell>
          <cell r="V133">
            <v>546.77355543643148</v>
          </cell>
          <cell r="W133">
            <v>561.45608671242849</v>
          </cell>
          <cell r="X133">
            <v>574.14101046989811</v>
          </cell>
          <cell r="Y133">
            <v>585.58182276170373</v>
          </cell>
          <cell r="Z133">
            <v>594.9114826135368</v>
          </cell>
          <cell r="AA133">
            <v>603.75185133274817</v>
          </cell>
          <cell r="AB133">
            <v>613.3060853294154</v>
          </cell>
          <cell r="AC133">
            <v>626.24181153861809</v>
          </cell>
          <cell r="AD133">
            <v>643.00792051520204</v>
          </cell>
          <cell r="AE133">
            <v>657.02908980160282</v>
          </cell>
          <cell r="AF133">
            <v>670.09561817863516</v>
          </cell>
          <cell r="AG133">
            <v>682.80018526900028</v>
          </cell>
          <cell r="AH133">
            <v>688.29894132434322</v>
          </cell>
          <cell r="AI133">
            <v>691.81835557287934</v>
          </cell>
          <cell r="AJ133">
            <v>700.0815391595446</v>
          </cell>
          <cell r="AK133">
            <v>709.10130525192187</v>
          </cell>
          <cell r="AL133">
            <v>717.75700014639608</v>
          </cell>
          <cell r="AM133">
            <v>724.04747371650978</v>
          </cell>
          <cell r="AN133">
            <v>728.4923994833033</v>
          </cell>
          <cell r="AO133">
            <v>732.5129663353041</v>
          </cell>
          <cell r="AP133">
            <v>736.48905986315367</v>
          </cell>
          <cell r="AQ133">
            <v>740.69737179327853</v>
          </cell>
          <cell r="AR133">
            <v>746.93184156146322</v>
          </cell>
          <cell r="AS133">
            <v>753.77387134692538</v>
          </cell>
          <cell r="AT133">
            <v>759.5877103813757</v>
          </cell>
          <cell r="AU133">
            <v>765.14684227765008</v>
          </cell>
          <cell r="AV133">
            <v>770.38879542914435</v>
          </cell>
          <cell r="AW133">
            <v>775.15570275063351</v>
          </cell>
          <cell r="AX133">
            <v>779.48660610233537</v>
          </cell>
          <cell r="AY133">
            <v>784.49485507018369</v>
          </cell>
          <cell r="AZ133">
            <v>790.52139617970045</v>
          </cell>
          <cell r="BA133">
            <v>796.91595689521284</v>
          </cell>
          <cell r="BB133">
            <v>801.73331260229247</v>
          </cell>
          <cell r="BC133">
            <v>806.59884186644285</v>
          </cell>
          <cell r="BD133">
            <v>811.51302642323492</v>
          </cell>
          <cell r="BE133">
            <v>816.47635282559474</v>
          </cell>
          <cell r="BF133">
            <v>821.48931249197824</v>
          </cell>
        </row>
        <row r="134">
          <cell r="D134" t="str">
            <v>Stock Units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3840.4596676911606</v>
          </cell>
          <cell r="L134">
            <v>3951.4577991035449</v>
          </cell>
          <cell r="M134">
            <v>4053.417219604049</v>
          </cell>
          <cell r="N134">
            <v>4141.4792765553721</v>
          </cell>
          <cell r="O134">
            <v>4215.910695293187</v>
          </cell>
          <cell r="P134">
            <v>4303.0746938907414</v>
          </cell>
          <cell r="Q134">
            <v>4422.390590510855</v>
          </cell>
          <cell r="R134">
            <v>4572.6604472637873</v>
          </cell>
          <cell r="S134">
            <v>4714.5896129595849</v>
          </cell>
          <cell r="T134">
            <v>4806.9012475326081</v>
          </cell>
          <cell r="U134">
            <v>4915.3767294895688</v>
          </cell>
          <cell r="V134">
            <v>5054.8711556467588</v>
          </cell>
          <cell r="W134">
            <v>5223.718037413757</v>
          </cell>
          <cell r="X134">
            <v>5375.5932439491789</v>
          </cell>
          <cell r="Y134">
            <v>5517.2426866330179</v>
          </cell>
          <cell r="Z134">
            <v>5640.2260488195734</v>
          </cell>
          <cell r="AA134">
            <v>5759.6420080965254</v>
          </cell>
          <cell r="AB134">
            <v>5886.9527664254701</v>
          </cell>
          <cell r="AC134">
            <v>6048.0477178523161</v>
          </cell>
          <cell r="AD134">
            <v>6247.8867822282082</v>
          </cell>
          <cell r="AE134">
            <v>6422.8696919656513</v>
          </cell>
          <cell r="AF134">
            <v>6590.1177119538888</v>
          </cell>
          <cell r="AG134">
            <v>6755.3256732567843</v>
          </cell>
          <cell r="AH134">
            <v>6850.3159223825123</v>
          </cell>
          <cell r="AI134">
            <v>6885.3429985796929</v>
          </cell>
          <cell r="AJ134">
            <v>6967.5825818404046</v>
          </cell>
          <cell r="AK134">
            <v>7057.3520752525146</v>
          </cell>
          <cell r="AL134">
            <v>7143.4981391136835</v>
          </cell>
          <cell r="AM134">
            <v>7206.1042665817349</v>
          </cell>
          <cell r="AN134">
            <v>7250.3425240102388</v>
          </cell>
          <cell r="AO134">
            <v>7290.3573365715829</v>
          </cell>
          <cell r="AP134">
            <v>7329.9295270362418</v>
          </cell>
          <cell r="AQ134">
            <v>7371.8128781363012</v>
          </cell>
          <cell r="AR134">
            <v>7433.8616260806666</v>
          </cell>
          <cell r="AS134">
            <v>7501.9571333766462</v>
          </cell>
          <cell r="AT134">
            <v>7559.8195412880032</v>
          </cell>
          <cell r="AU134">
            <v>7615.1469687432891</v>
          </cell>
          <cell r="AV134">
            <v>7667.317665198193</v>
          </cell>
          <cell r="AW134">
            <v>7714.7604537372672</v>
          </cell>
          <cell r="AX134">
            <v>7757.8638996489799</v>
          </cell>
          <cell r="AY134">
            <v>7807.70864818469</v>
          </cell>
          <cell r="AZ134">
            <v>7867.6879798977134</v>
          </cell>
          <cell r="BA134">
            <v>7931.3300378120148</v>
          </cell>
          <cell r="BB134">
            <v>7979.2749154265175</v>
          </cell>
          <cell r="BC134">
            <v>8027.6992418171658</v>
          </cell>
          <cell r="BD134">
            <v>8076.607811471722</v>
          </cell>
          <cell r="BE134">
            <v>8126.0054668228213</v>
          </cell>
          <cell r="BF134">
            <v>8175.8970987274333</v>
          </cell>
        </row>
        <row r="135">
          <cell r="D135" t="str">
            <v>Stock Units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1856.7102977222764</v>
          </cell>
          <cell r="L135">
            <v>1903.8569117064258</v>
          </cell>
          <cell r="M135">
            <v>1946.3878421649508</v>
          </cell>
          <cell r="N135">
            <v>1982.0269123701564</v>
          </cell>
          <cell r="O135">
            <v>2010.9721948581325</v>
          </cell>
          <cell r="P135">
            <v>2045.8253594417872</v>
          </cell>
          <cell r="Q135">
            <v>2095.7330340146682</v>
          </cell>
          <cell r="R135">
            <v>2159.9861404402131</v>
          </cell>
          <cell r="S135">
            <v>2219.9480106207743</v>
          </cell>
          <cell r="T135">
            <v>2256.2880584305908</v>
          </cell>
          <cell r="U135">
            <v>2300.0110583740757</v>
          </cell>
          <cell r="V135">
            <v>2357.9799579382434</v>
          </cell>
          <cell r="W135">
            <v>2429.2912606912946</v>
          </cell>
          <cell r="X135">
            <v>2492.3489535991789</v>
          </cell>
          <cell r="Y135">
            <v>2550.3493844674904</v>
          </cell>
          <cell r="Z135">
            <v>2599.45090924338</v>
          </cell>
          <cell r="AA135">
            <v>2646.6731405423488</v>
          </cell>
          <cell r="AB135">
            <v>2697.286599105249</v>
          </cell>
          <cell r="AC135">
            <v>2763.0918219083187</v>
          </cell>
          <cell r="AD135">
            <v>2846.220192548622</v>
          </cell>
          <cell r="AE135">
            <v>2917.6365793345694</v>
          </cell>
          <cell r="AF135">
            <v>2985.1993351965434</v>
          </cell>
          <cell r="AG135">
            <v>3051.5164487206257</v>
          </cell>
          <cell r="AH135">
            <v>3085.8890488106331</v>
          </cell>
          <cell r="AI135">
            <v>3101.667835084645</v>
          </cell>
          <cell r="AJ135">
            <v>3138.7146271214592</v>
          </cell>
          <cell r="AK135">
            <v>3179.1534477213363</v>
          </cell>
          <cell r="AL135">
            <v>3217.9600076054917</v>
          </cell>
          <cell r="AM135">
            <v>3246.1624387533548</v>
          </cell>
          <cell r="AN135">
            <v>3266.0906224581449</v>
          </cell>
          <cell r="AO135">
            <v>3284.1162541621957</v>
          </cell>
          <cell r="AP135">
            <v>3301.9424961305904</v>
          </cell>
          <cell r="AQ135">
            <v>3320.8098558190486</v>
          </cell>
          <cell r="AR135">
            <v>3348.761201996866</v>
          </cell>
          <cell r="AS135">
            <v>3379.4364559003075</v>
          </cell>
          <cell r="AT135">
            <v>3405.501964839546</v>
          </cell>
          <cell r="AU135">
            <v>3430.4255310542485</v>
          </cell>
          <cell r="AV135">
            <v>3453.9270721047842</v>
          </cell>
          <cell r="AW135">
            <v>3475.2988136794193</v>
          </cell>
          <cell r="AX135">
            <v>3494.7157943284951</v>
          </cell>
          <cell r="AY135">
            <v>3517.1695563724461</v>
          </cell>
          <cell r="AZ135">
            <v>3544.1886843930156</v>
          </cell>
          <cell r="BA135">
            <v>3572.8577752476185</v>
          </cell>
          <cell r="BB135">
            <v>3594.4556948842505</v>
          </cell>
          <cell r="BC135">
            <v>3616.2695937172498</v>
          </cell>
          <cell r="BD135">
            <v>3638.3016315385789</v>
          </cell>
          <cell r="BE135">
            <v>3660.5539897381209</v>
          </cell>
          <cell r="BF135">
            <v>3683.0288715196584</v>
          </cell>
        </row>
        <row r="136"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</row>
        <row r="138">
          <cell r="D138" t="str">
            <v>K-12</v>
          </cell>
        </row>
        <row r="140">
          <cell r="D140"/>
        </row>
        <row r="142"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</row>
        <row r="143">
          <cell r="D143" t="str">
            <v>SHIPMENTS</v>
          </cell>
          <cell r="E143">
            <v>1981</v>
          </cell>
          <cell r="F143">
            <v>1982</v>
          </cell>
          <cell r="G143">
            <v>1983</v>
          </cell>
          <cell r="H143">
            <v>1984</v>
          </cell>
          <cell r="I143">
            <v>1985</v>
          </cell>
          <cell r="J143">
            <v>1986</v>
          </cell>
          <cell r="K143">
            <v>1987</v>
          </cell>
          <cell r="L143">
            <v>1988</v>
          </cell>
          <cell r="M143">
            <v>1989</v>
          </cell>
          <cell r="N143">
            <v>1990</v>
          </cell>
          <cell r="O143">
            <v>1991</v>
          </cell>
          <cell r="P143">
            <v>1992</v>
          </cell>
          <cell r="Q143">
            <v>1993</v>
          </cell>
          <cell r="R143">
            <v>1994</v>
          </cell>
          <cell r="S143">
            <v>1995</v>
          </cell>
          <cell r="T143">
            <v>1996</v>
          </cell>
          <cell r="U143">
            <v>1997</v>
          </cell>
          <cell r="V143">
            <v>1998</v>
          </cell>
          <cell r="W143">
            <v>1999</v>
          </cell>
          <cell r="X143">
            <v>2000</v>
          </cell>
          <cell r="Y143">
            <v>2001</v>
          </cell>
          <cell r="Z143">
            <v>2002</v>
          </cell>
          <cell r="AA143">
            <v>2003</v>
          </cell>
          <cell r="AB143">
            <v>2004</v>
          </cell>
          <cell r="AC143">
            <v>2005</v>
          </cell>
          <cell r="AD143">
            <v>2006</v>
          </cell>
          <cell r="AE143">
            <v>2007</v>
          </cell>
          <cell r="AF143">
            <v>2008</v>
          </cell>
          <cell r="AG143">
            <v>2009</v>
          </cell>
          <cell r="AH143">
            <v>2010</v>
          </cell>
          <cell r="AI143">
            <v>2011</v>
          </cell>
          <cell r="AJ143">
            <v>2012</v>
          </cell>
          <cell r="AK143">
            <v>2013</v>
          </cell>
          <cell r="AL143">
            <v>2014</v>
          </cell>
          <cell r="AM143">
            <v>2015</v>
          </cell>
          <cell r="AN143">
            <v>2016</v>
          </cell>
          <cell r="AO143">
            <v>2017</v>
          </cell>
          <cell r="AP143">
            <v>2018</v>
          </cell>
          <cell r="AQ143">
            <v>2019</v>
          </cell>
          <cell r="AR143">
            <v>2020</v>
          </cell>
          <cell r="AS143">
            <v>2021</v>
          </cell>
          <cell r="AT143">
            <v>2022</v>
          </cell>
          <cell r="AU143">
            <v>2023</v>
          </cell>
          <cell r="AV143">
            <v>2024</v>
          </cell>
          <cell r="AW143">
            <v>2025</v>
          </cell>
          <cell r="AX143">
            <v>2026</v>
          </cell>
          <cell r="AY143">
            <v>2027</v>
          </cell>
          <cell r="AZ143">
            <v>2028</v>
          </cell>
          <cell r="BA143">
            <v>2029</v>
          </cell>
          <cell r="BB143">
            <v>2030</v>
          </cell>
          <cell r="BC143">
            <v>2031</v>
          </cell>
          <cell r="BD143">
            <v>2032</v>
          </cell>
          <cell r="BE143">
            <v>2033</v>
          </cell>
          <cell r="BF143">
            <v>2034</v>
          </cell>
        </row>
        <row r="144">
          <cell r="D144" t="str">
            <v>Stock Units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601.28687541527552</v>
          </cell>
          <cell r="L144">
            <v>609.78977157527549</v>
          </cell>
          <cell r="M144">
            <v>620.82519861527544</v>
          </cell>
          <cell r="N144">
            <v>635.60708133527544</v>
          </cell>
          <cell r="O144">
            <v>650.84262693527546</v>
          </cell>
          <cell r="P144">
            <v>668.88658869527546</v>
          </cell>
          <cell r="Q144">
            <v>684.31181301527545</v>
          </cell>
          <cell r="R144">
            <v>699.18086325527543</v>
          </cell>
          <cell r="S144">
            <v>718.8088514152754</v>
          </cell>
          <cell r="T144">
            <v>732.88749621527541</v>
          </cell>
          <cell r="U144">
            <v>749.17394133527546</v>
          </cell>
          <cell r="V144">
            <v>763.8009616552755</v>
          </cell>
          <cell r="W144">
            <v>781.68414213527547</v>
          </cell>
          <cell r="X144">
            <v>797.81739861527547</v>
          </cell>
          <cell r="Y144">
            <v>816.56082837527549</v>
          </cell>
          <cell r="Z144">
            <v>839.57161237527544</v>
          </cell>
          <cell r="AA144">
            <v>865.38657237527548</v>
          </cell>
          <cell r="AB144">
            <v>882.66182037527551</v>
          </cell>
          <cell r="AC144">
            <v>902.7216683752755</v>
          </cell>
          <cell r="AD144">
            <v>922.19334837527549</v>
          </cell>
          <cell r="AE144">
            <v>943.25791815792729</v>
          </cell>
          <cell r="AF144">
            <v>966.5183386013565</v>
          </cell>
          <cell r="AG144">
            <v>988.81365706884378</v>
          </cell>
          <cell r="AH144">
            <v>992.81950124895286</v>
          </cell>
          <cell r="AI144">
            <v>1006.737549455827</v>
          </cell>
          <cell r="AJ144">
            <v>1022.3798626791264</v>
          </cell>
          <cell r="AK144">
            <v>1037.4649333226744</v>
          </cell>
          <cell r="AL144">
            <v>1051.0764749597784</v>
          </cell>
          <cell r="AM144">
            <v>1064.3815823028706</v>
          </cell>
          <cell r="AN144">
            <v>1076.3955647298005</v>
          </cell>
          <cell r="AO144">
            <v>1088.4829182497035</v>
          </cell>
          <cell r="AP144">
            <v>1101.1168912403343</v>
          </cell>
          <cell r="AQ144">
            <v>1113.4404098838409</v>
          </cell>
          <cell r="AR144">
            <v>1124.8333001366182</v>
          </cell>
          <cell r="AS144">
            <v>1132.9963837795326</v>
          </cell>
          <cell r="AT144">
            <v>1140.2781984472092</v>
          </cell>
          <cell r="AU144">
            <v>1147.6497641667545</v>
          </cell>
          <cell r="AV144">
            <v>1155.0406461568166</v>
          </cell>
          <cell r="AW144">
            <v>1163.005639543215</v>
          </cell>
          <cell r="AX144">
            <v>1170.7660791295723</v>
          </cell>
          <cell r="AY144">
            <v>1178.5977547183122</v>
          </cell>
          <cell r="AZ144">
            <v>1186.4863018949638</v>
          </cell>
          <cell r="BA144">
            <v>1194.2825521142652</v>
          </cell>
          <cell r="BB144">
            <v>1201.4865389360859</v>
          </cell>
          <cell r="BC144">
            <v>1208.7625656261248</v>
          </cell>
          <cell r="BD144">
            <v>1216.1113525830642</v>
          </cell>
          <cell r="BE144">
            <v>1223.533627409573</v>
          </cell>
          <cell r="BF144">
            <v>1231.0301249843467</v>
          </cell>
        </row>
        <row r="145">
          <cell r="D145" t="str">
            <v>Stock Units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751.6085942690944</v>
          </cell>
          <cell r="L145">
            <v>762.2372144690944</v>
          </cell>
          <cell r="M145">
            <v>776.0314982690943</v>
          </cell>
          <cell r="N145">
            <v>794.50885166909427</v>
          </cell>
          <cell r="O145">
            <v>813.5532836690943</v>
          </cell>
          <cell r="P145">
            <v>836.1082358690943</v>
          </cell>
          <cell r="Q145">
            <v>855.38976626909425</v>
          </cell>
          <cell r="R145">
            <v>873.97607906909434</v>
          </cell>
          <cell r="S145">
            <v>898.51106426909428</v>
          </cell>
          <cell r="T145">
            <v>916.10937026909426</v>
          </cell>
          <cell r="U145">
            <v>936.46742666909427</v>
          </cell>
          <cell r="V145">
            <v>954.75120206909435</v>
          </cell>
          <cell r="W145">
            <v>977.10517766909436</v>
          </cell>
          <cell r="X145">
            <v>997.27174826909436</v>
          </cell>
          <cell r="Y145">
            <v>1020.7010354690943</v>
          </cell>
          <cell r="Z145">
            <v>1049.4645154690943</v>
          </cell>
          <cell r="AA145">
            <v>1081.7332154690944</v>
          </cell>
          <cell r="AB145">
            <v>1103.3272754690943</v>
          </cell>
          <cell r="AC145">
            <v>1128.4020854690943</v>
          </cell>
          <cell r="AD145">
            <v>1152.7416854690944</v>
          </cell>
          <cell r="AE145">
            <v>1179.0723976974091</v>
          </cell>
          <cell r="AF145">
            <v>1208.1479232516956</v>
          </cell>
          <cell r="AG145">
            <v>1236.0170713360546</v>
          </cell>
          <cell r="AH145">
            <v>1241.024376561191</v>
          </cell>
          <cell r="AI145">
            <v>1258.4219368197837</v>
          </cell>
          <cell r="AJ145">
            <v>1277.974828348908</v>
          </cell>
          <cell r="AK145">
            <v>1296.831166653343</v>
          </cell>
          <cell r="AL145">
            <v>1313.8455936997229</v>
          </cell>
          <cell r="AM145">
            <v>1330.4769778785883</v>
          </cell>
          <cell r="AN145">
            <v>1345.4944559122507</v>
          </cell>
          <cell r="AO145">
            <v>1360.6036478121293</v>
          </cell>
          <cell r="AP145">
            <v>1376.396114050418</v>
          </cell>
          <cell r="AQ145">
            <v>1391.800512354801</v>
          </cell>
          <cell r="AR145">
            <v>1406.0416251707727</v>
          </cell>
          <cell r="AS145">
            <v>1416.2454797244159</v>
          </cell>
          <cell r="AT145">
            <v>1425.3477480590116</v>
          </cell>
          <cell r="AU145">
            <v>1434.5622052084432</v>
          </cell>
          <cell r="AV145">
            <v>1443.8008076960207</v>
          </cell>
          <cell r="AW145">
            <v>1453.7570494290187</v>
          </cell>
          <cell r="AX145">
            <v>1463.4575989119653</v>
          </cell>
          <cell r="AY145">
            <v>1473.2471933978902</v>
          </cell>
          <cell r="AZ145">
            <v>1483.1078773687047</v>
          </cell>
          <cell r="BA145">
            <v>1492.8531901428314</v>
          </cell>
          <cell r="BB145">
            <v>1501.8581736701074</v>
          </cell>
          <cell r="BC145">
            <v>1510.9532070326559</v>
          </cell>
          <cell r="BD145">
            <v>1520.1391907288303</v>
          </cell>
          <cell r="BE145">
            <v>1529.4170342619664</v>
          </cell>
          <cell r="BF145">
            <v>1538.7876562304334</v>
          </cell>
        </row>
        <row r="146">
          <cell r="D146" t="str">
            <v>Stock Units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424.55198371606269</v>
          </cell>
          <cell r="L146">
            <v>430.55564283396131</v>
          </cell>
          <cell r="M146">
            <v>438.34745175669906</v>
          </cell>
          <cell r="N146">
            <v>448.78452911266152</v>
          </cell>
          <cell r="O146">
            <v>459.54192524409922</v>
          </cell>
          <cell r="P146">
            <v>472.28226612383992</v>
          </cell>
          <cell r="Q146">
            <v>483.1735891379974</v>
          </cell>
          <cell r="R146">
            <v>493.6722130619039</v>
          </cell>
          <cell r="S146">
            <v>507.53099104359217</v>
          </cell>
          <cell r="T146">
            <v>517.47153161126346</v>
          </cell>
          <cell r="U146">
            <v>528.97093874301459</v>
          </cell>
          <cell r="V146">
            <v>539.29867205404412</v>
          </cell>
          <cell r="W146">
            <v>551.92548973186683</v>
          </cell>
          <cell r="X146">
            <v>563.31673461419268</v>
          </cell>
          <cell r="Y146">
            <v>576.55095044628592</v>
          </cell>
          <cell r="Z146">
            <v>592.7982267356856</v>
          </cell>
          <cell r="AA146">
            <v>611.02545391402953</v>
          </cell>
          <cell r="AB146">
            <v>623.2230273310804</v>
          </cell>
          <cell r="AC146">
            <v>637.38672956649157</v>
          </cell>
          <cell r="AD146">
            <v>651.13514269221457</v>
          </cell>
          <cell r="AE146">
            <v>666.00825110851554</v>
          </cell>
          <cell r="AF146">
            <v>682.43178876598938</v>
          </cell>
          <cell r="AG146">
            <v>698.17389468908266</v>
          </cell>
          <cell r="AH146">
            <v>701.00231014709209</v>
          </cell>
          <cell r="AI146">
            <v>710.82945791512418</v>
          </cell>
          <cell r="AJ146">
            <v>721.8740613821019</v>
          </cell>
          <cell r="AK146">
            <v>732.52521132079312</v>
          </cell>
          <cell r="AL146">
            <v>742.13594330205444</v>
          </cell>
          <cell r="AM146">
            <v>751.53031052845324</v>
          </cell>
          <cell r="AN146">
            <v>760.01305026588773</v>
          </cell>
          <cell r="AO146">
            <v>768.54759529683986</v>
          </cell>
          <cell r="AP146">
            <v>777.46809317346992</v>
          </cell>
          <cell r="AQ146">
            <v>786.1693878472463</v>
          </cell>
          <cell r="AR146">
            <v>794.2135916289028</v>
          </cell>
          <cell r="AS146">
            <v>799.97731855450036</v>
          </cell>
          <cell r="AT146">
            <v>805.1188059020825</v>
          </cell>
          <cell r="AU146">
            <v>810.32366397779685</v>
          </cell>
          <cell r="AV146">
            <v>815.54216073631187</v>
          </cell>
          <cell r="AW146">
            <v>821.16602162658205</v>
          </cell>
          <cell r="AX146">
            <v>826.64545275273326</v>
          </cell>
          <cell r="AY146">
            <v>832.17518164416106</v>
          </cell>
          <cell r="AZ146">
            <v>837.7450659862601</v>
          </cell>
          <cell r="BA146">
            <v>843.24978200698683</v>
          </cell>
          <cell r="BB146">
            <v>848.3363172714661</v>
          </cell>
          <cell r="BC146">
            <v>853.47371788859016</v>
          </cell>
          <cell r="BD146">
            <v>858.66249251188549</v>
          </cell>
          <cell r="BE146">
            <v>863.9031548814138</v>
          </cell>
          <cell r="BF146">
            <v>869.19622387463733</v>
          </cell>
        </row>
        <row r="147">
          <cell r="D147" t="str">
            <v>Stock Units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4659.9732844683849</v>
          </cell>
          <cell r="L147">
            <v>4725.8707297083847</v>
          </cell>
          <cell r="M147">
            <v>4811.3952892683847</v>
          </cell>
          <cell r="N147">
            <v>4925.9548803483849</v>
          </cell>
          <cell r="O147">
            <v>5044.030358748385</v>
          </cell>
          <cell r="P147">
            <v>5183.8710623883844</v>
          </cell>
          <cell r="Q147">
            <v>5303.4165508683845</v>
          </cell>
          <cell r="R147">
            <v>5418.6516902283847</v>
          </cell>
          <cell r="S147">
            <v>5570.768598468384</v>
          </cell>
          <cell r="T147">
            <v>5679.878095668384</v>
          </cell>
          <cell r="U147">
            <v>5806.0980453483844</v>
          </cell>
          <cell r="V147">
            <v>5919.4574528283847</v>
          </cell>
          <cell r="W147">
            <v>6058.0521015483846</v>
          </cell>
          <cell r="X147">
            <v>6183.0848392683847</v>
          </cell>
          <cell r="Y147">
            <v>6328.3464199083846</v>
          </cell>
          <cell r="Z147">
            <v>6506.6799959083846</v>
          </cell>
          <cell r="AA147">
            <v>6706.745935908385</v>
          </cell>
          <cell r="AB147">
            <v>6840.6291079083849</v>
          </cell>
          <cell r="AC147">
            <v>6996.0929299083855</v>
          </cell>
          <cell r="AD147">
            <v>7146.9984499083848</v>
          </cell>
          <cell r="AE147">
            <v>7310.2488657239364</v>
          </cell>
          <cell r="AF147">
            <v>7490.517124160513</v>
          </cell>
          <cell r="AG147">
            <v>7663.3058422835393</v>
          </cell>
          <cell r="AH147">
            <v>7694.3511346793848</v>
          </cell>
          <cell r="AI147">
            <v>7802.2160082826595</v>
          </cell>
          <cell r="AJ147">
            <v>7923.44393576323</v>
          </cell>
          <cell r="AK147">
            <v>8040.3532332507266</v>
          </cell>
          <cell r="AL147">
            <v>8145.8426809382818</v>
          </cell>
          <cell r="AM147">
            <v>8248.957262847247</v>
          </cell>
          <cell r="AN147">
            <v>8342.0656266559545</v>
          </cell>
          <cell r="AO147">
            <v>8435.7426164352019</v>
          </cell>
          <cell r="AP147">
            <v>8533.6559071125903</v>
          </cell>
          <cell r="AQ147">
            <v>8629.1631765997663</v>
          </cell>
          <cell r="AR147">
            <v>8717.4580760587905</v>
          </cell>
          <cell r="AS147">
            <v>8780.7219742913785</v>
          </cell>
          <cell r="AT147">
            <v>8837.1560379658713</v>
          </cell>
          <cell r="AU147">
            <v>8894.285672292348</v>
          </cell>
          <cell r="AV147">
            <v>8951.5650077153277</v>
          </cell>
          <cell r="AW147">
            <v>9013.2937064599155</v>
          </cell>
          <cell r="AX147">
            <v>9073.4371132541855</v>
          </cell>
          <cell r="AY147">
            <v>9134.1325990669193</v>
          </cell>
          <cell r="AZ147">
            <v>9195.2688396859703</v>
          </cell>
          <cell r="BA147">
            <v>9255.6897788855549</v>
          </cell>
          <cell r="BB147">
            <v>9311.5206767546661</v>
          </cell>
          <cell r="BC147">
            <v>9367.9098836024677</v>
          </cell>
          <cell r="BD147">
            <v>9424.8629825187472</v>
          </cell>
          <cell r="BE147">
            <v>9482.3856124241902</v>
          </cell>
          <cell r="BF147">
            <v>9540.4834686286868</v>
          </cell>
        </row>
        <row r="148">
          <cell r="D148" t="str">
            <v>Stock Units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D149" t="str">
            <v>Stock Units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99276.102101546494</v>
          </cell>
          <cell r="L149">
            <v>100679.98171683995</v>
          </cell>
          <cell r="M149">
            <v>102501.9975072238</v>
          </cell>
          <cell r="N149">
            <v>104942.57580381526</v>
          </cell>
          <cell r="O149">
            <v>107458.0565874491</v>
          </cell>
          <cell r="P149">
            <v>110437.22387555096</v>
          </cell>
          <cell r="Q149">
            <v>112984.02176378683</v>
          </cell>
          <cell r="R149">
            <v>115438.99194546555</v>
          </cell>
          <cell r="S149">
            <v>118679.69157868858</v>
          </cell>
          <cell r="T149">
            <v>121004.16103871282</v>
          </cell>
          <cell r="U149">
            <v>123693.15169311166</v>
          </cell>
          <cell r="V149">
            <v>126108.16127024042</v>
          </cell>
          <cell r="W149">
            <v>129060.78259597068</v>
          </cell>
          <cell r="X149">
            <v>131724.48087881238</v>
          </cell>
          <cell r="Y149">
            <v>134819.13456687398</v>
          </cell>
          <cell r="Z149">
            <v>138618.35426586194</v>
          </cell>
          <cell r="AA149">
            <v>142880.56039324059</v>
          </cell>
          <cell r="AB149">
            <v>145732.80838733338</v>
          </cell>
          <cell r="AC149">
            <v>149044.81069374343</v>
          </cell>
          <cell r="AD149">
            <v>152259.70290377809</v>
          </cell>
          <cell r="AE149">
            <v>155737.59085705067</v>
          </cell>
          <cell r="AF149">
            <v>159578.0270436412</v>
          </cell>
          <cell r="AG149">
            <v>163259.11905323493</v>
          </cell>
          <cell r="AH149">
            <v>163920.50817062211</v>
          </cell>
          <cell r="AI149">
            <v>166218.46216119541</v>
          </cell>
          <cell r="AJ149">
            <v>168801.10274118168</v>
          </cell>
          <cell r="AK149">
            <v>171291.7391988353</v>
          </cell>
          <cell r="AL149">
            <v>173539.08709977078</v>
          </cell>
          <cell r="AM149">
            <v>175735.84084423361</v>
          </cell>
          <cell r="AN149">
            <v>177719.42205118804</v>
          </cell>
          <cell r="AO149">
            <v>179715.117269632</v>
          </cell>
          <cell r="AP149">
            <v>181801.06267081809</v>
          </cell>
          <cell r="AQ149">
            <v>183835.75018043339</v>
          </cell>
          <cell r="AR149">
            <v>185716.78531060362</v>
          </cell>
          <cell r="AS149">
            <v>187064.55982279091</v>
          </cell>
          <cell r="AT149">
            <v>188266.83149375251</v>
          </cell>
          <cell r="AU149">
            <v>189483.92160654833</v>
          </cell>
          <cell r="AV149">
            <v>190704.20095250802</v>
          </cell>
          <cell r="AW149">
            <v>192019.26956450811</v>
          </cell>
          <cell r="AX149">
            <v>193300.56510616781</v>
          </cell>
          <cell r="AY149">
            <v>194593.62214293907</v>
          </cell>
          <cell r="AZ149">
            <v>195896.06902305974</v>
          </cell>
          <cell r="BA149">
            <v>197183.27711694341</v>
          </cell>
          <cell r="BB149">
            <v>198372.69893954237</v>
          </cell>
          <cell r="BC149">
            <v>199574.01498036733</v>
          </cell>
          <cell r="BD149">
            <v>200787.34418160052</v>
          </cell>
          <cell r="BE149">
            <v>202012.80667484607</v>
          </cell>
          <cell r="BF149">
            <v>203250.52379302404</v>
          </cell>
        </row>
        <row r="150">
          <cell r="D150" t="str">
            <v>Stock Units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912.67497672925799</v>
          </cell>
          <cell r="L150">
            <v>925.5812630166472</v>
          </cell>
          <cell r="M150">
            <v>942.33160054891641</v>
          </cell>
          <cell r="N150">
            <v>964.76856869024346</v>
          </cell>
          <cell r="O150">
            <v>987.89413785609975</v>
          </cell>
          <cell r="P150">
            <v>1015.2825161040665</v>
          </cell>
          <cell r="Q150">
            <v>1038.6959928036479</v>
          </cell>
          <cell r="R150">
            <v>1061.2652698603035</v>
          </cell>
          <cell r="S150">
            <v>1091.0579933831609</v>
          </cell>
          <cell r="T150">
            <v>1112.4275381721525</v>
          </cell>
          <cell r="U150">
            <v>1137.1482356106794</v>
          </cell>
          <cell r="V150">
            <v>1159.3501428466466</v>
          </cell>
          <cell r="W150">
            <v>1186.4944761021441</v>
          </cell>
          <cell r="X150">
            <v>1210.9826531844758</v>
          </cell>
          <cell r="Y150">
            <v>1239.4327325383947</v>
          </cell>
          <cell r="Z150">
            <v>1274.3600985102819</v>
          </cell>
          <cell r="AA150">
            <v>1313.5438375549679</v>
          </cell>
          <cell r="AB150">
            <v>1339.765408673584</v>
          </cell>
          <cell r="AC150">
            <v>1370.2136390527157</v>
          </cell>
          <cell r="AD150">
            <v>1399.7691071952822</v>
          </cell>
          <cell r="AE150">
            <v>1431.7423740704585</v>
          </cell>
          <cell r="AF150">
            <v>1467.0486555725413</v>
          </cell>
          <cell r="AG150">
            <v>1500.8900382726574</v>
          </cell>
          <cell r="AH150">
            <v>1506.9703867607848</v>
          </cell>
          <cell r="AI150">
            <v>1528.0961668878706</v>
          </cell>
          <cell r="AJ150">
            <v>1551.8391562009281</v>
          </cell>
          <cell r="AK150">
            <v>1574.7363240279335</v>
          </cell>
          <cell r="AL150">
            <v>1595.3968671976368</v>
          </cell>
          <cell r="AM150">
            <v>1615.5922831151224</v>
          </cell>
          <cell r="AN150">
            <v>1633.8279399708474</v>
          </cell>
          <cell r="AO150">
            <v>1652.1749645668469</v>
          </cell>
          <cell r="AP150">
            <v>1671.3516861562855</v>
          </cell>
          <cell r="AQ150">
            <v>1690.057178577714</v>
          </cell>
          <cell r="AR150">
            <v>1707.350098598879</v>
          </cell>
          <cell r="AS150">
            <v>1719.740593849071</v>
          </cell>
          <cell r="AT150">
            <v>1730.7934378476675</v>
          </cell>
          <cell r="AU150">
            <v>1741.98251222568</v>
          </cell>
          <cell r="AV150">
            <v>1753.2009061805286</v>
          </cell>
          <cell r="AW150">
            <v>1765.2907262827207</v>
          </cell>
          <cell r="AX150">
            <v>1777.0700604216802</v>
          </cell>
          <cell r="AY150">
            <v>1788.957521512142</v>
          </cell>
          <cell r="AZ150">
            <v>1800.9313062482643</v>
          </cell>
          <cell r="BA150">
            <v>1812.7649962528267</v>
          </cell>
          <cell r="BB150">
            <v>1823.6997077421174</v>
          </cell>
          <cell r="BC150">
            <v>1834.7437663463011</v>
          </cell>
          <cell r="BD150">
            <v>1845.8982655365267</v>
          </cell>
          <cell r="BE150">
            <v>1857.1643097186543</v>
          </cell>
          <cell r="BF150">
            <v>1868.5430143426031</v>
          </cell>
        </row>
        <row r="151">
          <cell r="D151" t="str">
            <v>Stock Units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7845.5861071740137</v>
          </cell>
          <cell r="L151">
            <v>8011.1119790039402</v>
          </cell>
          <cell r="M151">
            <v>8211.6577776275954</v>
          </cell>
          <cell r="N151">
            <v>8464.0687801676995</v>
          </cell>
          <cell r="O151">
            <v>8725.2077447402626</v>
          </cell>
          <cell r="P151">
            <v>9026.975118470682</v>
          </cell>
          <cell r="Q151">
            <v>9296.3969678348058</v>
          </cell>
          <cell r="R151">
            <v>9560.9747100412551</v>
          </cell>
          <cell r="S151">
            <v>9893.7164352706441</v>
          </cell>
          <cell r="T151">
            <v>10153.093719112087</v>
          </cell>
          <cell r="U151">
            <v>10445.774748729076</v>
          </cell>
          <cell r="V151">
            <v>10718.085280647403</v>
          </cell>
          <cell r="W151">
            <v>11038.997960460365</v>
          </cell>
          <cell r="X151">
            <v>11338.242784068501</v>
          </cell>
          <cell r="Y151">
            <v>11677.703974690805</v>
          </cell>
          <cell r="Z151">
            <v>12081.930225346132</v>
          </cell>
          <cell r="AA151">
            <v>12530.880442945896</v>
          </cell>
          <cell r="AB151">
            <v>12860.031667084821</v>
          </cell>
          <cell r="AC151">
            <v>13233.095139850555</v>
          </cell>
          <cell r="AD151">
            <v>13601.074923011029</v>
          </cell>
          <cell r="AE151">
            <v>13996.175883014401</v>
          </cell>
          <cell r="AF151">
            <v>14427.826517751424</v>
          </cell>
          <cell r="AG151">
            <v>14849.148004088804</v>
          </cell>
          <cell r="AH151">
            <v>14998.168114458544</v>
          </cell>
          <cell r="AI151">
            <v>15208.423076784766</v>
          </cell>
          <cell r="AJ151">
            <v>15444.725892278349</v>
          </cell>
          <cell r="AK151">
            <v>15672.610643983768</v>
          </cell>
          <cell r="AL151">
            <v>15878.235321494052</v>
          </cell>
          <cell r="AM151">
            <v>16079.230806032361</v>
          </cell>
          <cell r="AN151">
            <v>16260.721729545217</v>
          </cell>
          <cell r="AO151">
            <v>16443.321043843876</v>
          </cell>
          <cell r="AP151">
            <v>16634.177942432834</v>
          </cell>
          <cell r="AQ151">
            <v>16820.344918549301</v>
          </cell>
          <cell r="AR151">
            <v>16992.45322535207</v>
          </cell>
          <cell r="AS151">
            <v>17115.770002122474</v>
          </cell>
          <cell r="AT151">
            <v>17225.773764565449</v>
          </cell>
          <cell r="AU151">
            <v>17337.133363958324</v>
          </cell>
          <cell r="AV151">
            <v>17448.784767321806</v>
          </cell>
          <cell r="AW151">
            <v>17569.109065635319</v>
          </cell>
          <cell r="AX151">
            <v>17686.343243058171</v>
          </cell>
          <cell r="AY151">
            <v>17804.653557219062</v>
          </cell>
          <cell r="AZ151">
            <v>17923.823010060612</v>
          </cell>
          <cell r="BA151">
            <v>18041.598165871281</v>
          </cell>
          <cell r="BB151">
            <v>18150.426210961137</v>
          </cell>
          <cell r="BC151">
            <v>18260.342536501892</v>
          </cell>
          <cell r="BD151">
            <v>18371.358025298057</v>
          </cell>
          <cell r="BE151">
            <v>18483.483668982186</v>
          </cell>
          <cell r="BF151">
            <v>18596.730569103151</v>
          </cell>
        </row>
        <row r="152">
          <cell r="D152" t="str">
            <v>Stock Units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3793.0304644012358</v>
          </cell>
          <cell r="L152">
            <v>3859.8440593598066</v>
          </cell>
          <cell r="M152">
            <v>3943.1102194693121</v>
          </cell>
          <cell r="N152">
            <v>4050.7294592568082</v>
          </cell>
          <cell r="O152">
            <v>4161.8884832220792</v>
          </cell>
          <cell r="P152">
            <v>4291.7253197200162</v>
          </cell>
          <cell r="Q152">
            <v>4405.4829224287578</v>
          </cell>
          <cell r="R152">
            <v>4516.3145396343825</v>
          </cell>
          <cell r="S152">
            <v>4658.6315928222457</v>
          </cell>
          <cell r="T152">
            <v>4765.7114084293107</v>
          </cell>
          <cell r="U152">
            <v>4887.8038770095336</v>
          </cell>
          <cell r="V152">
            <v>4999.7377778872087</v>
          </cell>
          <cell r="W152">
            <v>5133.6885107627968</v>
          </cell>
          <cell r="X152">
            <v>5256.8816605190541</v>
          </cell>
          <cell r="Y152">
            <v>5398.0270282475694</v>
          </cell>
          <cell r="Z152">
            <v>5568.2847172878874</v>
          </cell>
          <cell r="AA152">
            <v>5758.1955005312711</v>
          </cell>
          <cell r="AB152">
            <v>5892.2149465043058</v>
          </cell>
          <cell r="AC152">
            <v>6045.6297081663715</v>
          </cell>
          <cell r="AD152">
            <v>6195.9595997088136</v>
          </cell>
          <cell r="AE152">
            <v>6357.8675398263886</v>
          </cell>
          <cell r="AF152">
            <v>6535.5339633763397</v>
          </cell>
          <cell r="AG152">
            <v>6707.6587533519514</v>
          </cell>
          <cell r="AH152">
            <v>6756.2844197310415</v>
          </cell>
          <cell r="AI152">
            <v>6850.9988085347213</v>
          </cell>
          <cell r="AJ152">
            <v>6957.4470773148787</v>
          </cell>
          <cell r="AK152">
            <v>7060.1032274321287</v>
          </cell>
          <cell r="AL152">
            <v>7152.7317934258435</v>
          </cell>
          <cell r="AM152">
            <v>7243.2750284568829</v>
          </cell>
          <cell r="AN152">
            <v>7325.0319663372111</v>
          </cell>
          <cell r="AO152">
            <v>7407.2882054215233</v>
          </cell>
          <cell r="AP152">
            <v>7493.2642713313107</v>
          </cell>
          <cell r="AQ152">
            <v>7577.127649218879</v>
          </cell>
          <cell r="AR152">
            <v>7654.6579624467249</v>
          </cell>
          <cell r="AS152">
            <v>7710.2089611571691</v>
          </cell>
          <cell r="AT152">
            <v>7759.7627933741041</v>
          </cell>
          <cell r="AU152">
            <v>7809.9273948523532</v>
          </cell>
          <cell r="AV152">
            <v>7860.2234464253834</v>
          </cell>
          <cell r="AW152">
            <v>7914.426411467959</v>
          </cell>
          <cell r="AX152">
            <v>7967.2373574673184</v>
          </cell>
          <cell r="AY152">
            <v>8020.5330750615312</v>
          </cell>
          <cell r="AZ152">
            <v>8074.2158122729552</v>
          </cell>
          <cell r="BA152">
            <v>8127.2704549574792</v>
          </cell>
          <cell r="BB152">
            <v>8176.2946571039784</v>
          </cell>
          <cell r="BC152">
            <v>8225.8091012719415</v>
          </cell>
          <cell r="BD152">
            <v>8275.8186898815875</v>
          </cell>
          <cell r="BE152">
            <v>8326.3283743773281</v>
          </cell>
          <cell r="BF152">
            <v>8377.3431557180247</v>
          </cell>
        </row>
        <row r="153"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</row>
        <row r="155">
          <cell r="D155" t="str">
            <v>University</v>
          </cell>
        </row>
        <row r="157">
          <cell r="D157"/>
        </row>
        <row r="159"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</row>
        <row r="160">
          <cell r="D160" t="str">
            <v>SHIPMENTS</v>
          </cell>
          <cell r="E160">
            <v>1981</v>
          </cell>
          <cell r="F160">
            <v>1982</v>
          </cell>
          <cell r="G160">
            <v>1983</v>
          </cell>
          <cell r="H160">
            <v>1984</v>
          </cell>
          <cell r="I160">
            <v>1985</v>
          </cell>
          <cell r="J160">
            <v>1986</v>
          </cell>
          <cell r="K160">
            <v>1987</v>
          </cell>
          <cell r="L160">
            <v>1988</v>
          </cell>
          <cell r="M160">
            <v>1989</v>
          </cell>
          <cell r="N160">
            <v>1990</v>
          </cell>
          <cell r="O160">
            <v>1991</v>
          </cell>
          <cell r="P160">
            <v>1992</v>
          </cell>
          <cell r="Q160">
            <v>1993</v>
          </cell>
          <cell r="R160">
            <v>1994</v>
          </cell>
          <cell r="S160">
            <v>1995</v>
          </cell>
          <cell r="T160">
            <v>1996</v>
          </cell>
          <cell r="U160">
            <v>1997</v>
          </cell>
          <cell r="V160">
            <v>1998</v>
          </cell>
          <cell r="W160">
            <v>1999</v>
          </cell>
          <cell r="X160">
            <v>2000</v>
          </cell>
          <cell r="Y160">
            <v>2001</v>
          </cell>
          <cell r="Z160">
            <v>2002</v>
          </cell>
          <cell r="AA160">
            <v>2003</v>
          </cell>
          <cell r="AB160">
            <v>2004</v>
          </cell>
          <cell r="AC160">
            <v>2005</v>
          </cell>
          <cell r="AD160">
            <v>2006</v>
          </cell>
          <cell r="AE160">
            <v>2007</v>
          </cell>
          <cell r="AF160">
            <v>2008</v>
          </cell>
          <cell r="AG160">
            <v>2009</v>
          </cell>
          <cell r="AH160">
            <v>2010</v>
          </cell>
          <cell r="AI160">
            <v>2011</v>
          </cell>
          <cell r="AJ160">
            <v>2012</v>
          </cell>
          <cell r="AK160">
            <v>2013</v>
          </cell>
          <cell r="AL160">
            <v>2014</v>
          </cell>
          <cell r="AM160">
            <v>2015</v>
          </cell>
          <cell r="AN160">
            <v>2016</v>
          </cell>
          <cell r="AO160">
            <v>2017</v>
          </cell>
          <cell r="AP160">
            <v>2018</v>
          </cell>
          <cell r="AQ160">
            <v>2019</v>
          </cell>
          <cell r="AR160">
            <v>2020</v>
          </cell>
          <cell r="AS160">
            <v>2021</v>
          </cell>
          <cell r="AT160">
            <v>2022</v>
          </cell>
          <cell r="AU160">
            <v>2023</v>
          </cell>
          <cell r="AV160">
            <v>2024</v>
          </cell>
          <cell r="AW160">
            <v>2025</v>
          </cell>
          <cell r="AX160">
            <v>2026</v>
          </cell>
          <cell r="AY160">
            <v>2027</v>
          </cell>
          <cell r="AZ160">
            <v>2028</v>
          </cell>
          <cell r="BA160">
            <v>2029</v>
          </cell>
          <cell r="BB160">
            <v>2030</v>
          </cell>
          <cell r="BC160">
            <v>2031</v>
          </cell>
          <cell r="BD160">
            <v>2032</v>
          </cell>
          <cell r="BE160">
            <v>2033</v>
          </cell>
          <cell r="BF160">
            <v>2034</v>
          </cell>
        </row>
        <row r="161">
          <cell r="D161" t="str">
            <v>Stock Units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304.76908641187373</v>
          </cell>
          <cell r="L161">
            <v>309.14936625187374</v>
          </cell>
          <cell r="M161">
            <v>314.83428321187375</v>
          </cell>
          <cell r="N161">
            <v>322.44919249187376</v>
          </cell>
          <cell r="O161">
            <v>330.29780689187373</v>
          </cell>
          <cell r="P161">
            <v>339.59318113187373</v>
          </cell>
          <cell r="Q161">
            <v>347.53950881187376</v>
          </cell>
          <cell r="R161">
            <v>355.19932257187378</v>
          </cell>
          <cell r="S161">
            <v>365.3107104118738</v>
          </cell>
          <cell r="T161">
            <v>372.56334561187379</v>
          </cell>
          <cell r="U161">
            <v>380.95333249187377</v>
          </cell>
          <cell r="V161">
            <v>388.48846417187377</v>
          </cell>
          <cell r="W161">
            <v>397.70101169187376</v>
          </cell>
          <cell r="X161">
            <v>406.01208321187374</v>
          </cell>
          <cell r="Y161">
            <v>415.66778945187377</v>
          </cell>
          <cell r="Z161">
            <v>426.64270145187379</v>
          </cell>
          <cell r="AA161">
            <v>439.42812545187377</v>
          </cell>
          <cell r="AB161">
            <v>446.23062945187377</v>
          </cell>
          <cell r="AC161">
            <v>455.11538945187374</v>
          </cell>
          <cell r="AD161">
            <v>462.97831745187375</v>
          </cell>
          <cell r="AE161">
            <v>471.67959858104689</v>
          </cell>
          <cell r="AF161">
            <v>481.39278709804597</v>
          </cell>
          <cell r="AG161">
            <v>490.6175195986811</v>
          </cell>
          <cell r="AH161">
            <v>493.56523897310893</v>
          </cell>
          <cell r="AI161">
            <v>501.23001718548397</v>
          </cell>
          <cell r="AJ161">
            <v>509.46585814943944</v>
          </cell>
          <cell r="AK161">
            <v>517.43750116340971</v>
          </cell>
          <cell r="AL161">
            <v>524.55893321635801</v>
          </cell>
          <cell r="AM161">
            <v>531.41197126656061</v>
          </cell>
          <cell r="AN161">
            <v>537.78523833243082</v>
          </cell>
          <cell r="AO161">
            <v>544.49437906924572</v>
          </cell>
          <cell r="AP161">
            <v>551.5962901456337</v>
          </cell>
          <cell r="AQ161">
            <v>558.66067775563829</v>
          </cell>
          <cell r="AR161">
            <v>565.45245095723317</v>
          </cell>
          <cell r="AS161">
            <v>570.90856918226541</v>
          </cell>
          <cell r="AT161">
            <v>575.81507027327393</v>
          </cell>
          <cell r="AU161">
            <v>580.62786955772617</v>
          </cell>
          <cell r="AV161">
            <v>585.52537799866741</v>
          </cell>
          <cell r="AW161">
            <v>590.48289515878173</v>
          </cell>
          <cell r="AX161">
            <v>595.30888241537434</v>
          </cell>
          <cell r="AY161">
            <v>600.32563608628402</v>
          </cell>
          <cell r="AZ161">
            <v>605.45907447055095</v>
          </cell>
          <cell r="BA161">
            <v>610.38067749690902</v>
          </cell>
          <cell r="BB161">
            <v>615.10998526524793</v>
          </cell>
          <cell r="BC161">
            <v>619.88658611127016</v>
          </cell>
          <cell r="BD161">
            <v>624.71095296575265</v>
          </cell>
          <cell r="BE161">
            <v>629.58356348877999</v>
          </cell>
          <cell r="BF161">
            <v>634.50490011703755</v>
          </cell>
        </row>
        <row r="162">
          <cell r="D162" t="str">
            <v>Stock Units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380.96135801484218</v>
          </cell>
          <cell r="L162">
            <v>386.43670781484218</v>
          </cell>
          <cell r="M162">
            <v>393.54285401484219</v>
          </cell>
          <cell r="N162">
            <v>403.06149061484223</v>
          </cell>
          <cell r="O162">
            <v>412.87225861484217</v>
          </cell>
          <cell r="P162">
            <v>424.49147641484217</v>
          </cell>
          <cell r="Q162">
            <v>434.42438601484218</v>
          </cell>
          <cell r="R162">
            <v>443.99915321484224</v>
          </cell>
          <cell r="S162">
            <v>456.63838801484223</v>
          </cell>
          <cell r="T162">
            <v>465.70418201484222</v>
          </cell>
          <cell r="U162">
            <v>476.19166561484224</v>
          </cell>
          <cell r="V162">
            <v>485.61058021484223</v>
          </cell>
          <cell r="W162">
            <v>497.12626461484217</v>
          </cell>
          <cell r="X162">
            <v>507.51510401484217</v>
          </cell>
          <cell r="Y162">
            <v>519.58473681484224</v>
          </cell>
          <cell r="Z162">
            <v>533.3033768148423</v>
          </cell>
          <cell r="AA162">
            <v>549.28515681484225</v>
          </cell>
          <cell r="AB162">
            <v>557.78828681484219</v>
          </cell>
          <cell r="AC162">
            <v>568.8942368148422</v>
          </cell>
          <cell r="AD162">
            <v>578.72289681484222</v>
          </cell>
          <cell r="AE162">
            <v>589.59949822630858</v>
          </cell>
          <cell r="AF162">
            <v>601.74098387255742</v>
          </cell>
          <cell r="AG162">
            <v>613.27189949835133</v>
          </cell>
          <cell r="AH162">
            <v>616.95654871638612</v>
          </cell>
          <cell r="AI162">
            <v>626.53752148185492</v>
          </cell>
          <cell r="AJ162">
            <v>636.83232268679933</v>
          </cell>
          <cell r="AK162">
            <v>646.79687645426213</v>
          </cell>
          <cell r="AL162">
            <v>655.69866652044755</v>
          </cell>
          <cell r="AM162">
            <v>664.26496408320077</v>
          </cell>
          <cell r="AN162">
            <v>672.2315479155385</v>
          </cell>
          <cell r="AO162">
            <v>680.61797383655721</v>
          </cell>
          <cell r="AP162">
            <v>689.49536268204213</v>
          </cell>
          <cell r="AQ162">
            <v>698.3258471945478</v>
          </cell>
          <cell r="AR162">
            <v>706.8155636965414</v>
          </cell>
          <cell r="AS162">
            <v>713.63571147783182</v>
          </cell>
          <cell r="AT162">
            <v>719.76883784159236</v>
          </cell>
          <cell r="AU162">
            <v>725.78483694715771</v>
          </cell>
          <cell r="AV162">
            <v>731.90672249833426</v>
          </cell>
          <cell r="AW162">
            <v>738.10361894847711</v>
          </cell>
          <cell r="AX162">
            <v>744.1361030192179</v>
          </cell>
          <cell r="AY162">
            <v>750.40704510785508</v>
          </cell>
          <cell r="AZ162">
            <v>756.82384308818871</v>
          </cell>
          <cell r="BA162">
            <v>762.97584687113624</v>
          </cell>
          <cell r="BB162">
            <v>768.88748158155988</v>
          </cell>
          <cell r="BC162">
            <v>774.85823263908765</v>
          </cell>
          <cell r="BD162">
            <v>780.88869120719085</v>
          </cell>
          <cell r="BE162">
            <v>786.97945436097496</v>
          </cell>
          <cell r="BF162">
            <v>793.13112514629688</v>
          </cell>
        </row>
        <row r="163">
          <cell r="D163" t="str">
            <v>Stock Units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215.18899796728542</v>
          </cell>
          <cell r="L163">
            <v>218.2817920583241</v>
          </cell>
          <cell r="M163">
            <v>222.29575423064358</v>
          </cell>
          <cell r="N163">
            <v>227.67243044432121</v>
          </cell>
          <cell r="O163">
            <v>233.21411936051638</v>
          </cell>
          <cell r="P163">
            <v>239.77732526826156</v>
          </cell>
          <cell r="Q163">
            <v>245.38800682100938</v>
          </cell>
          <cell r="R163">
            <v>250.79638884241578</v>
          </cell>
          <cell r="S163">
            <v>257.93575931783101</v>
          </cell>
          <cell r="T163">
            <v>263.05664385269193</v>
          </cell>
          <cell r="U163">
            <v>268.98058085995768</v>
          </cell>
          <cell r="V163">
            <v>274.30092832321526</v>
          </cell>
          <cell r="W163">
            <v>280.80565258148755</v>
          </cell>
          <cell r="X163">
            <v>286.67386964207969</v>
          </cell>
          <cell r="Y163">
            <v>293.49149597982472</v>
          </cell>
          <cell r="Z163">
            <v>301.24057691143696</v>
          </cell>
          <cell r="AA163">
            <v>310.26801014470368</v>
          </cell>
          <cell r="AB163">
            <v>315.07106952537259</v>
          </cell>
          <cell r="AC163">
            <v>321.34435210822619</v>
          </cell>
          <cell r="AD163">
            <v>326.89614746033834</v>
          </cell>
          <cell r="AE163">
            <v>333.03988070199654</v>
          </cell>
          <cell r="AF163">
            <v>339.89809368103749</v>
          </cell>
          <cell r="AG163">
            <v>346.41142141613875</v>
          </cell>
          <cell r="AH163">
            <v>348.4927243000364</v>
          </cell>
          <cell r="AI163">
            <v>353.90461158355652</v>
          </cell>
          <cell r="AJ163">
            <v>359.71971043533574</v>
          </cell>
          <cell r="AK163">
            <v>365.34826644318139</v>
          </cell>
          <cell r="AL163">
            <v>370.37651207533531</v>
          </cell>
          <cell r="AM163">
            <v>375.21525214709521</v>
          </cell>
          <cell r="AN163">
            <v>379.7152392351199</v>
          </cell>
          <cell r="AO163">
            <v>384.45237740544462</v>
          </cell>
          <cell r="AP163">
            <v>389.46683981753904</v>
          </cell>
          <cell r="AQ163">
            <v>394.45480795087849</v>
          </cell>
          <cell r="AR163">
            <v>399.25029061245368</v>
          </cell>
          <cell r="AS163">
            <v>403.10270434462939</v>
          </cell>
          <cell r="AT163">
            <v>406.56704866422564</v>
          </cell>
          <cell r="AU163">
            <v>409.9652327373941</v>
          </cell>
          <cell r="AV163">
            <v>413.4232275962238</v>
          </cell>
          <cell r="AW163">
            <v>416.92359294708785</v>
          </cell>
          <cell r="AX163">
            <v>420.33108868156529</v>
          </cell>
          <cell r="AY163">
            <v>423.87327928954852</v>
          </cell>
          <cell r="AZ163">
            <v>427.49785773693191</v>
          </cell>
          <cell r="BA163">
            <v>430.97286511416792</v>
          </cell>
          <cell r="BB163">
            <v>434.31209814376859</v>
          </cell>
          <cell r="BC163">
            <v>437.68472350366523</v>
          </cell>
          <cell r="BD163">
            <v>441.09107511716087</v>
          </cell>
          <cell r="BE163">
            <v>444.53149024679141</v>
          </cell>
          <cell r="BF163">
            <v>448.00630952771832</v>
          </cell>
        </row>
        <row r="164">
          <cell r="D164" t="str">
            <v>Stock Units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2361.9604196920213</v>
          </cell>
          <cell r="L164">
            <v>2395.9075884520216</v>
          </cell>
          <cell r="M164">
            <v>2439.9656948920215</v>
          </cell>
          <cell r="N164">
            <v>2498.9812418120218</v>
          </cell>
          <cell r="O164">
            <v>2559.8080034120212</v>
          </cell>
          <cell r="P164">
            <v>2631.8471537720216</v>
          </cell>
          <cell r="Q164">
            <v>2693.4311932920218</v>
          </cell>
          <cell r="R164">
            <v>2752.7947499320217</v>
          </cell>
          <cell r="S164">
            <v>2831.158005692022</v>
          </cell>
          <cell r="T164">
            <v>2887.3659284920218</v>
          </cell>
          <cell r="U164">
            <v>2952.3883268120217</v>
          </cell>
          <cell r="V164">
            <v>3010.7855973320216</v>
          </cell>
          <cell r="W164">
            <v>3082.1828406120217</v>
          </cell>
          <cell r="X164">
            <v>3146.5936448920215</v>
          </cell>
          <cell r="Y164">
            <v>3221.4253682520216</v>
          </cell>
          <cell r="Z164">
            <v>3306.4809362520218</v>
          </cell>
          <cell r="AA164">
            <v>3405.5679722520217</v>
          </cell>
          <cell r="AB164">
            <v>3458.2873782520219</v>
          </cell>
          <cell r="AC164">
            <v>3527.1442682520214</v>
          </cell>
          <cell r="AD164">
            <v>3588.0819602520214</v>
          </cell>
          <cell r="AE164">
            <v>3655.5168890031132</v>
          </cell>
          <cell r="AF164">
            <v>3730.7941000098563</v>
          </cell>
          <cell r="AG164">
            <v>3802.2857768897784</v>
          </cell>
          <cell r="AH164">
            <v>3825.1306020415941</v>
          </cell>
          <cell r="AI164">
            <v>3884.5326331875008</v>
          </cell>
          <cell r="AJ164">
            <v>3948.3604006581559</v>
          </cell>
          <cell r="AK164">
            <v>4010.1406340164253</v>
          </cell>
          <cell r="AL164">
            <v>4065.3317324267746</v>
          </cell>
          <cell r="AM164">
            <v>4118.442777315845</v>
          </cell>
          <cell r="AN164">
            <v>4167.8355970763387</v>
          </cell>
          <cell r="AO164">
            <v>4219.8314377866545</v>
          </cell>
          <cell r="AP164">
            <v>4274.8712486286613</v>
          </cell>
          <cell r="AQ164">
            <v>4329.620252606197</v>
          </cell>
          <cell r="AR164">
            <v>4382.2564949185571</v>
          </cell>
          <cell r="AS164">
            <v>4424.5414111625569</v>
          </cell>
          <cell r="AT164">
            <v>4462.5667946178728</v>
          </cell>
          <cell r="AU164">
            <v>4499.8659890723775</v>
          </cell>
          <cell r="AV164">
            <v>4537.8216794896725</v>
          </cell>
          <cell r="AW164">
            <v>4576.2424374805587</v>
          </cell>
          <cell r="AX164">
            <v>4613.6438387191511</v>
          </cell>
          <cell r="AY164">
            <v>4652.5236796687013</v>
          </cell>
          <cell r="AZ164">
            <v>4692.3078271467703</v>
          </cell>
          <cell r="BA164">
            <v>4730.4502506010449</v>
          </cell>
          <cell r="BB164">
            <v>4767.1023858056715</v>
          </cell>
          <cell r="BC164">
            <v>4804.1210423623434</v>
          </cell>
          <cell r="BD164">
            <v>4841.5098854845828</v>
          </cell>
          <cell r="BE164">
            <v>4879.2726170380447</v>
          </cell>
          <cell r="BF164">
            <v>4917.4129759070411</v>
          </cell>
        </row>
        <row r="165">
          <cell r="D165" t="str">
            <v>Stock Units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D166" t="str">
            <v>Stock Units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50319.220620147215</v>
          </cell>
          <cell r="L166">
            <v>51042.431331055974</v>
          </cell>
          <cell r="M166">
            <v>51981.045526102207</v>
          </cell>
          <cell r="N166">
            <v>53238.313133437194</v>
          </cell>
          <cell r="O166">
            <v>54534.166870460693</v>
          </cell>
          <cell r="P166">
            <v>56068.889412816185</v>
          </cell>
          <cell r="Q166">
            <v>57380.876203725587</v>
          </cell>
          <cell r="R166">
            <v>58645.557812469167</v>
          </cell>
          <cell r="S166">
            <v>60315.009138674977</v>
          </cell>
          <cell r="T166">
            <v>61512.463102929883</v>
          </cell>
          <cell r="U166">
            <v>62897.700712771708</v>
          </cell>
          <cell r="V166">
            <v>64141.796555535009</v>
          </cell>
          <cell r="W166">
            <v>65662.843905153626</v>
          </cell>
          <cell r="X166">
            <v>67035.052111466008</v>
          </cell>
          <cell r="Y166">
            <v>68629.267647740184</v>
          </cell>
          <cell r="Z166">
            <v>70441.292038784813</v>
          </cell>
          <cell r="AA166">
            <v>72552.242918194795</v>
          </cell>
          <cell r="AB166">
            <v>73675.377497148918</v>
          </cell>
          <cell r="AC166">
            <v>75142.305143455116</v>
          </cell>
          <cell r="AD166">
            <v>76440.522142464106</v>
          </cell>
          <cell r="AE166">
            <v>77877.156316788052</v>
          </cell>
          <cell r="AF166">
            <v>79480.862524875818</v>
          </cell>
          <cell r="AG166">
            <v>81003.921688540446</v>
          </cell>
          <cell r="AH166">
            <v>81490.607996769424</v>
          </cell>
          <cell r="AI166">
            <v>82756.109266644853</v>
          </cell>
          <cell r="AJ166">
            <v>84115.896452861169</v>
          </cell>
          <cell r="AK166">
            <v>85432.06295861672</v>
          </cell>
          <cell r="AL166">
            <v>86607.854489255798</v>
          </cell>
          <cell r="AM166">
            <v>87739.332545728961</v>
          </cell>
          <cell r="AN166">
            <v>88791.597509128958</v>
          </cell>
          <cell r="AO166">
            <v>89899.317248299514</v>
          </cell>
          <cell r="AP166">
            <v>91071.885747568114</v>
          </cell>
          <cell r="AQ166">
            <v>92238.258895445906</v>
          </cell>
          <cell r="AR166">
            <v>93359.621754640873</v>
          </cell>
          <cell r="AS166">
            <v>94260.459893860709</v>
          </cell>
          <cell r="AT166">
            <v>95070.552917986497</v>
          </cell>
          <cell r="AU166">
            <v>95865.175206769287</v>
          </cell>
          <cell r="AV166">
            <v>96673.783489945708</v>
          </cell>
          <cell r="AW166">
            <v>97492.299575828627</v>
          </cell>
          <cell r="AX166">
            <v>98289.099278624999</v>
          </cell>
          <cell r="AY166">
            <v>99117.39567093784</v>
          </cell>
          <cell r="AZ166">
            <v>99964.95741559843</v>
          </cell>
          <cell r="BA166">
            <v>100777.54386064691</v>
          </cell>
          <cell r="BB166">
            <v>101558.38119483116</v>
          </cell>
          <cell r="BC166">
            <v>102347.02690235726</v>
          </cell>
          <cell r="BD166">
            <v>103143.55906695864</v>
          </cell>
          <cell r="BE166">
            <v>103948.05655320601</v>
          </cell>
          <cell r="BF166">
            <v>104760.59901431586</v>
          </cell>
        </row>
        <row r="167">
          <cell r="D167" t="str">
            <v>Stock Units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462.59968447947205</v>
          </cell>
          <cell r="L167">
            <v>469.24837741539989</v>
          </cell>
          <cell r="M167">
            <v>477.87733917444768</v>
          </cell>
          <cell r="N167">
            <v>489.43577730785859</v>
          </cell>
          <cell r="O167">
            <v>501.34894930239057</v>
          </cell>
          <cell r="P167">
            <v>515.45811385437344</v>
          </cell>
          <cell r="Q167">
            <v>527.5196018511275</v>
          </cell>
          <cell r="R167">
            <v>539.14619912273804</v>
          </cell>
          <cell r="S167">
            <v>554.4939657860283</v>
          </cell>
          <cell r="T167">
            <v>565.50251916217542</v>
          </cell>
          <cell r="U167">
            <v>578.2374239032348</v>
          </cell>
          <cell r="V167">
            <v>589.67477005509659</v>
          </cell>
          <cell r="W167">
            <v>603.6582144594438</v>
          </cell>
          <cell r="X167">
            <v>616.27333598670555</v>
          </cell>
          <cell r="Y167">
            <v>630.92943747205766</v>
          </cell>
          <cell r="Z167">
            <v>647.5879210740618</v>
          </cell>
          <cell r="AA167">
            <v>666.99452552325192</v>
          </cell>
          <cell r="AB167">
            <v>677.3198385040364</v>
          </cell>
          <cell r="AC167">
            <v>690.80574424685608</v>
          </cell>
          <cell r="AD167">
            <v>702.74064241749647</v>
          </cell>
          <cell r="AE167">
            <v>715.94805118822364</v>
          </cell>
          <cell r="AF167">
            <v>730.69140326554361</v>
          </cell>
          <cell r="AG167">
            <v>744.69334287970219</v>
          </cell>
          <cell r="AH167">
            <v>749.16759605478148</v>
          </cell>
          <cell r="AI167">
            <v>760.80172871697027</v>
          </cell>
          <cell r="AJ167">
            <v>773.30266008177455</v>
          </cell>
          <cell r="AK167">
            <v>785.40257345048803</v>
          </cell>
          <cell r="AL167">
            <v>796.21197757845061</v>
          </cell>
          <cell r="AM167">
            <v>806.61399465004172</v>
          </cell>
          <cell r="AN167">
            <v>816.28778200323336</v>
          </cell>
          <cell r="AO167">
            <v>826.47138173941062</v>
          </cell>
          <cell r="AP167">
            <v>837.25115557348795</v>
          </cell>
          <cell r="AQ167">
            <v>847.97397368441784</v>
          </cell>
          <cell r="AR167">
            <v>858.28299871416743</v>
          </cell>
          <cell r="AS167">
            <v>866.56467386402699</v>
          </cell>
          <cell r="AT167">
            <v>874.0121019589202</v>
          </cell>
          <cell r="AU167">
            <v>881.31730294456679</v>
          </cell>
          <cell r="AV167">
            <v>888.75108137068048</v>
          </cell>
          <cell r="AW167">
            <v>896.27594519814613</v>
          </cell>
          <cell r="AX167">
            <v>903.60116380376496</v>
          </cell>
          <cell r="AY167">
            <v>911.21594092107966</v>
          </cell>
          <cell r="AZ167">
            <v>919.00783019966423</v>
          </cell>
          <cell r="BA167">
            <v>926.47818106080638</v>
          </cell>
          <cell r="BB167">
            <v>933.65665282510884</v>
          </cell>
          <cell r="BC167">
            <v>940.90690930705421</v>
          </cell>
          <cell r="BD167">
            <v>948.22966835381919</v>
          </cell>
          <cell r="BE167">
            <v>955.62565499105176</v>
          </cell>
          <cell r="BF167">
            <v>963.09560149465653</v>
          </cell>
        </row>
        <row r="168">
          <cell r="D168" t="str">
            <v>Stock Units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3976.6244832763364</v>
          </cell>
          <cell r="L168">
            <v>4061.4492186117859</v>
          </cell>
          <cell r="M168">
            <v>4164.31452229552</v>
          </cell>
          <cell r="N168">
            <v>4293.898264360455</v>
          </cell>
          <cell r="O168">
            <v>4427.9782292905948</v>
          </cell>
          <cell r="P168">
            <v>4582.9879807566012</v>
          </cell>
          <cell r="Q168">
            <v>4721.3348863369401</v>
          </cell>
          <cell r="R168">
            <v>4857.186342775447</v>
          </cell>
          <cell r="S168">
            <v>5028.1525783469833</v>
          </cell>
          <cell r="T168">
            <v>5161.3250107792737</v>
          </cell>
          <cell r="U168">
            <v>5311.6539183080577</v>
          </cell>
          <cell r="V168">
            <v>5451.4889330829856</v>
          </cell>
          <cell r="W168">
            <v>5616.361417985454</v>
          </cell>
          <cell r="X168">
            <v>5770.0716739339196</v>
          </cell>
          <cell r="Y168">
            <v>5944.4994522836241</v>
          </cell>
          <cell r="Z168">
            <v>6139.6398759974554</v>
          </cell>
          <cell r="AA168">
            <v>6362.9613389903598</v>
          </cell>
          <cell r="AB168">
            <v>6501.4027944864229</v>
          </cell>
          <cell r="AC168">
            <v>6671.5860039853387</v>
          </cell>
          <cell r="AD168">
            <v>6828.2890941325995</v>
          </cell>
          <cell r="AE168">
            <v>6998.8393366072487</v>
          </cell>
          <cell r="AF168">
            <v>7186.0525990620918</v>
          </cell>
          <cell r="AG168">
            <v>7367.6694388663136</v>
          </cell>
          <cell r="AH168">
            <v>7456.1130399425683</v>
          </cell>
          <cell r="AI168">
            <v>7571.9020952991814</v>
          </cell>
          <cell r="AJ168">
            <v>7696.3179908229486</v>
          </cell>
          <cell r="AK168">
            <v>7816.7427426751938</v>
          </cell>
          <cell r="AL168">
            <v>7924.3236624813098</v>
          </cell>
          <cell r="AM168">
            <v>8027.8500503518344</v>
          </cell>
          <cell r="AN168">
            <v>8124.1287100397394</v>
          </cell>
          <cell r="AO168">
            <v>8225.4812928080355</v>
          </cell>
          <cell r="AP168">
            <v>8332.7673162227711</v>
          </cell>
          <cell r="AQ168">
            <v>8439.4864860892576</v>
          </cell>
          <cell r="AR168">
            <v>8542.0873678655025</v>
          </cell>
          <cell r="AS168">
            <v>8624.5109889652613</v>
          </cell>
          <cell r="AT168">
            <v>8698.6317411504733</v>
          </cell>
          <cell r="AU168">
            <v>8771.3369737517223</v>
          </cell>
          <cell r="AV168">
            <v>8845.3218771977281</v>
          </cell>
          <cell r="AW168">
            <v>8920.2133108411763</v>
          </cell>
          <cell r="AX168">
            <v>8993.1177694074686</v>
          </cell>
          <cell r="AY168">
            <v>9068.904067773361</v>
          </cell>
          <cell r="AZ168">
            <v>9146.4530802530662</v>
          </cell>
          <cell r="BA168">
            <v>9220.8019719590502</v>
          </cell>
          <cell r="BB168">
            <v>9292.2459281719675</v>
          </cell>
          <cell r="BC168">
            <v>9364.4043239470157</v>
          </cell>
          <cell r="BD168">
            <v>9437.2843036798131</v>
          </cell>
          <cell r="BE168">
            <v>9510.8930832099377</v>
          </cell>
          <cell r="BF168">
            <v>9585.2379505353656</v>
          </cell>
        </row>
        <row r="169">
          <cell r="D169" t="str">
            <v>Stock Units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1922.5405985613534</v>
          </cell>
          <cell r="L169">
            <v>1956.8520175396891</v>
          </cell>
          <cell r="M169">
            <v>1999.6390003836577</v>
          </cell>
          <cell r="N169">
            <v>2054.9715091223484</v>
          </cell>
          <cell r="O169">
            <v>2112.1275430435289</v>
          </cell>
          <cell r="P169">
            <v>2178.9054803906292</v>
          </cell>
          <cell r="Q169">
            <v>2237.400176088749</v>
          </cell>
          <cell r="R169">
            <v>2294.3875459216279</v>
          </cell>
          <cell r="S169">
            <v>2367.5946858059624</v>
          </cell>
          <cell r="T169">
            <v>2422.6493093607951</v>
          </cell>
          <cell r="U169">
            <v>2485.437723841193</v>
          </cell>
          <cell r="V169">
            <v>2542.9929367778545</v>
          </cell>
          <cell r="W169">
            <v>2611.8901540770776</v>
          </cell>
          <cell r="X169">
            <v>2675.2455861330095</v>
          </cell>
          <cell r="Y169">
            <v>2747.8491304776794</v>
          </cell>
          <cell r="Z169">
            <v>2829.6192953877539</v>
          </cell>
          <cell r="AA169">
            <v>2923.9106955851848</v>
          </cell>
          <cell r="AB169">
            <v>2978.8155823104239</v>
          </cell>
          <cell r="AC169">
            <v>3047.9595378119711</v>
          </cell>
          <cell r="AD169">
            <v>3110.6220355274472</v>
          </cell>
          <cell r="AE169">
            <v>3179.2750967553338</v>
          </cell>
          <cell r="AF169">
            <v>3255.1466269708494</v>
          </cell>
          <cell r="AG169">
            <v>3328.12444120075</v>
          </cell>
          <cell r="AH169">
            <v>3358.7848848656577</v>
          </cell>
          <cell r="AI169">
            <v>3410.9448409823717</v>
          </cell>
          <cell r="AJ169">
            <v>3466.9909640874844</v>
          </cell>
          <cell r="AK169">
            <v>3521.2391808350317</v>
          </cell>
          <cell r="AL169">
            <v>3569.7015854966853</v>
          </cell>
          <cell r="AM169">
            <v>3616.3375290374415</v>
          </cell>
          <cell r="AN169">
            <v>3659.7085596484994</v>
          </cell>
          <cell r="AO169">
            <v>3705.3652605623133</v>
          </cell>
          <cell r="AP169">
            <v>3753.6948220741028</v>
          </cell>
          <cell r="AQ169">
            <v>3801.7690308143347</v>
          </cell>
          <cell r="AR169">
            <v>3847.9880579452047</v>
          </cell>
          <cell r="AS169">
            <v>3885.1177542390656</v>
          </cell>
          <cell r="AT169">
            <v>3918.5072241627249</v>
          </cell>
          <cell r="AU169">
            <v>3951.2590393516207</v>
          </cell>
          <cell r="AV169">
            <v>3984.5873129536267</v>
          </cell>
          <cell r="AW169">
            <v>4018.3239548178271</v>
          </cell>
          <cell r="AX169">
            <v>4051.1655161192716</v>
          </cell>
          <cell r="AY169">
            <v>4085.3052712527642</v>
          </cell>
          <cell r="AZ169">
            <v>4120.239083221245</v>
          </cell>
          <cell r="BA169">
            <v>4153.731324061855</v>
          </cell>
          <cell r="BB169">
            <v>4185.9149670615598</v>
          </cell>
          <cell r="BC169">
            <v>4218.4204464912609</v>
          </cell>
          <cell r="BD169">
            <v>4251.2509807152601</v>
          </cell>
          <cell r="BE169">
            <v>4284.4098202814985</v>
          </cell>
          <cell r="BF169">
            <v>4317.9002482433989</v>
          </cell>
        </row>
        <row r="170"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</row>
        <row r="172">
          <cell r="D172" t="str">
            <v>Warehouse</v>
          </cell>
        </row>
        <row r="174">
          <cell r="D174"/>
        </row>
        <row r="176"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</row>
        <row r="177">
          <cell r="D177" t="str">
            <v>SHIPMENTS</v>
          </cell>
          <cell r="E177">
            <v>1981</v>
          </cell>
          <cell r="F177">
            <v>1982</v>
          </cell>
          <cell r="G177">
            <v>1983</v>
          </cell>
          <cell r="H177">
            <v>1984</v>
          </cell>
          <cell r="I177">
            <v>1985</v>
          </cell>
          <cell r="J177">
            <v>1986</v>
          </cell>
          <cell r="K177">
            <v>1987</v>
          </cell>
          <cell r="L177">
            <v>1988</v>
          </cell>
          <cell r="M177">
            <v>1989</v>
          </cell>
          <cell r="N177">
            <v>1990</v>
          </cell>
          <cell r="O177">
            <v>1991</v>
          </cell>
          <cell r="P177">
            <v>1992</v>
          </cell>
          <cell r="Q177">
            <v>1993</v>
          </cell>
          <cell r="R177">
            <v>1994</v>
          </cell>
          <cell r="S177">
            <v>1995</v>
          </cell>
          <cell r="T177">
            <v>1996</v>
          </cell>
          <cell r="U177">
            <v>1997</v>
          </cell>
          <cell r="V177">
            <v>1998</v>
          </cell>
          <cell r="W177">
            <v>1999</v>
          </cell>
          <cell r="X177">
            <v>2000</v>
          </cell>
          <cell r="Y177">
            <v>2001</v>
          </cell>
          <cell r="Z177">
            <v>2002</v>
          </cell>
          <cell r="AA177">
            <v>2003</v>
          </cell>
          <cell r="AB177">
            <v>2004</v>
          </cell>
          <cell r="AC177">
            <v>2005</v>
          </cell>
          <cell r="AD177">
            <v>2006</v>
          </cell>
          <cell r="AE177">
            <v>2007</v>
          </cell>
          <cell r="AF177">
            <v>2008</v>
          </cell>
          <cell r="AG177">
            <v>2009</v>
          </cell>
          <cell r="AH177">
            <v>2010</v>
          </cell>
          <cell r="AI177">
            <v>2011</v>
          </cell>
          <cell r="AJ177">
            <v>2012</v>
          </cell>
          <cell r="AK177">
            <v>2013</v>
          </cell>
          <cell r="AL177">
            <v>2014</v>
          </cell>
          <cell r="AM177">
            <v>2015</v>
          </cell>
          <cell r="AN177">
            <v>2016</v>
          </cell>
          <cell r="AO177">
            <v>2017</v>
          </cell>
          <cell r="AP177">
            <v>2018</v>
          </cell>
          <cell r="AQ177">
            <v>2019</v>
          </cell>
          <cell r="AR177">
            <v>2020</v>
          </cell>
          <cell r="AS177">
            <v>2021</v>
          </cell>
          <cell r="AT177">
            <v>2022</v>
          </cell>
          <cell r="AU177">
            <v>2023</v>
          </cell>
          <cell r="AV177">
            <v>2024</v>
          </cell>
          <cell r="AW177">
            <v>2025</v>
          </cell>
          <cell r="AX177">
            <v>2026</v>
          </cell>
          <cell r="AY177">
            <v>2027</v>
          </cell>
          <cell r="AZ177">
            <v>2028</v>
          </cell>
          <cell r="BA177">
            <v>2029</v>
          </cell>
          <cell r="BB177">
            <v>2030</v>
          </cell>
          <cell r="BC177">
            <v>2031</v>
          </cell>
          <cell r="BD177">
            <v>2032</v>
          </cell>
          <cell r="BE177">
            <v>2033</v>
          </cell>
          <cell r="BF177">
            <v>2034</v>
          </cell>
        </row>
        <row r="178">
          <cell r="D178" t="str">
            <v>Stock Units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178.01059522869835</v>
          </cell>
          <cell r="L178">
            <v>184.19369712869835</v>
          </cell>
          <cell r="M178">
            <v>190.41352112869833</v>
          </cell>
          <cell r="N178">
            <v>197.02398002869833</v>
          </cell>
          <cell r="O178">
            <v>202.59994642869833</v>
          </cell>
          <cell r="P178">
            <v>207.83201232869834</v>
          </cell>
          <cell r="Q178">
            <v>212.20955632869834</v>
          </cell>
          <cell r="R178">
            <v>218.22008632869833</v>
          </cell>
          <cell r="S178">
            <v>227.93537832869833</v>
          </cell>
          <cell r="T178">
            <v>239.00982732869832</v>
          </cell>
          <cell r="U178">
            <v>250.36067732869833</v>
          </cell>
          <cell r="V178">
            <v>262.19287932869833</v>
          </cell>
          <cell r="W178">
            <v>273.02824532869835</v>
          </cell>
          <cell r="X178">
            <v>282.48803532869834</v>
          </cell>
          <cell r="Y178">
            <v>292.89665332869833</v>
          </cell>
          <cell r="Z178">
            <v>298.78502132869835</v>
          </cell>
          <cell r="AA178">
            <v>305.57228532869834</v>
          </cell>
          <cell r="AB178">
            <v>311.65618732869837</v>
          </cell>
          <cell r="AC178">
            <v>321.13330532869838</v>
          </cell>
          <cell r="AD178">
            <v>330.21143532869837</v>
          </cell>
          <cell r="AE178">
            <v>338.90806168260508</v>
          </cell>
          <cell r="AF178">
            <v>347.30281826011458</v>
          </cell>
          <cell r="AG178">
            <v>355.37474844317518</v>
          </cell>
          <cell r="AH178">
            <v>363.46665980805562</v>
          </cell>
          <cell r="AI178">
            <v>376.13048212770906</v>
          </cell>
          <cell r="AJ178">
            <v>389.0620861858601</v>
          </cell>
          <cell r="AK178">
            <v>401.47341773771797</v>
          </cell>
          <cell r="AL178">
            <v>413.47484150311737</v>
          </cell>
          <cell r="AM178">
            <v>426.03681250766869</v>
          </cell>
          <cell r="AN178">
            <v>438.48276748187038</v>
          </cell>
          <cell r="AO178">
            <v>450.73536172322008</v>
          </cell>
          <cell r="AP178">
            <v>464.27886050307785</v>
          </cell>
          <cell r="AQ178">
            <v>477.56251319497869</v>
          </cell>
          <cell r="AR178">
            <v>490.06871393251242</v>
          </cell>
          <cell r="AS178">
            <v>502.95865193748341</v>
          </cell>
          <cell r="AT178">
            <v>516.66743315504448</v>
          </cell>
          <cell r="AU178">
            <v>529.89935496002386</v>
          </cell>
          <cell r="AV178">
            <v>542.81199750388146</v>
          </cell>
          <cell r="AW178">
            <v>556.04474440588217</v>
          </cell>
          <cell r="AX178">
            <v>568.30549948981309</v>
          </cell>
          <cell r="AY178">
            <v>580.80711791150441</v>
          </cell>
          <cell r="AZ178">
            <v>593.38538719022233</v>
          </cell>
          <cell r="BA178">
            <v>606.11435940519743</v>
          </cell>
          <cell r="BB178">
            <v>618.69103495642969</v>
          </cell>
          <cell r="BC178">
            <v>631.3934772631743</v>
          </cell>
          <cell r="BD178">
            <v>644.2229439929863</v>
          </cell>
          <cell r="BE178">
            <v>657.18070539009648</v>
          </cell>
          <cell r="BF178">
            <v>670.26804440117769</v>
          </cell>
        </row>
        <row r="179">
          <cell r="D179" t="str">
            <v>Stock Units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1958.1165475156818</v>
          </cell>
          <cell r="L179">
            <v>2026.1306684156818</v>
          </cell>
          <cell r="M179">
            <v>2094.5487324156816</v>
          </cell>
          <cell r="N179">
            <v>2167.2637803156817</v>
          </cell>
          <cell r="O179">
            <v>2228.5994107156816</v>
          </cell>
          <cell r="P179">
            <v>2286.1521356156818</v>
          </cell>
          <cell r="Q179">
            <v>2334.3051196156816</v>
          </cell>
          <cell r="R179">
            <v>2400.4209496156818</v>
          </cell>
          <cell r="S179">
            <v>2507.2891616156817</v>
          </cell>
          <cell r="T179">
            <v>2629.1081006156815</v>
          </cell>
          <cell r="U179">
            <v>2753.9674506156816</v>
          </cell>
          <cell r="V179">
            <v>2884.1216726156817</v>
          </cell>
          <cell r="W179">
            <v>3003.3106986156818</v>
          </cell>
          <cell r="X179">
            <v>3107.3683886156819</v>
          </cell>
          <cell r="Y179">
            <v>3221.8631866156816</v>
          </cell>
          <cell r="Z179">
            <v>3286.6352346156818</v>
          </cell>
          <cell r="AA179">
            <v>3361.2951386156819</v>
          </cell>
          <cell r="AB179">
            <v>3428.2180606156821</v>
          </cell>
          <cell r="AC179">
            <v>3532.4663586156821</v>
          </cell>
          <cell r="AD179">
            <v>3632.3257886156821</v>
          </cell>
          <cell r="AE179">
            <v>3727.988678508656</v>
          </cell>
          <cell r="AF179">
            <v>3820.3310008612602</v>
          </cell>
          <cell r="AG179">
            <v>3909.1222328749268</v>
          </cell>
          <cell r="AH179">
            <v>3998.1332578886118</v>
          </cell>
          <cell r="AI179">
            <v>4137.4353034047999</v>
          </cell>
          <cell r="AJ179">
            <v>4279.6829480444612</v>
          </cell>
          <cell r="AK179">
            <v>4416.2075951148972</v>
          </cell>
          <cell r="AL179">
            <v>4548.2232565342911</v>
          </cell>
          <cell r="AM179">
            <v>4686.4049375843551</v>
          </cell>
          <cell r="AN179">
            <v>4823.3104423005743</v>
          </cell>
          <cell r="AO179">
            <v>4958.0889789554212</v>
          </cell>
          <cell r="AP179">
            <v>5107.0674655338562</v>
          </cell>
          <cell r="AQ179">
            <v>5253.1876451447661</v>
          </cell>
          <cell r="AR179">
            <v>5390.7558532576368</v>
          </cell>
          <cell r="AS179">
            <v>5532.5451713123175</v>
          </cell>
          <cell r="AT179">
            <v>5683.3417647054894</v>
          </cell>
          <cell r="AU179">
            <v>5828.8929045602627</v>
          </cell>
          <cell r="AV179">
            <v>5970.9319725426958</v>
          </cell>
          <cell r="AW179">
            <v>6116.4921884647038</v>
          </cell>
          <cell r="AX179">
            <v>6251.3604943879436</v>
          </cell>
          <cell r="AY179">
            <v>6388.8782970265484</v>
          </cell>
          <cell r="AZ179">
            <v>6527.2392590924455</v>
          </cell>
          <cell r="BA179">
            <v>6667.2579534571714</v>
          </cell>
          <cell r="BB179">
            <v>6805.6013845207262</v>
          </cell>
          <cell r="BC179">
            <v>6945.3282498949175</v>
          </cell>
          <cell r="BD179">
            <v>7086.4523839228495</v>
          </cell>
          <cell r="BE179">
            <v>7228.9877592910616</v>
          </cell>
          <cell r="BF179">
            <v>7372.9484884129542</v>
          </cell>
        </row>
        <row r="180">
          <cell r="D180" t="str">
            <v>Stock Units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502.75337391740459</v>
          </cell>
          <cell r="L180">
            <v>520.21624087488192</v>
          </cell>
          <cell r="M180">
            <v>537.78282165708197</v>
          </cell>
          <cell r="N180">
            <v>556.45266830776904</v>
          </cell>
          <cell r="O180">
            <v>572.20080912404194</v>
          </cell>
          <cell r="P180">
            <v>586.97767552575112</v>
          </cell>
          <cell r="Q180">
            <v>599.34112508696626</v>
          </cell>
          <cell r="R180">
            <v>616.31659911787722</v>
          </cell>
          <cell r="S180">
            <v>643.75539187803599</v>
          </cell>
          <cell r="T180">
            <v>675.03283686311181</v>
          </cell>
          <cell r="U180">
            <v>707.09091816438911</v>
          </cell>
          <cell r="V180">
            <v>740.50847664583637</v>
          </cell>
          <cell r="W180">
            <v>771.1106821332753</v>
          </cell>
          <cell r="X180">
            <v>797.82786339397467</v>
          </cell>
          <cell r="Y180">
            <v>827.22480918023189</v>
          </cell>
          <cell r="Z180">
            <v>843.85526241288323</v>
          </cell>
          <cell r="AA180">
            <v>863.02445777052003</v>
          </cell>
          <cell r="AB180">
            <v>880.20715553720754</v>
          </cell>
          <cell r="AC180">
            <v>906.9732760784708</v>
          </cell>
          <cell r="AD180">
            <v>932.61253918242903</v>
          </cell>
          <cell r="AE180">
            <v>957.17432571827192</v>
          </cell>
          <cell r="AF180">
            <v>980.88354475175674</v>
          </cell>
          <cell r="AG180">
            <v>1003.6810087361096</v>
          </cell>
          <cell r="AH180">
            <v>1026.5349053533732</v>
          </cell>
          <cell r="AI180">
            <v>1062.301199992839</v>
          </cell>
          <cell r="AJ180">
            <v>1098.8237876626727</v>
          </cell>
          <cell r="AK180">
            <v>1133.8769753928045</v>
          </cell>
          <cell r="AL180">
            <v>1167.772465052368</v>
          </cell>
          <cell r="AM180">
            <v>1203.2511021384182</v>
          </cell>
          <cell r="AN180">
            <v>1238.4020764209604</v>
          </cell>
          <cell r="AO180">
            <v>1273.0069441040635</v>
          </cell>
          <cell r="AP180">
            <v>1311.2576993328287</v>
          </cell>
          <cell r="AQ180">
            <v>1348.7745741021092</v>
          </cell>
          <cell r="AR180">
            <v>1384.0956998340105</v>
          </cell>
          <cell r="AS180">
            <v>1420.5006105263183</v>
          </cell>
          <cell r="AT180">
            <v>1459.2181711331448</v>
          </cell>
          <cell r="AU180">
            <v>1496.5889429252284</v>
          </cell>
          <cell r="AV180">
            <v>1533.0579777979754</v>
          </cell>
          <cell r="AW180">
            <v>1570.431079902537</v>
          </cell>
          <cell r="AX180">
            <v>1605.0589961639364</v>
          </cell>
          <cell r="AY180">
            <v>1640.3671801114051</v>
          </cell>
          <cell r="AZ180">
            <v>1675.8918482346292</v>
          </cell>
          <cell r="BA180">
            <v>1711.8421450097053</v>
          </cell>
          <cell r="BB180">
            <v>1747.3623119858514</v>
          </cell>
          <cell r="BC180">
            <v>1783.2376806317593</v>
          </cell>
          <cell r="BD180">
            <v>1819.471802964126</v>
          </cell>
          <cell r="BE180">
            <v>1856.0682665198165</v>
          </cell>
          <cell r="BF180">
            <v>1893.0306947110639</v>
          </cell>
        </row>
        <row r="181">
          <cell r="D181" t="str">
            <v>Stock Units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D182" t="str">
            <v>Stock Units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D183" t="str">
            <v>Stock Units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117562.50634857855</v>
          </cell>
          <cell r="L183">
            <v>121645.97652314189</v>
          </cell>
          <cell r="M183">
            <v>125753.6988615095</v>
          </cell>
          <cell r="N183">
            <v>130119.40594428084</v>
          </cell>
          <cell r="O183">
            <v>133801.90913717943</v>
          </cell>
          <cell r="P183">
            <v>137257.29211477519</v>
          </cell>
          <cell r="Q183">
            <v>140148.32814344531</v>
          </cell>
          <cell r="R183">
            <v>144117.82765764839</v>
          </cell>
          <cell r="S183">
            <v>150534.04168109412</v>
          </cell>
          <cell r="T183">
            <v>157847.87588965258</v>
          </cell>
          <cell r="U183">
            <v>165344.25200969394</v>
          </cell>
          <cell r="V183">
            <v>173158.52464304789</v>
          </cell>
          <cell r="W183">
            <v>180314.46265071325</v>
          </cell>
          <cell r="X183">
            <v>186561.93696819659</v>
          </cell>
          <cell r="Y183">
            <v>193436.04026599656</v>
          </cell>
          <cell r="Z183">
            <v>197324.86103811633</v>
          </cell>
          <cell r="AA183">
            <v>201807.33448900472</v>
          </cell>
          <cell r="AB183">
            <v>205825.29064818856</v>
          </cell>
          <cell r="AC183">
            <v>212084.20879634612</v>
          </cell>
          <cell r="AD183">
            <v>218079.62561064912</v>
          </cell>
          <cell r="AE183">
            <v>223823.08818167672</v>
          </cell>
          <cell r="AF183">
            <v>229367.18864474355</v>
          </cell>
          <cell r="AG183">
            <v>234698.08674197298</v>
          </cell>
          <cell r="AH183">
            <v>240042.18089537832</v>
          </cell>
          <cell r="AI183">
            <v>248405.67571959825</v>
          </cell>
          <cell r="AJ183">
            <v>256946.02008635082</v>
          </cell>
          <cell r="AK183">
            <v>265142.76389525179</v>
          </cell>
          <cell r="AL183">
            <v>273068.79467897606</v>
          </cell>
          <cell r="AM183">
            <v>281365.02442909789</v>
          </cell>
          <cell r="AN183">
            <v>289584.63438427442</v>
          </cell>
          <cell r="AO183">
            <v>297676.54423062166</v>
          </cell>
          <cell r="AP183">
            <v>306620.99868426478</v>
          </cell>
          <cell r="AQ183">
            <v>315393.84449109761</v>
          </cell>
          <cell r="AR183">
            <v>323653.24220680096</v>
          </cell>
          <cell r="AS183">
            <v>332166.0693033865</v>
          </cell>
          <cell r="AT183">
            <v>341219.68028002669</v>
          </cell>
          <cell r="AU183">
            <v>349958.36175684142</v>
          </cell>
          <cell r="AV183">
            <v>358486.18348053645</v>
          </cell>
          <cell r="AW183">
            <v>367225.40987139789</v>
          </cell>
          <cell r="AX183">
            <v>375322.70933574246</v>
          </cell>
          <cell r="AY183">
            <v>383579.08077913534</v>
          </cell>
          <cell r="AZ183">
            <v>391886.07430406351</v>
          </cell>
          <cell r="BA183">
            <v>400292.59569629485</v>
          </cell>
          <cell r="BB183">
            <v>408598.53668501071</v>
          </cell>
          <cell r="BC183">
            <v>416987.5370836138</v>
          </cell>
          <cell r="BD183">
            <v>425460.4274862028</v>
          </cell>
          <cell r="BE183">
            <v>434018.04679281777</v>
          </cell>
          <cell r="BF183">
            <v>442661.24229249888</v>
          </cell>
        </row>
        <row r="184">
          <cell r="D184" t="str">
            <v>Stock Units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1080.7873745503425</v>
          </cell>
          <cell r="L184">
            <v>1118.3279403829142</v>
          </cell>
          <cell r="M184">
            <v>1156.0914636298803</v>
          </cell>
          <cell r="N184">
            <v>1196.2267179945154</v>
          </cell>
          <cell r="O184">
            <v>1230.0810741259272</v>
          </cell>
          <cell r="P184">
            <v>1261.8474460110976</v>
          </cell>
          <cell r="Q184">
            <v>1288.4256071630236</v>
          </cell>
          <cell r="R184">
            <v>1324.9184065383092</v>
          </cell>
          <cell r="S184">
            <v>1383.9045860979018</v>
          </cell>
          <cell r="T184">
            <v>1451.1428571902734</v>
          </cell>
          <cell r="U184">
            <v>1520.0592908140904</v>
          </cell>
          <cell r="V184">
            <v>1591.8982424130099</v>
          </cell>
          <cell r="W184">
            <v>1657.6849263819431</v>
          </cell>
          <cell r="X184">
            <v>1715.1198312243337</v>
          </cell>
          <cell r="Y184">
            <v>1778.3155241911745</v>
          </cell>
          <cell r="Z184">
            <v>1814.0666196972036</v>
          </cell>
          <cell r="AA184">
            <v>1855.2753422988874</v>
          </cell>
          <cell r="AB184">
            <v>1892.2136181422657</v>
          </cell>
          <cell r="AC184">
            <v>1949.7537295517268</v>
          </cell>
          <cell r="AD184">
            <v>2004.8713941824269</v>
          </cell>
          <cell r="AE184">
            <v>2057.6727679007081</v>
          </cell>
          <cell r="AF184">
            <v>2108.641345977419</v>
          </cell>
          <cell r="AG184">
            <v>2157.6498907715959</v>
          </cell>
          <cell r="AH184">
            <v>2206.7797508673239</v>
          </cell>
          <cell r="AI184">
            <v>2283.6678667631559</v>
          </cell>
          <cell r="AJ184">
            <v>2362.181813535693</v>
          </cell>
          <cell r="AK184">
            <v>2437.5369373437602</v>
          </cell>
          <cell r="AL184">
            <v>2510.4033151321592</v>
          </cell>
          <cell r="AM184">
            <v>2586.6730430309044</v>
          </cell>
          <cell r="AN184">
            <v>2662.238382178597</v>
          </cell>
          <cell r="AO184">
            <v>2736.629735932152</v>
          </cell>
          <cell r="AP184">
            <v>2818.8587879147185</v>
          </cell>
          <cell r="AQ184">
            <v>2899.5101901465537</v>
          </cell>
          <cell r="AR184">
            <v>2975.441310107999</v>
          </cell>
          <cell r="AS184">
            <v>3053.7022823642355</v>
          </cell>
          <cell r="AT184">
            <v>3136.934842995684</v>
          </cell>
          <cell r="AU184">
            <v>3217.2721622967406</v>
          </cell>
          <cell r="AV184">
            <v>3295.6709846564618</v>
          </cell>
          <cell r="AW184">
            <v>3376.0133135157544</v>
          </cell>
          <cell r="AX184">
            <v>3450.4542156437537</v>
          </cell>
          <cell r="AY184">
            <v>3526.3575141763554</v>
          </cell>
          <cell r="AZ184">
            <v>3602.7261966846486</v>
          </cell>
          <cell r="BA184">
            <v>3680.0098687226673</v>
          </cell>
          <cell r="BB184">
            <v>3756.3688749499347</v>
          </cell>
          <cell r="BC184">
            <v>3833.4914712394752</v>
          </cell>
          <cell r="BD184">
            <v>3911.3852934919109</v>
          </cell>
          <cell r="BE184">
            <v>3990.0580539668708</v>
          </cell>
          <cell r="BF184">
            <v>4069.5175420465803</v>
          </cell>
        </row>
        <row r="185">
          <cell r="D185" t="str">
            <v>Stock Units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9290.7230139789772</v>
          </cell>
          <cell r="L185">
            <v>9679.3774005937648</v>
          </cell>
          <cell r="M185">
            <v>10074.40210371293</v>
          </cell>
          <cell r="N185">
            <v>10494.6881007176</v>
          </cell>
          <cell r="O185">
            <v>10864.233831687467</v>
          </cell>
          <cell r="P185">
            <v>11219.207774952378</v>
          </cell>
          <cell r="Q185">
            <v>11531.493324991854</v>
          </cell>
          <cell r="R185">
            <v>11936.234735589138</v>
          </cell>
          <cell r="S185">
            <v>12549.250022784854</v>
          </cell>
          <cell r="T185">
            <v>13244.538563906761</v>
          </cell>
          <cell r="U185">
            <v>13963.172486505095</v>
          </cell>
          <cell r="V185">
            <v>14716.952618301655</v>
          </cell>
          <cell r="W185">
            <v>15422.895672917404</v>
          </cell>
          <cell r="X185">
            <v>16058.401001083292</v>
          </cell>
          <cell r="Y185">
            <v>16754.957102489097</v>
          </cell>
          <cell r="Z185">
            <v>17198.770072079667</v>
          </cell>
          <cell r="AA185">
            <v>17698.863820462338</v>
          </cell>
          <cell r="AB185">
            <v>18162.826784944493</v>
          </cell>
          <cell r="AC185">
            <v>18830.112229997885</v>
          </cell>
          <cell r="AD185">
            <v>19480.645703000602</v>
          </cell>
          <cell r="AE185">
            <v>20115.036399565346</v>
          </cell>
          <cell r="AF185">
            <v>20737.629534207172</v>
          </cell>
          <cell r="AG185">
            <v>21346.842041770611</v>
          </cell>
          <cell r="AH185">
            <v>21963.041865894978</v>
          </cell>
          <cell r="AI185">
            <v>22728.273152681188</v>
          </cell>
          <cell r="AJ185">
            <v>23509.685570184174</v>
          </cell>
          <cell r="AK185">
            <v>24259.659707093764</v>
          </cell>
          <cell r="AL185">
            <v>24984.864524363697</v>
          </cell>
          <cell r="AM185">
            <v>25743.941286003457</v>
          </cell>
          <cell r="AN185">
            <v>26496.00759740542</v>
          </cell>
          <cell r="AO185">
            <v>27236.389783850522</v>
          </cell>
          <cell r="AP185">
            <v>28054.77689773271</v>
          </cell>
          <cell r="AQ185">
            <v>28857.462405003989</v>
          </cell>
          <cell r="AR185">
            <v>29613.169160960075</v>
          </cell>
          <cell r="AS185">
            <v>30392.063841978339</v>
          </cell>
          <cell r="AT185">
            <v>31220.43840588109</v>
          </cell>
          <cell r="AU185">
            <v>32019.997993333986</v>
          </cell>
          <cell r="AV185">
            <v>32800.264631654674</v>
          </cell>
          <cell r="AW185">
            <v>33599.874076886641</v>
          </cell>
          <cell r="AX185">
            <v>34340.749395019164</v>
          </cell>
          <cell r="AY185">
            <v>35096.179257367614</v>
          </cell>
          <cell r="AZ185">
            <v>35856.240867736145</v>
          </cell>
          <cell r="BA185">
            <v>36625.408938928558</v>
          </cell>
          <cell r="BB185">
            <v>37385.374245819054</v>
          </cell>
          <cell r="BC185">
            <v>38152.939205778457</v>
          </cell>
          <cell r="BD185">
            <v>38928.179815337448</v>
          </cell>
          <cell r="BE185">
            <v>39711.172830992036</v>
          </cell>
          <cell r="BF185">
            <v>40501.99577680316</v>
          </cell>
        </row>
        <row r="186">
          <cell r="D186" t="str">
            <v>Stock Units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4491.6969805624121</v>
          </cell>
          <cell r="L186">
            <v>4663.6331455484997</v>
          </cell>
          <cell r="M186">
            <v>4837.5710442319805</v>
          </cell>
          <cell r="N186">
            <v>5022.5421554816794</v>
          </cell>
          <cell r="O186">
            <v>5182.1951964855771</v>
          </cell>
          <cell r="P186">
            <v>5333.9859081300037</v>
          </cell>
          <cell r="Q186">
            <v>5464.675948017838</v>
          </cell>
          <cell r="R186">
            <v>5638.3153516988605</v>
          </cell>
          <cell r="S186">
            <v>5909.0366097369924</v>
          </cell>
          <cell r="T186">
            <v>6216.7897076116406</v>
          </cell>
          <cell r="U186">
            <v>6533.670336247319</v>
          </cell>
          <cell r="V186">
            <v>6865.116488106014</v>
          </cell>
          <cell r="W186">
            <v>7172.4211384352311</v>
          </cell>
          <cell r="X186">
            <v>7445.3436328309235</v>
          </cell>
          <cell r="Y186">
            <v>7744.9909239336948</v>
          </cell>
          <cell r="Z186">
            <v>7926.5189222499321</v>
          </cell>
          <cell r="AA186">
            <v>8132.9894159889545</v>
          </cell>
          <cell r="AB186">
            <v>8321.851938120335</v>
          </cell>
          <cell r="AC186">
            <v>8602.6651136937089</v>
          </cell>
          <cell r="AD186">
            <v>8874.3937104429824</v>
          </cell>
          <cell r="AE186">
            <v>9137.4056782486623</v>
          </cell>
          <cell r="AF186">
            <v>9393.7560154313396</v>
          </cell>
          <cell r="AG186">
            <v>9642.7978115967708</v>
          </cell>
          <cell r="AH186">
            <v>9893.7787892507476</v>
          </cell>
          <cell r="AI186">
            <v>10238.495569390068</v>
          </cell>
          <cell r="AJ186">
            <v>10590.501527815772</v>
          </cell>
          <cell r="AK186">
            <v>10928.345358991312</v>
          </cell>
          <cell r="AL186">
            <v>11255.03125627175</v>
          </cell>
          <cell r="AM186">
            <v>11596.975582999397</v>
          </cell>
          <cell r="AN186">
            <v>11935.761884336513</v>
          </cell>
          <cell r="AO186">
            <v>12269.284791450962</v>
          </cell>
          <cell r="AP186">
            <v>12637.946888357355</v>
          </cell>
          <cell r="AQ186">
            <v>12999.535820107814</v>
          </cell>
          <cell r="AR186">
            <v>13339.962046976781</v>
          </cell>
          <cell r="AS186">
            <v>13690.833830638279</v>
          </cell>
          <cell r="AT186">
            <v>14063.995013863203</v>
          </cell>
          <cell r="AU186">
            <v>14424.175800085146</v>
          </cell>
          <cell r="AV186">
            <v>14775.665614807251</v>
          </cell>
          <cell r="AW186">
            <v>15135.868860661154</v>
          </cell>
          <cell r="AX186">
            <v>15469.613910767412</v>
          </cell>
          <cell r="AY186">
            <v>15809.915404272084</v>
          </cell>
          <cell r="AZ186">
            <v>16152.303379722111</v>
          </cell>
          <cell r="BA186">
            <v>16498.793578784633</v>
          </cell>
          <cell r="BB186">
            <v>16841.138172024024</v>
          </cell>
          <cell r="BC186">
            <v>17186.906211195816</v>
          </cell>
          <cell r="BD186">
            <v>17536.131930759322</v>
          </cell>
          <cell r="BE186">
            <v>17888.849907518463</v>
          </cell>
          <cell r="BF186">
            <v>18245.095064045196</v>
          </cell>
        </row>
        <row r="187"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</row>
        <row r="189">
          <cell r="D189" t="str">
            <v>Supermarket</v>
          </cell>
        </row>
        <row r="191">
          <cell r="D191"/>
        </row>
        <row r="193"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</row>
        <row r="194">
          <cell r="D194" t="str">
            <v>SHIPMENTS</v>
          </cell>
          <cell r="E194">
            <v>1981</v>
          </cell>
          <cell r="F194">
            <v>1982</v>
          </cell>
          <cell r="G194">
            <v>1983</v>
          </cell>
          <cell r="H194">
            <v>1984</v>
          </cell>
          <cell r="I194">
            <v>1985</v>
          </cell>
          <cell r="J194">
            <v>1986</v>
          </cell>
          <cell r="K194">
            <v>1987</v>
          </cell>
          <cell r="L194">
            <v>1988</v>
          </cell>
          <cell r="M194">
            <v>1989</v>
          </cell>
          <cell r="N194">
            <v>1990</v>
          </cell>
          <cell r="O194">
            <v>1991</v>
          </cell>
          <cell r="P194">
            <v>1992</v>
          </cell>
          <cell r="Q194">
            <v>1993</v>
          </cell>
          <cell r="R194">
            <v>1994</v>
          </cell>
          <cell r="S194">
            <v>1995</v>
          </cell>
          <cell r="T194">
            <v>1996</v>
          </cell>
          <cell r="U194">
            <v>1997</v>
          </cell>
          <cell r="V194">
            <v>1998</v>
          </cell>
          <cell r="W194">
            <v>1999</v>
          </cell>
          <cell r="X194">
            <v>2000</v>
          </cell>
          <cell r="Y194">
            <v>2001</v>
          </cell>
          <cell r="Z194">
            <v>2002</v>
          </cell>
          <cell r="AA194">
            <v>2003</v>
          </cell>
          <cell r="AB194">
            <v>2004</v>
          </cell>
          <cell r="AC194">
            <v>2005</v>
          </cell>
          <cell r="AD194">
            <v>2006</v>
          </cell>
          <cell r="AE194">
            <v>2007</v>
          </cell>
          <cell r="AF194">
            <v>2008</v>
          </cell>
          <cell r="AG194">
            <v>2009</v>
          </cell>
          <cell r="AH194">
            <v>2010</v>
          </cell>
          <cell r="AI194">
            <v>2011</v>
          </cell>
          <cell r="AJ194">
            <v>2012</v>
          </cell>
          <cell r="AK194">
            <v>2013</v>
          </cell>
          <cell r="AL194">
            <v>2014</v>
          </cell>
          <cell r="AM194">
            <v>2015</v>
          </cell>
          <cell r="AN194">
            <v>2016</v>
          </cell>
          <cell r="AO194">
            <v>2017</v>
          </cell>
          <cell r="AP194">
            <v>2018</v>
          </cell>
          <cell r="AQ194">
            <v>2019</v>
          </cell>
          <cell r="AR194">
            <v>2020</v>
          </cell>
          <cell r="AS194">
            <v>2021</v>
          </cell>
          <cell r="AT194">
            <v>2022</v>
          </cell>
          <cell r="AU194">
            <v>2023</v>
          </cell>
          <cell r="AV194">
            <v>2024</v>
          </cell>
          <cell r="AW194">
            <v>2025</v>
          </cell>
          <cell r="AX194">
            <v>2026</v>
          </cell>
          <cell r="AY194">
            <v>2027</v>
          </cell>
          <cell r="AZ194">
            <v>2028</v>
          </cell>
          <cell r="BA194">
            <v>2029</v>
          </cell>
          <cell r="BB194">
            <v>2030</v>
          </cell>
          <cell r="BC194">
            <v>2031</v>
          </cell>
          <cell r="BD194">
            <v>2032</v>
          </cell>
          <cell r="BE194">
            <v>2033</v>
          </cell>
          <cell r="BF194">
            <v>2034</v>
          </cell>
        </row>
        <row r="195">
          <cell r="D195" t="str">
            <v>Stock Units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3207.6280873281162</v>
          </cell>
          <cell r="L195">
            <v>3284.951521314078</v>
          </cell>
          <cell r="M195">
            <v>3352.4324723811128</v>
          </cell>
          <cell r="N195">
            <v>3408.6237476506963</v>
          </cell>
          <cell r="O195">
            <v>3446.6368419517762</v>
          </cell>
          <cell r="P195">
            <v>3507.9059001219621</v>
          </cell>
          <cell r="Q195">
            <v>3595.4733710662686</v>
          </cell>
          <cell r="R195">
            <v>3707.5624203426523</v>
          </cell>
          <cell r="S195">
            <v>3808.3724618600063</v>
          </cell>
          <cell r="T195">
            <v>3871.5464678751346</v>
          </cell>
          <cell r="U195">
            <v>3945.453919545705</v>
          </cell>
          <cell r="V195">
            <v>4053.1293465540066</v>
          </cell>
          <cell r="W195">
            <v>4190.7416774358435</v>
          </cell>
          <cell r="X195">
            <v>4301.9166493644616</v>
          </cell>
          <cell r="Y195">
            <v>4399.5903319385188</v>
          </cell>
          <cell r="Z195">
            <v>4456.0414576114372</v>
          </cell>
          <cell r="AA195">
            <v>4511.2112908536546</v>
          </cell>
          <cell r="AB195">
            <v>4570.7287188284181</v>
          </cell>
          <cell r="AC195">
            <v>4579.6175931675753</v>
          </cell>
          <cell r="AD195">
            <v>4588.81851854257</v>
          </cell>
          <cell r="AE195">
            <v>4598.1668844955311</v>
          </cell>
          <cell r="AF195">
            <v>4608.4854382188787</v>
          </cell>
          <cell r="AG195">
            <v>4617.3877479573948</v>
          </cell>
          <cell r="AH195">
            <v>4657.4880293890355</v>
          </cell>
          <cell r="AI195">
            <v>4673.6976822839697</v>
          </cell>
          <cell r="AJ195">
            <v>4705.6021395519829</v>
          </cell>
          <cell r="AK195">
            <v>4737.3457239780109</v>
          </cell>
          <cell r="AL195">
            <v>4757.9710117444229</v>
          </cell>
          <cell r="AM195">
            <v>4779.8047417097523</v>
          </cell>
          <cell r="AN195">
            <v>4801.6250392132852</v>
          </cell>
          <cell r="AO195">
            <v>4822.0664225166274</v>
          </cell>
          <cell r="AP195">
            <v>4843.3425260349522</v>
          </cell>
          <cell r="AQ195">
            <v>4863.6568312624422</v>
          </cell>
          <cell r="AR195">
            <v>4882.8791721834195</v>
          </cell>
          <cell r="AS195">
            <v>4902.9463393377155</v>
          </cell>
          <cell r="AT195">
            <v>4922.905073157448</v>
          </cell>
          <cell r="AU195">
            <v>4942.7312744226465</v>
          </cell>
          <cell r="AV195">
            <v>4962.4999030480722</v>
          </cell>
          <cell r="AW195">
            <v>4982.4873120850789</v>
          </cell>
          <cell r="AX195">
            <v>5001.8846637594424</v>
          </cell>
          <cell r="AY195">
            <v>5021.951782660859</v>
          </cell>
          <cell r="AZ195">
            <v>5042.1001905845042</v>
          </cell>
          <cell r="BA195">
            <v>5061.1036339447755</v>
          </cell>
          <cell r="BB195">
            <v>5080.4583142575539</v>
          </cell>
          <cell r="BC195">
            <v>5100.0065413734601</v>
          </cell>
          <cell r="BD195">
            <v>5119.7502507605259</v>
          </cell>
          <cell r="BE195">
            <v>5139.6913972414623</v>
          </cell>
          <cell r="BF195">
            <v>5159.8319551872082</v>
          </cell>
        </row>
        <row r="196">
          <cell r="D196" t="str">
            <v>Stock Units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12361.982403972403</v>
          </cell>
          <cell r="L196">
            <v>12659.981705738526</v>
          </cell>
          <cell r="M196">
            <v>12920.048741873277</v>
          </cell>
          <cell r="N196">
            <v>13136.606128586393</v>
          </cell>
          <cell r="O196">
            <v>13283.106031342239</v>
          </cell>
          <cell r="P196">
            <v>13519.232851031831</v>
          </cell>
          <cell r="Q196">
            <v>13856.711980626182</v>
          </cell>
          <cell r="R196">
            <v>14288.695619972244</v>
          </cell>
          <cell r="S196">
            <v>14677.210723797552</v>
          </cell>
          <cell r="T196">
            <v>14920.679084058102</v>
          </cell>
          <cell r="U196">
            <v>15205.513420271651</v>
          </cell>
          <cell r="V196">
            <v>15620.487256944092</v>
          </cell>
          <cell r="W196">
            <v>16150.835902926903</v>
          </cell>
          <cell r="X196">
            <v>16579.296749797868</v>
          </cell>
          <cell r="Y196">
            <v>16955.724537695638</v>
          </cell>
          <cell r="Z196">
            <v>17173.283370345202</v>
          </cell>
          <cell r="AA196">
            <v>17385.904188346107</v>
          </cell>
          <cell r="AB196">
            <v>17615.280343349972</v>
          </cell>
          <cell r="AC196">
            <v>17649.537465803125</v>
          </cell>
          <cell r="AD196">
            <v>17684.997211911254</v>
          </cell>
          <cell r="AE196">
            <v>17721.025184067046</v>
          </cell>
          <cell r="AF196">
            <v>17760.792194483991</v>
          </cell>
          <cell r="AG196">
            <v>17795.10109606052</v>
          </cell>
          <cell r="AH196">
            <v>17949.644877308303</v>
          </cell>
          <cell r="AI196">
            <v>18012.115786779796</v>
          </cell>
          <cell r="AJ196">
            <v>18135.073414228431</v>
          </cell>
          <cell r="AK196">
            <v>18257.411048589413</v>
          </cell>
          <cell r="AL196">
            <v>18336.899517172325</v>
          </cell>
          <cell r="AM196">
            <v>18421.045240521857</v>
          </cell>
          <cell r="AN196">
            <v>18505.13919606918</v>
          </cell>
          <cell r="AO196">
            <v>18583.918909249474</v>
          </cell>
          <cell r="AP196">
            <v>18665.915577865042</v>
          </cell>
          <cell r="AQ196">
            <v>18744.205540708062</v>
          </cell>
          <cell r="AR196">
            <v>18818.287146729359</v>
          </cell>
          <cell r="AS196">
            <v>18895.624656099284</v>
          </cell>
          <cell r="AT196">
            <v>18972.54427070792</v>
          </cell>
          <cell r="AU196">
            <v>19048.953113786156</v>
          </cell>
          <cell r="AV196">
            <v>19125.140075792009</v>
          </cell>
          <cell r="AW196">
            <v>19202.170202754853</v>
          </cell>
          <cell r="AX196">
            <v>19276.926288421222</v>
          </cell>
          <cell r="AY196">
            <v>19354.263611827802</v>
          </cell>
          <cell r="AZ196">
            <v>19431.914217645899</v>
          </cell>
          <cell r="BA196">
            <v>19505.152207225372</v>
          </cell>
          <cell r="BB196">
            <v>19579.743840340911</v>
          </cell>
          <cell r="BC196">
            <v>19655.081389787607</v>
          </cell>
          <cell r="BD196">
            <v>19731.17231472877</v>
          </cell>
          <cell r="BE196">
            <v>19808.024148919343</v>
          </cell>
          <cell r="BF196">
            <v>19885.644501451825</v>
          </cell>
        </row>
        <row r="197">
          <cell r="D197" t="str">
            <v>Stock Units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101.78953782041197</v>
          </cell>
          <cell r="L197">
            <v>104.24328756752629</v>
          </cell>
          <cell r="M197">
            <v>106.38470004858388</v>
          </cell>
          <cell r="N197">
            <v>108.1678506456953</v>
          </cell>
          <cell r="O197">
            <v>109.37414239607516</v>
          </cell>
          <cell r="P197">
            <v>111.31842924730736</v>
          </cell>
          <cell r="Q197">
            <v>114.0972590096281</v>
          </cell>
          <cell r="R197">
            <v>117.65424635664823</v>
          </cell>
          <cell r="S197">
            <v>120.85331035482375</v>
          </cell>
          <cell r="T197">
            <v>122.85804802997619</v>
          </cell>
          <cell r="U197">
            <v>125.20339641271165</v>
          </cell>
          <cell r="V197">
            <v>128.62032370334407</v>
          </cell>
          <cell r="W197">
            <v>132.98725627080384</v>
          </cell>
          <cell r="X197">
            <v>136.51523666682212</v>
          </cell>
          <cell r="Y197">
            <v>139.61477275260086</v>
          </cell>
          <cell r="Z197">
            <v>141.40616933451406</v>
          </cell>
          <cell r="AA197">
            <v>143.15690591446224</v>
          </cell>
          <cell r="AB197">
            <v>145.04560726040199</v>
          </cell>
          <cell r="AC197">
            <v>145.32768310775504</v>
          </cell>
          <cell r="AD197">
            <v>145.61966145310649</v>
          </cell>
          <cell r="AE197">
            <v>145.91631861653735</v>
          </cell>
          <cell r="AF197">
            <v>146.24376331582278</v>
          </cell>
          <cell r="AG197">
            <v>146.5262655165603</v>
          </cell>
          <cell r="AH197">
            <v>147.79879119667905</v>
          </cell>
          <cell r="AI197">
            <v>148.31318159091552</v>
          </cell>
          <cell r="AJ197">
            <v>149.32562439017636</v>
          </cell>
          <cell r="AK197">
            <v>150.33296211746884</v>
          </cell>
          <cell r="AL197">
            <v>150.98747643521344</v>
          </cell>
          <cell r="AM197">
            <v>151.68033895591728</v>
          </cell>
          <cell r="AN197">
            <v>152.37277521645603</v>
          </cell>
          <cell r="AO197">
            <v>153.02145358633223</v>
          </cell>
          <cell r="AP197">
            <v>153.69662062090993</v>
          </cell>
          <cell r="AQ197">
            <v>154.34126634789362</v>
          </cell>
          <cell r="AR197">
            <v>154.95126013299063</v>
          </cell>
          <cell r="AS197">
            <v>155.58806328297868</v>
          </cell>
          <cell r="AT197">
            <v>156.22142545455247</v>
          </cell>
          <cell r="AU197">
            <v>156.85058189307213</v>
          </cell>
          <cell r="AV197">
            <v>157.47791134534711</v>
          </cell>
          <cell r="AW197">
            <v>158.11218348435906</v>
          </cell>
          <cell r="AX197">
            <v>158.72773098803435</v>
          </cell>
          <cell r="AY197">
            <v>159.36453260678556</v>
          </cell>
          <cell r="AZ197">
            <v>160.00391381761457</v>
          </cell>
          <cell r="BA197">
            <v>160.60696119841293</v>
          </cell>
          <cell r="BB197">
            <v>161.22115458681805</v>
          </cell>
          <cell r="BC197">
            <v>161.84148990910725</v>
          </cell>
          <cell r="BD197">
            <v>162.46802858461933</v>
          </cell>
          <cell r="BE197">
            <v>163.10083264688654</v>
          </cell>
          <cell r="BF197">
            <v>163.73996474977645</v>
          </cell>
        </row>
        <row r="198">
          <cell r="D198" t="str">
            <v>Stock Units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3063.4650272234817</v>
          </cell>
          <cell r="L198">
            <v>3137.3132506932207</v>
          </cell>
          <cell r="M198">
            <v>3201.7613500269053</v>
          </cell>
          <cell r="N198">
            <v>3255.4271747225753</v>
          </cell>
          <cell r="O198">
            <v>3291.731815347202</v>
          </cell>
          <cell r="P198">
            <v>3350.2472079816489</v>
          </cell>
          <cell r="Q198">
            <v>3433.8790622543015</v>
          </cell>
          <cell r="R198">
            <v>3540.9304014508475</v>
          </cell>
          <cell r="S198">
            <v>3637.2096545853992</v>
          </cell>
          <cell r="T198">
            <v>3697.5443794313082</v>
          </cell>
          <cell r="U198">
            <v>3768.1301478807295</v>
          </cell>
          <cell r="V198">
            <v>3870.9662298549501</v>
          </cell>
          <cell r="W198">
            <v>4002.3937368769293</v>
          </cell>
          <cell r="X198">
            <v>4108.5720808536989</v>
          </cell>
          <cell r="Y198">
            <v>4201.8559349974612</v>
          </cell>
          <cell r="Z198">
            <v>4255.7699314266538</v>
          </cell>
          <cell r="AA198">
            <v>4308.4602216018056</v>
          </cell>
          <cell r="AB198">
            <v>4365.302708993433</v>
          </cell>
          <cell r="AC198">
            <v>4373.7920833622911</v>
          </cell>
          <cell r="AD198">
            <v>4382.5794840013314</v>
          </cell>
          <cell r="AE198">
            <v>4391.5076986755066</v>
          </cell>
          <cell r="AF198">
            <v>4401.3624971753334</v>
          </cell>
          <cell r="AG198">
            <v>4409.864703105377</v>
          </cell>
          <cell r="AH198">
            <v>4448.1627246973931</v>
          </cell>
          <cell r="AI198">
            <v>4463.6438538667126</v>
          </cell>
          <cell r="AJ198">
            <v>4494.1144029429051</v>
          </cell>
          <cell r="AK198">
            <v>4524.4313094172021</v>
          </cell>
          <cell r="AL198">
            <v>4544.1296179581568</v>
          </cell>
          <cell r="AM198">
            <v>4564.9820566890894</v>
          </cell>
          <cell r="AN198">
            <v>4585.8216666643739</v>
          </cell>
          <cell r="AO198">
            <v>4605.3443361113859</v>
          </cell>
          <cell r="AP198">
            <v>4625.6642102581009</v>
          </cell>
          <cell r="AQ198">
            <v>4645.0655130034556</v>
          </cell>
          <cell r="AR198">
            <v>4663.4239284897831</v>
          </cell>
          <cell r="AS198">
            <v>4682.5892004910766</v>
          </cell>
          <cell r="AT198">
            <v>4701.6509125661023</v>
          </cell>
          <cell r="AU198">
            <v>4720.5860486058982</v>
          </cell>
          <cell r="AV198">
            <v>4739.466199540293</v>
          </cell>
          <cell r="AW198">
            <v>4758.5552980587827</v>
          </cell>
          <cell r="AX198">
            <v>4777.0808586466592</v>
          </cell>
          <cell r="AY198">
            <v>4796.2460845637415</v>
          </cell>
          <cell r="AZ198">
            <v>4815.4889460638524</v>
          </cell>
          <cell r="BA198">
            <v>4833.6383020820895</v>
          </cell>
          <cell r="BB198">
            <v>4852.1231091223835</v>
          </cell>
          <cell r="BC198">
            <v>4870.7927642330806</v>
          </cell>
          <cell r="BD198">
            <v>4889.6491158948847</v>
          </cell>
          <cell r="BE198">
            <v>4908.6940310733071</v>
          </cell>
          <cell r="BF198">
            <v>4927.9293954035138</v>
          </cell>
        </row>
        <row r="199">
          <cell r="D199" t="str">
            <v>Stock Units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D200" t="str">
            <v>Stock Units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23802.193693874666</v>
          </cell>
          <cell r="L200">
            <v>24375.971981974912</v>
          </cell>
          <cell r="M200">
            <v>24876.714157880459</v>
          </cell>
          <cell r="N200">
            <v>25293.681331586235</v>
          </cell>
          <cell r="O200">
            <v>25575.757373080025</v>
          </cell>
          <cell r="P200">
            <v>26030.404218133313</v>
          </cell>
          <cell r="Q200">
            <v>26680.198348859765</v>
          </cell>
          <cell r="R200">
            <v>27511.95477111416</v>
          </cell>
          <cell r="S200">
            <v>28260.015353312872</v>
          </cell>
          <cell r="T200">
            <v>28728.797857597096</v>
          </cell>
          <cell r="U200">
            <v>29277.227860137991</v>
          </cell>
          <cell r="V200">
            <v>30076.233012838566</v>
          </cell>
          <cell r="W200">
            <v>31097.384862473184</v>
          </cell>
          <cell r="X200">
            <v>31922.358376768687</v>
          </cell>
          <cell r="Y200">
            <v>32647.145617722883</v>
          </cell>
          <cell r="Z200">
            <v>33066.041010493718</v>
          </cell>
          <cell r="AA200">
            <v>33475.428576988023</v>
          </cell>
          <cell r="AB200">
            <v>33917.077455925413</v>
          </cell>
          <cell r="AC200">
            <v>33983.037318783878</v>
          </cell>
          <cell r="AD200">
            <v>34051.312755329556</v>
          </cell>
          <cell r="AE200">
            <v>34120.682274200102</v>
          </cell>
          <cell r="AF200">
            <v>34197.25106823643</v>
          </cell>
          <cell r="AG200">
            <v>34263.310628431747</v>
          </cell>
          <cell r="AH200">
            <v>34560.874635177257</v>
          </cell>
          <cell r="AI200">
            <v>34681.158311280458</v>
          </cell>
          <cell r="AJ200">
            <v>34917.90523172028</v>
          </cell>
          <cell r="AK200">
            <v>35153.458395764166</v>
          </cell>
          <cell r="AL200">
            <v>35306.508275938075</v>
          </cell>
          <cell r="AM200">
            <v>35468.525397482685</v>
          </cell>
          <cell r="AN200">
            <v>35630.442843488614</v>
          </cell>
          <cell r="AO200">
            <v>35782.128061197931</v>
          </cell>
          <cell r="AP200">
            <v>35940.007317522795</v>
          </cell>
          <cell r="AQ200">
            <v>36090.74955278734</v>
          </cell>
          <cell r="AR200">
            <v>36233.38887049949</v>
          </cell>
          <cell r="AS200">
            <v>36382.297218503067</v>
          </cell>
          <cell r="AT200">
            <v>36530.400937303428</v>
          </cell>
          <cell r="AU200">
            <v>36677.521198717855</v>
          </cell>
          <cell r="AV200">
            <v>36824.214242547823</v>
          </cell>
          <cell r="AW200">
            <v>36972.530745703843</v>
          </cell>
          <cell r="AX200">
            <v>37116.468730137072</v>
          </cell>
          <cell r="AY200">
            <v>37265.376720080312</v>
          </cell>
          <cell r="AZ200">
            <v>37414.887914946201</v>
          </cell>
          <cell r="BA200">
            <v>37555.9029040276</v>
          </cell>
          <cell r="BB200">
            <v>37699.524245762237</v>
          </cell>
          <cell r="BC200">
            <v>37844.581800914217</v>
          </cell>
          <cell r="BD200">
            <v>37991.089931617731</v>
          </cell>
          <cell r="BE200">
            <v>38139.063143628271</v>
          </cell>
          <cell r="BF200">
            <v>38288.516087758915</v>
          </cell>
        </row>
        <row r="201">
          <cell r="D201" t="str">
            <v>Stock Units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218.82070423596886</v>
          </cell>
          <cell r="L201">
            <v>224.09562009843893</v>
          </cell>
          <cell r="M201">
            <v>228.69909308002809</v>
          </cell>
          <cell r="N201">
            <v>232.53239734462866</v>
          </cell>
          <cell r="O201">
            <v>235.12560698074932</v>
          </cell>
          <cell r="P201">
            <v>239.30531176312087</v>
          </cell>
          <cell r="Q201">
            <v>245.27906406186602</v>
          </cell>
          <cell r="R201">
            <v>252.92565027199905</v>
          </cell>
          <cell r="S201">
            <v>259.80279552647261</v>
          </cell>
          <cell r="T201">
            <v>264.11245366304064</v>
          </cell>
          <cell r="U201">
            <v>269.15433513512596</v>
          </cell>
          <cell r="V201">
            <v>276.49982910306642</v>
          </cell>
          <cell r="W201">
            <v>285.88758427146558</v>
          </cell>
          <cell r="X201">
            <v>293.47181317472922</v>
          </cell>
          <cell r="Y201">
            <v>300.13499962412175</v>
          </cell>
          <cell r="Z201">
            <v>303.98603058480614</v>
          </cell>
          <cell r="AA201">
            <v>307.74965324740072</v>
          </cell>
          <cell r="AB201">
            <v>311.8098638295445</v>
          </cell>
          <cell r="AC201">
            <v>312.41625262830934</v>
          </cell>
          <cell r="AD201">
            <v>313.04392919035621</v>
          </cell>
          <cell r="AE201">
            <v>313.68166397929997</v>
          </cell>
          <cell r="AF201">
            <v>314.38558386370295</v>
          </cell>
          <cell r="AG201">
            <v>314.99288920998185</v>
          </cell>
          <cell r="AH201">
            <v>317.7284843550666</v>
          </cell>
          <cell r="AI201">
            <v>318.83428825917343</v>
          </cell>
          <cell r="AJ201">
            <v>321.01077369251692</v>
          </cell>
          <cell r="AK201">
            <v>323.17628456533862</v>
          </cell>
          <cell r="AL201">
            <v>324.58331800913015</v>
          </cell>
          <cell r="AM201">
            <v>326.07278999186587</v>
          </cell>
          <cell r="AN201">
            <v>327.56134562748468</v>
          </cell>
          <cell r="AO201">
            <v>328.95583332001536</v>
          </cell>
          <cell r="AP201">
            <v>330.40726466695662</v>
          </cell>
          <cell r="AQ201">
            <v>331.79308323909856</v>
          </cell>
          <cell r="AR201">
            <v>333.10440926034437</v>
          </cell>
          <cell r="AS201">
            <v>334.47336835696507</v>
          </cell>
          <cell r="AT201">
            <v>335.83493025603491</v>
          </cell>
          <cell r="AU201">
            <v>337.18745093644475</v>
          </cell>
          <cell r="AV201">
            <v>338.53604407749003</v>
          </cell>
          <cell r="AW201">
            <v>339.89956216694952</v>
          </cell>
          <cell r="AX201">
            <v>341.22282722079581</v>
          </cell>
          <cell r="AY201">
            <v>342.5917830256605</v>
          </cell>
          <cell r="AZ201">
            <v>343.96628427426322</v>
          </cell>
          <cell r="BA201">
            <v>345.26267735531604</v>
          </cell>
          <cell r="BB201">
            <v>346.58303141788201</v>
          </cell>
          <cell r="BC201">
            <v>347.91658902107355</v>
          </cell>
          <cell r="BD201">
            <v>349.26348220029706</v>
          </cell>
          <cell r="BE201">
            <v>350.62384431131284</v>
          </cell>
          <cell r="BF201">
            <v>351.99781004343873</v>
          </cell>
        </row>
        <row r="202">
          <cell r="D202" t="str">
            <v>Stock Units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1881.0383990893915</v>
          </cell>
          <cell r="L202">
            <v>1939.5975030456416</v>
          </cell>
          <cell r="M202">
            <v>1992.9276332588647</v>
          </cell>
          <cell r="N202">
            <v>2040.0438702249417</v>
          </cell>
          <cell r="O202">
            <v>2076.6595208949616</v>
          </cell>
          <cell r="P202">
            <v>2127.6866889157977</v>
          </cell>
          <cell r="Q202">
            <v>2195.2636413502901</v>
          </cell>
          <cell r="R202">
            <v>2278.6157376935898</v>
          </cell>
          <cell r="S202">
            <v>2355.8923573431302</v>
          </cell>
          <cell r="T202">
            <v>2410.5466670050364</v>
          </cell>
          <cell r="U202">
            <v>2472.4354041279375</v>
          </cell>
          <cell r="V202">
            <v>2556.2154511271779</v>
          </cell>
          <cell r="W202">
            <v>2659.8627496871381</v>
          </cell>
          <cell r="X202">
            <v>2747.7310755078033</v>
          </cell>
          <cell r="Y202">
            <v>2827.8159726154058</v>
          </cell>
          <cell r="Z202">
            <v>2882.025273153929</v>
          </cell>
          <cell r="AA202">
            <v>2935.8548995056713</v>
          </cell>
          <cell r="AB202">
            <v>2992.9752604430037</v>
          </cell>
          <cell r="AC202">
            <v>3017.2185390915884</v>
          </cell>
          <cell r="AD202">
            <v>3041.7401793092981</v>
          </cell>
          <cell r="AE202">
            <v>3066.434171288171</v>
          </cell>
          <cell r="AF202">
            <v>3091.8542792960625</v>
          </cell>
          <cell r="AG202">
            <v>3116.40154364517</v>
          </cell>
          <cell r="AH202">
            <v>3162.2023000415115</v>
          </cell>
          <cell r="AI202">
            <v>3173.2078466674598</v>
          </cell>
          <cell r="AJ202">
            <v>3194.8693834267337</v>
          </cell>
          <cell r="AK202">
            <v>3216.4216955422226</v>
          </cell>
          <cell r="AL202">
            <v>3230.425238224977</v>
          </cell>
          <cell r="AM202">
            <v>3245.2492529469014</v>
          </cell>
          <cell r="AN202">
            <v>3260.0641476965748</v>
          </cell>
          <cell r="AO202">
            <v>3273.942828412441</v>
          </cell>
          <cell r="AP202">
            <v>3288.3882425620923</v>
          </cell>
          <cell r="AQ202">
            <v>3302.1806435964622</v>
          </cell>
          <cell r="AR202">
            <v>3315.2316552767807</v>
          </cell>
          <cell r="AS202">
            <v>3328.8562618737737</v>
          </cell>
          <cell r="AT202">
            <v>3342.4072476395827</v>
          </cell>
          <cell r="AU202">
            <v>3355.8682504046546</v>
          </cell>
          <cell r="AV202">
            <v>3369.2901642160332</v>
          </cell>
          <cell r="AW202">
            <v>3382.8606190255505</v>
          </cell>
          <cell r="AX202">
            <v>3396.0304542870349</v>
          </cell>
          <cell r="AY202">
            <v>3409.6550281227273</v>
          </cell>
          <cell r="AZ202">
            <v>3423.3347931540684</v>
          </cell>
          <cell r="BA202">
            <v>3436.2371842978291</v>
          </cell>
          <cell r="BB202">
            <v>3449.3780478310123</v>
          </cell>
          <cell r="BC202">
            <v>3462.6503199995273</v>
          </cell>
          <cell r="BD202">
            <v>3476.0553148897279</v>
          </cell>
          <cell r="BE202">
            <v>3489.5943597288306</v>
          </cell>
          <cell r="BF202">
            <v>3503.268795016324</v>
          </cell>
        </row>
        <row r="203">
          <cell r="D203" t="str">
            <v>Stock Units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909.40764080461611</v>
          </cell>
          <cell r="L203">
            <v>934.51994171359365</v>
          </cell>
          <cell r="M203">
            <v>956.97282207444186</v>
          </cell>
          <cell r="N203">
            <v>976.32309211134702</v>
          </cell>
          <cell r="O203">
            <v>990.55811579916781</v>
          </cell>
          <cell r="P203">
            <v>1011.5732806847698</v>
          </cell>
          <cell r="Q203">
            <v>1040.3166426368687</v>
          </cell>
          <cell r="R203">
            <v>1076.3489809859436</v>
          </cell>
          <cell r="S203">
            <v>1109.3136372982126</v>
          </cell>
          <cell r="T203">
            <v>1131.4748065284091</v>
          </cell>
          <cell r="U203">
            <v>1156.9059877940128</v>
          </cell>
          <cell r="V203">
            <v>1192.4151212433319</v>
          </cell>
          <cell r="W203">
            <v>1236.9697763496408</v>
          </cell>
          <cell r="X203">
            <v>1273.9625860870965</v>
          </cell>
          <cell r="Y203">
            <v>1307.1599591984275</v>
          </cell>
          <cell r="Z203">
            <v>1328.2593910097439</v>
          </cell>
          <cell r="AA203">
            <v>1349.0852896982856</v>
          </cell>
          <cell r="AB203">
            <v>1371.3227168201472</v>
          </cell>
          <cell r="AC203">
            <v>1378.436854204348</v>
          </cell>
          <cell r="AD203">
            <v>1385.6624840677803</v>
          </cell>
          <cell r="AE203">
            <v>1392.9506490631913</v>
          </cell>
          <cell r="AF203">
            <v>1400.5518175095951</v>
          </cell>
          <cell r="AG203">
            <v>1407.7412446448159</v>
          </cell>
          <cell r="AH203">
            <v>1424.4898422769429</v>
          </cell>
          <cell r="AI203">
            <v>1429.4475546210149</v>
          </cell>
          <cell r="AJ203">
            <v>1439.2055132061721</v>
          </cell>
          <cell r="AK203">
            <v>1448.9142689317921</v>
          </cell>
          <cell r="AL203">
            <v>1455.222500478905</v>
          </cell>
          <cell r="AM203">
            <v>1461.9003333275082</v>
          </cell>
          <cell r="AN203">
            <v>1468.5740578659522</v>
          </cell>
          <cell r="AO203">
            <v>1474.8260423464192</v>
          </cell>
          <cell r="AP203">
            <v>1481.3333254900031</v>
          </cell>
          <cell r="AQ203">
            <v>1487.5464432193185</v>
          </cell>
          <cell r="AR203">
            <v>1493.4255843387234</v>
          </cell>
          <cell r="AS203">
            <v>1499.5631150407223</v>
          </cell>
          <cell r="AT203">
            <v>1505.6674814741984</v>
          </cell>
          <cell r="AU203">
            <v>1511.7313129075812</v>
          </cell>
          <cell r="AV203">
            <v>1517.7775357845851</v>
          </cell>
          <cell r="AW203">
            <v>1523.8906725155848</v>
          </cell>
          <cell r="AX203">
            <v>1529.8233405660126</v>
          </cell>
          <cell r="AY203">
            <v>1535.9608565098979</v>
          </cell>
          <cell r="AZ203">
            <v>1542.1232346511144</v>
          </cell>
          <cell r="BA203">
            <v>1547.9354260865359</v>
          </cell>
          <cell r="BB203">
            <v>1553.8550431273311</v>
          </cell>
          <cell r="BC203">
            <v>1559.8338563385339</v>
          </cell>
          <cell r="BD203">
            <v>1565.8724576818493</v>
          </cell>
          <cell r="BE203">
            <v>1571.9714450385975</v>
          </cell>
          <cell r="BF203">
            <v>1578.1314222689134</v>
          </cell>
        </row>
        <row r="204"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/>
        </row>
        <row r="206">
          <cell r="D206" t="str">
            <v>MiniMart</v>
          </cell>
        </row>
        <row r="208">
          <cell r="D208"/>
        </row>
        <row r="210"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</row>
        <row r="211">
          <cell r="D211" t="str">
            <v>SHIPMENTS</v>
          </cell>
          <cell r="E211">
            <v>1981</v>
          </cell>
          <cell r="F211">
            <v>1982</v>
          </cell>
          <cell r="G211">
            <v>1983</v>
          </cell>
          <cell r="H211">
            <v>1984</v>
          </cell>
          <cell r="I211">
            <v>1985</v>
          </cell>
          <cell r="J211">
            <v>1986</v>
          </cell>
          <cell r="K211">
            <v>1987</v>
          </cell>
          <cell r="L211">
            <v>1988</v>
          </cell>
          <cell r="M211">
            <v>1989</v>
          </cell>
          <cell r="N211">
            <v>1990</v>
          </cell>
          <cell r="O211">
            <v>1991</v>
          </cell>
          <cell r="P211">
            <v>1992</v>
          </cell>
          <cell r="Q211">
            <v>1993</v>
          </cell>
          <cell r="R211">
            <v>1994</v>
          </cell>
          <cell r="S211">
            <v>1995</v>
          </cell>
          <cell r="T211">
            <v>1996</v>
          </cell>
          <cell r="U211">
            <v>1997</v>
          </cell>
          <cell r="V211">
            <v>1998</v>
          </cell>
          <cell r="W211">
            <v>1999</v>
          </cell>
          <cell r="X211">
            <v>2000</v>
          </cell>
          <cell r="Y211">
            <v>2001</v>
          </cell>
          <cell r="Z211">
            <v>2002</v>
          </cell>
          <cell r="AA211">
            <v>2003</v>
          </cell>
          <cell r="AB211">
            <v>2004</v>
          </cell>
          <cell r="AC211">
            <v>2005</v>
          </cell>
          <cell r="AD211">
            <v>2006</v>
          </cell>
          <cell r="AE211">
            <v>2007</v>
          </cell>
          <cell r="AF211">
            <v>2008</v>
          </cell>
          <cell r="AG211">
            <v>2009</v>
          </cell>
          <cell r="AH211">
            <v>2010</v>
          </cell>
          <cell r="AI211">
            <v>2011</v>
          </cell>
          <cell r="AJ211">
            <v>2012</v>
          </cell>
          <cell r="AK211">
            <v>2013</v>
          </cell>
          <cell r="AL211">
            <v>2014</v>
          </cell>
          <cell r="AM211">
            <v>2015</v>
          </cell>
          <cell r="AN211">
            <v>2016</v>
          </cell>
          <cell r="AO211">
            <v>2017</v>
          </cell>
          <cell r="AP211">
            <v>2018</v>
          </cell>
          <cell r="AQ211">
            <v>2019</v>
          </cell>
          <cell r="AR211">
            <v>2020</v>
          </cell>
          <cell r="AS211">
            <v>2021</v>
          </cell>
          <cell r="AT211">
            <v>2022</v>
          </cell>
          <cell r="AU211">
            <v>2023</v>
          </cell>
          <cell r="AV211">
            <v>2024</v>
          </cell>
          <cell r="AW211">
            <v>2025</v>
          </cell>
          <cell r="AX211">
            <v>2026</v>
          </cell>
          <cell r="AY211">
            <v>2027</v>
          </cell>
          <cell r="AZ211">
            <v>2028</v>
          </cell>
          <cell r="BA211">
            <v>2029</v>
          </cell>
          <cell r="BB211">
            <v>2030</v>
          </cell>
          <cell r="BC211">
            <v>2031</v>
          </cell>
          <cell r="BD211">
            <v>2032</v>
          </cell>
          <cell r="BE211">
            <v>2033</v>
          </cell>
          <cell r="BF211">
            <v>2034</v>
          </cell>
        </row>
        <row r="212">
          <cell r="D212" t="str">
            <v>Stock Units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131.25718338434712</v>
          </cell>
          <cell r="L212">
            <v>134.42128342284536</v>
          </cell>
          <cell r="M212">
            <v>137.18262586280818</v>
          </cell>
          <cell r="N212">
            <v>139.48199110150193</v>
          </cell>
          <cell r="O212">
            <v>141.03749926948268</v>
          </cell>
          <cell r="P212">
            <v>143.5446490340706</v>
          </cell>
          <cell r="Q212">
            <v>147.12793839284862</v>
          </cell>
          <cell r="R212">
            <v>151.71465870321433</v>
          </cell>
          <cell r="S212">
            <v>155.83983835190887</v>
          </cell>
          <cell r="T212">
            <v>158.42493920116556</v>
          </cell>
          <cell r="U212">
            <v>161.44925613357978</v>
          </cell>
          <cell r="V212">
            <v>165.85536958689761</v>
          </cell>
          <cell r="W212">
            <v>171.48651087221742</v>
          </cell>
          <cell r="X212">
            <v>176.03582684055945</v>
          </cell>
          <cell r="Y212">
            <v>180.03266566239637</v>
          </cell>
          <cell r="Z212">
            <v>182.3426640640113</v>
          </cell>
          <cell r="AA212">
            <v>184.60023156311297</v>
          </cell>
          <cell r="AB212">
            <v>187.03570405105825</v>
          </cell>
          <cell r="AC212">
            <v>188.30296507494043</v>
          </cell>
          <cell r="AD212">
            <v>189.54489288032073</v>
          </cell>
          <cell r="AE212">
            <v>190.83817939171934</v>
          </cell>
          <cell r="AF212">
            <v>192.29176340309402</v>
          </cell>
          <cell r="AG212">
            <v>193.56631243011626</v>
          </cell>
          <cell r="AH212">
            <v>194.61714754581621</v>
          </cell>
          <cell r="AI212">
            <v>196.4138841893475</v>
          </cell>
          <cell r="AJ212">
            <v>199.30556633542611</v>
          </cell>
          <cell r="AK212">
            <v>202.31625705263571</v>
          </cell>
          <cell r="AL212">
            <v>205.21674748517839</v>
          </cell>
          <cell r="AM212">
            <v>207.21670319938818</v>
          </cell>
          <cell r="AN212">
            <v>208.45287797132229</v>
          </cell>
          <cell r="AO212">
            <v>209.6115344340318</v>
          </cell>
          <cell r="AP212">
            <v>210.52832493292755</v>
          </cell>
          <cell r="AQ212">
            <v>212.10795157629227</v>
          </cell>
          <cell r="AR212">
            <v>214.68986428185636</v>
          </cell>
          <cell r="AS212">
            <v>216.84487282571382</v>
          </cell>
          <cell r="AT212">
            <v>218.87833146245092</v>
          </cell>
          <cell r="AU212">
            <v>220.88531244654774</v>
          </cell>
          <cell r="AV212">
            <v>222.90556567512195</v>
          </cell>
          <cell r="AW212">
            <v>224.72955952488914</v>
          </cell>
          <cell r="AX212">
            <v>226.81061658679135</v>
          </cell>
          <cell r="AY212">
            <v>228.65086102459998</v>
          </cell>
          <cell r="AZ212">
            <v>230.99680499059048</v>
          </cell>
          <cell r="BA212">
            <v>233.3432441192395</v>
          </cell>
          <cell r="BB212">
            <v>235.10401195214729</v>
          </cell>
          <cell r="BC212">
            <v>236.88238746338411</v>
          </cell>
          <cell r="BD212">
            <v>238.67854672973334</v>
          </cell>
          <cell r="BE212">
            <v>240.49266758874606</v>
          </cell>
          <cell r="BF212">
            <v>242.32492965634887</v>
          </cell>
        </row>
        <row r="213">
          <cell r="D213" t="str">
            <v>Stock Units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627.11765394743622</v>
          </cell>
          <cell r="L213">
            <v>642.23502079803893</v>
          </cell>
          <cell r="M213">
            <v>655.42810134452793</v>
          </cell>
          <cell r="N213">
            <v>666.4139574849537</v>
          </cell>
          <cell r="O213">
            <v>673.84582984308383</v>
          </cell>
          <cell r="P213">
            <v>685.82443427389285</v>
          </cell>
          <cell r="Q213">
            <v>702.94459454361004</v>
          </cell>
          <cell r="R213">
            <v>724.85892491535731</v>
          </cell>
          <cell r="S213">
            <v>744.56811657023127</v>
          </cell>
          <cell r="T213">
            <v>756.91915396112427</v>
          </cell>
          <cell r="U213">
            <v>771.36866819377008</v>
          </cell>
          <cell r="V213">
            <v>792.42009913739969</v>
          </cell>
          <cell r="W213">
            <v>819.32444083392761</v>
          </cell>
          <cell r="X213">
            <v>841.06006157156185</v>
          </cell>
          <cell r="Y213">
            <v>860.15606927589374</v>
          </cell>
          <cell r="Z213">
            <v>871.19272830583179</v>
          </cell>
          <cell r="AA213">
            <v>881.97888413487306</v>
          </cell>
          <cell r="AB213">
            <v>893.61503046616724</v>
          </cell>
          <cell r="AC213">
            <v>899.6697220247155</v>
          </cell>
          <cell r="AD213">
            <v>905.60337709486578</v>
          </cell>
          <cell r="AE213">
            <v>911.78241264932569</v>
          </cell>
          <cell r="AF213">
            <v>918.7273140370047</v>
          </cell>
          <cell r="AG213">
            <v>924.81682605499986</v>
          </cell>
          <cell r="AH213">
            <v>929.83748271889965</v>
          </cell>
          <cell r="AI213">
            <v>938.42189112688254</v>
          </cell>
          <cell r="AJ213">
            <v>952.23770582481359</v>
          </cell>
          <cell r="AK213">
            <v>966.62211702925947</v>
          </cell>
          <cell r="AL213">
            <v>980.48001576251886</v>
          </cell>
          <cell r="AM213">
            <v>990.03535973041016</v>
          </cell>
          <cell r="AN213">
            <v>995.94152808520641</v>
          </cell>
          <cell r="AO213">
            <v>1001.4773311848186</v>
          </cell>
          <cell r="AP213">
            <v>1005.8575524573205</v>
          </cell>
          <cell r="AQ213">
            <v>1013.4046575311741</v>
          </cell>
          <cell r="AR213">
            <v>1025.7404626799803</v>
          </cell>
          <cell r="AS213">
            <v>1036.0366146117437</v>
          </cell>
          <cell r="AT213">
            <v>1045.7520280983765</v>
          </cell>
          <cell r="AU213">
            <v>1055.340937244617</v>
          </cell>
          <cell r="AV213">
            <v>1064.9932582255826</v>
          </cell>
          <cell r="AW213">
            <v>1073.7078955078036</v>
          </cell>
          <cell r="AX213">
            <v>1083.6507236924476</v>
          </cell>
          <cell r="AY213">
            <v>1092.4430026730888</v>
          </cell>
          <cell r="AZ213">
            <v>1103.6514016217102</v>
          </cell>
          <cell r="BA213">
            <v>1114.8621663474776</v>
          </cell>
          <cell r="BB213">
            <v>1123.2747237713704</v>
          </cell>
          <cell r="BC213">
            <v>1131.7714067695019</v>
          </cell>
          <cell r="BD213">
            <v>1140.3530565976148</v>
          </cell>
          <cell r="BE213">
            <v>1149.0205229240089</v>
          </cell>
          <cell r="BF213">
            <v>1157.7746639136669</v>
          </cell>
        </row>
        <row r="214">
          <cell r="D214" t="str">
            <v>Stock Units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41.189802783365323</v>
          </cell>
          <cell r="L214">
            <v>42.182728680540428</v>
          </cell>
          <cell r="M214">
            <v>43.049265258476545</v>
          </cell>
          <cell r="N214">
            <v>43.770828819926678</v>
          </cell>
          <cell r="O214">
            <v>44.258962672985419</v>
          </cell>
          <cell r="P214">
            <v>45.045731074447652</v>
          </cell>
          <cell r="Q214">
            <v>46.170202727717943</v>
          </cell>
          <cell r="R214">
            <v>47.609560941380096</v>
          </cell>
          <cell r="S214">
            <v>48.90408312900113</v>
          </cell>
          <cell r="T214">
            <v>49.715313352067852</v>
          </cell>
          <cell r="U214">
            <v>50.664373927562337</v>
          </cell>
          <cell r="V214">
            <v>52.047055922587816</v>
          </cell>
          <cell r="W214">
            <v>53.814163771522885</v>
          </cell>
          <cell r="X214">
            <v>55.241784132585494</v>
          </cell>
          <cell r="Y214">
            <v>56.496031698955207</v>
          </cell>
          <cell r="Z214">
            <v>57.220932052132795</v>
          </cell>
          <cell r="AA214">
            <v>57.929379069358838</v>
          </cell>
          <cell r="AB214">
            <v>58.693654432247222</v>
          </cell>
          <cell r="AC214">
            <v>59.091333479617191</v>
          </cell>
          <cell r="AD214">
            <v>59.481062712378503</v>
          </cell>
          <cell r="AE214">
            <v>59.886908815223087</v>
          </cell>
          <cell r="AF214">
            <v>60.343057859517728</v>
          </cell>
          <cell r="AG214">
            <v>60.743023954379382</v>
          </cell>
          <cell r="AH214">
            <v>61.072786410478813</v>
          </cell>
          <cell r="AI214">
            <v>61.636620145840872</v>
          </cell>
          <cell r="AJ214">
            <v>62.544058613116107</v>
          </cell>
          <cell r="AK214">
            <v>63.488843147463811</v>
          </cell>
          <cell r="AL214">
            <v>64.39904574217924</v>
          </cell>
          <cell r="AM214">
            <v>65.026651632536854</v>
          </cell>
          <cell r="AN214">
            <v>65.41457550648316</v>
          </cell>
          <cell r="AO214">
            <v>65.77817336804118</v>
          </cell>
          <cell r="AP214">
            <v>66.065871297171682</v>
          </cell>
          <cell r="AQ214">
            <v>66.561573766430215</v>
          </cell>
          <cell r="AR214">
            <v>67.371803518463224</v>
          </cell>
          <cell r="AS214">
            <v>68.04806652083191</v>
          </cell>
          <cell r="AT214">
            <v>68.6861859597511</v>
          </cell>
          <cell r="AU214">
            <v>69.315996449306155</v>
          </cell>
          <cell r="AV214">
            <v>69.949971900491647</v>
          </cell>
          <cell r="AW214">
            <v>70.522359216848926</v>
          </cell>
          <cell r="AX214">
            <v>71.175415512516039</v>
          </cell>
          <cell r="AY214">
            <v>71.752902424181414</v>
          </cell>
          <cell r="AZ214">
            <v>72.489082851099667</v>
          </cell>
          <cell r="BA214">
            <v>73.225418664959207</v>
          </cell>
          <cell r="BB214">
            <v>73.777965031678008</v>
          </cell>
          <cell r="BC214">
            <v>74.336036862063992</v>
          </cell>
          <cell r="BD214">
            <v>74.899689410753851</v>
          </cell>
          <cell r="BE214">
            <v>75.468978484930602</v>
          </cell>
          <cell r="BF214">
            <v>76.043960449849109</v>
          </cell>
        </row>
        <row r="215">
          <cell r="D215" t="str">
            <v>Stock Units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291.68262974299358</v>
          </cell>
          <cell r="L215">
            <v>298.71396316187855</v>
          </cell>
          <cell r="M215">
            <v>304.8502796951293</v>
          </cell>
          <cell r="N215">
            <v>309.95998022555989</v>
          </cell>
          <cell r="O215">
            <v>313.41666504329481</v>
          </cell>
          <cell r="P215">
            <v>318.98810896460134</v>
          </cell>
          <cell r="Q215">
            <v>326.95097420633027</v>
          </cell>
          <cell r="R215">
            <v>337.14368600714295</v>
          </cell>
          <cell r="S215">
            <v>346.31075189313083</v>
          </cell>
          <cell r="T215">
            <v>352.05542044703458</v>
          </cell>
          <cell r="U215">
            <v>358.77612474128841</v>
          </cell>
          <cell r="V215">
            <v>368.56748797088358</v>
          </cell>
          <cell r="W215">
            <v>381.08113527159423</v>
          </cell>
          <cell r="X215">
            <v>391.19072631235434</v>
          </cell>
          <cell r="Y215">
            <v>400.07259036088078</v>
          </cell>
          <cell r="Z215">
            <v>405.20592014224735</v>
          </cell>
          <cell r="AA215">
            <v>410.22273680691768</v>
          </cell>
          <cell r="AB215">
            <v>415.63489789124054</v>
          </cell>
          <cell r="AC215">
            <v>418.45103349986766</v>
          </cell>
          <cell r="AD215">
            <v>421.2108730673794</v>
          </cell>
          <cell r="AE215">
            <v>424.0848430927096</v>
          </cell>
          <cell r="AF215">
            <v>427.31502978465335</v>
          </cell>
          <cell r="AG215">
            <v>430.14736095581389</v>
          </cell>
          <cell r="AH215">
            <v>432.48255010181379</v>
          </cell>
          <cell r="AI215">
            <v>436.47529819855004</v>
          </cell>
          <cell r="AJ215">
            <v>442.90125852316913</v>
          </cell>
          <cell r="AK215">
            <v>449.59168233919047</v>
          </cell>
          <cell r="AL215">
            <v>456.03721663372971</v>
          </cell>
          <cell r="AM215">
            <v>460.48156266530702</v>
          </cell>
          <cell r="AN215">
            <v>463.22861771404951</v>
          </cell>
          <cell r="AO215">
            <v>465.80340985340399</v>
          </cell>
          <cell r="AP215">
            <v>467.84072207317229</v>
          </cell>
          <cell r="AQ215">
            <v>471.35100350287166</v>
          </cell>
          <cell r="AR215">
            <v>477.08858729301414</v>
          </cell>
          <cell r="AS215">
            <v>481.87749516825295</v>
          </cell>
          <cell r="AT215">
            <v>486.39629213877981</v>
          </cell>
          <cell r="AU215">
            <v>490.8562498812172</v>
          </cell>
          <cell r="AV215">
            <v>495.34570150027099</v>
          </cell>
          <cell r="AW215">
            <v>499.39902116642031</v>
          </cell>
          <cell r="AX215">
            <v>504.02359241509191</v>
          </cell>
          <cell r="AY215">
            <v>508.11302449911102</v>
          </cell>
          <cell r="AZ215">
            <v>513.32623331242326</v>
          </cell>
          <cell r="BA215">
            <v>518.54054248719888</v>
          </cell>
          <cell r="BB215">
            <v>522.4533598936606</v>
          </cell>
          <cell r="BC215">
            <v>526.40530547418689</v>
          </cell>
          <cell r="BD215">
            <v>530.39677051051854</v>
          </cell>
          <cell r="BE215">
            <v>534.42815019721343</v>
          </cell>
          <cell r="BF215">
            <v>538.49984368077526</v>
          </cell>
        </row>
        <row r="216">
          <cell r="D216" t="str">
            <v>Stock Units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D217" t="str">
            <v>Stock Units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9631.713485052851</v>
          </cell>
          <cell r="L217">
            <v>9863.8966252290393</v>
          </cell>
          <cell r="M217">
            <v>10066.525224518413</v>
          </cell>
          <cell r="N217">
            <v>10235.253720784696</v>
          </cell>
          <cell r="O217">
            <v>10349.397637417273</v>
          </cell>
          <cell r="P217">
            <v>10533.373459341763</v>
          </cell>
          <cell r="Q217">
            <v>10796.316907828897</v>
          </cell>
          <cell r="R217">
            <v>11132.892588690138</v>
          </cell>
          <cell r="S217">
            <v>11435.600200008079</v>
          </cell>
          <cell r="T217">
            <v>11625.296108971006</v>
          </cell>
          <cell r="U217">
            <v>11847.22189946821</v>
          </cell>
          <cell r="V217">
            <v>12170.544564717897</v>
          </cell>
          <cell r="W217">
            <v>12583.760345032444</v>
          </cell>
          <cell r="X217">
            <v>12917.591277787868</v>
          </cell>
          <cell r="Y217">
            <v>13210.881179226208</v>
          </cell>
          <cell r="Z217">
            <v>13380.389941959102</v>
          </cell>
          <cell r="AA217">
            <v>13546.051300551895</v>
          </cell>
          <cell r="AB217">
            <v>13724.767410404176</v>
          </cell>
          <cell r="AC217">
            <v>13817.759616835017</v>
          </cell>
          <cell r="AD217">
            <v>13908.892859847832</v>
          </cell>
          <cell r="AE217">
            <v>14003.794828720649</v>
          </cell>
          <cell r="AF217">
            <v>14110.459503087603</v>
          </cell>
          <cell r="AG217">
            <v>14203.986506596311</v>
          </cell>
          <cell r="AH217">
            <v>14281.097278696434</v>
          </cell>
          <cell r="AI217">
            <v>14412.942653649472</v>
          </cell>
          <cell r="AJ217">
            <v>14625.13564151297</v>
          </cell>
          <cell r="AK217">
            <v>14846.061533967624</v>
          </cell>
          <cell r="AL217">
            <v>15058.900878010105</v>
          </cell>
          <cell r="AM217">
            <v>15205.65856338308</v>
          </cell>
          <cell r="AN217">
            <v>15296.369646111829</v>
          </cell>
          <cell r="AO217">
            <v>15381.392399066573</v>
          </cell>
          <cell r="AP217">
            <v>15448.666914514048</v>
          </cell>
          <cell r="AQ217">
            <v>15564.580656146714</v>
          </cell>
          <cell r="AR217">
            <v>15754.042617634886</v>
          </cell>
          <cell r="AS217">
            <v>15912.178152141192</v>
          </cell>
          <cell r="AT217">
            <v>16061.394297633262</v>
          </cell>
          <cell r="AU217">
            <v>16208.66750059516</v>
          </cell>
          <cell r="AV217">
            <v>16356.914627062146</v>
          </cell>
          <cell r="AW217">
            <v>16490.760148552676</v>
          </cell>
          <cell r="AX217">
            <v>16643.469088737646</v>
          </cell>
          <cell r="AY217">
            <v>16778.507085976496</v>
          </cell>
          <cell r="AZ217">
            <v>16950.653551029351</v>
          </cell>
          <cell r="BA217">
            <v>17122.836351349593</v>
          </cell>
          <cell r="BB217">
            <v>17252.04231816213</v>
          </cell>
          <cell r="BC217">
            <v>17382.540344642792</v>
          </cell>
          <cell r="BD217">
            <v>17514.343351388259</v>
          </cell>
          <cell r="BE217">
            <v>17647.464388201184</v>
          </cell>
          <cell r="BF217">
            <v>17781.916635382237</v>
          </cell>
        </row>
        <row r="218">
          <cell r="D218" t="str">
            <v>Stock Units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88.547230347962596</v>
          </cell>
          <cell r="L218">
            <v>90.681759580793226</v>
          </cell>
          <cell r="M218">
            <v>92.544585056676112</v>
          </cell>
          <cell r="N218">
            <v>94.095756719780653</v>
          </cell>
          <cell r="O218">
            <v>95.145115973932931</v>
          </cell>
          <cell r="P218">
            <v>96.836460874057323</v>
          </cell>
          <cell r="Q218">
            <v>99.253778845341458</v>
          </cell>
          <cell r="R218">
            <v>102.34802000907547</v>
          </cell>
          <cell r="S218">
            <v>105.13090185341682</v>
          </cell>
          <cell r="T218">
            <v>106.87483322897873</v>
          </cell>
          <cell r="U218">
            <v>108.91506357031989</v>
          </cell>
          <cell r="V218">
            <v>111.88746578733043</v>
          </cell>
          <cell r="W218">
            <v>115.68628236754813</v>
          </cell>
          <cell r="X218">
            <v>118.75529023887265</v>
          </cell>
          <cell r="Y218">
            <v>121.45159225218461</v>
          </cell>
          <cell r="Z218">
            <v>123.00993713889666</v>
          </cell>
          <cell r="AA218">
            <v>124.53291168562053</v>
          </cell>
          <cell r="AB218">
            <v>126.17590247542546</v>
          </cell>
          <cell r="AC218">
            <v>127.03080771489041</v>
          </cell>
          <cell r="AD218">
            <v>127.86862294620265</v>
          </cell>
          <cell r="AE218">
            <v>128.7410852044807</v>
          </cell>
          <cell r="AF218">
            <v>129.72168554167078</v>
          </cell>
          <cell r="AG218">
            <v>130.58150733104316</v>
          </cell>
          <cell r="AH218">
            <v>131.29040978231052</v>
          </cell>
          <cell r="AI218">
            <v>132.50250385097209</v>
          </cell>
          <cell r="AJ218">
            <v>134.45325761910792</v>
          </cell>
          <cell r="AK218">
            <v>136.48429559790264</v>
          </cell>
          <cell r="AL218">
            <v>138.4409915122159</v>
          </cell>
          <cell r="AM218">
            <v>139.79017892235026</v>
          </cell>
          <cell r="AN218">
            <v>140.62411310757705</v>
          </cell>
          <cell r="AO218">
            <v>141.40575277142139</v>
          </cell>
          <cell r="AP218">
            <v>142.02422756566435</v>
          </cell>
          <cell r="AQ218">
            <v>143.08985735176316</v>
          </cell>
          <cell r="AR218">
            <v>144.83163797803539</v>
          </cell>
          <cell r="AS218">
            <v>146.28542536714929</v>
          </cell>
          <cell r="AT218">
            <v>147.65721413838148</v>
          </cell>
          <cell r="AU218">
            <v>149.01114085630005</v>
          </cell>
          <cell r="AV218">
            <v>150.37402114505312</v>
          </cell>
          <cell r="AW218">
            <v>151.60450316062153</v>
          </cell>
          <cell r="AX218">
            <v>153.00840224085641</v>
          </cell>
          <cell r="AY218">
            <v>154.24984704356905</v>
          </cell>
          <cell r="AZ218">
            <v>155.8324411186812</v>
          </cell>
          <cell r="BA218">
            <v>157.41536923480237</v>
          </cell>
          <cell r="BB218">
            <v>158.60319843294408</v>
          </cell>
          <cell r="BC218">
            <v>159.80290592306719</v>
          </cell>
          <cell r="BD218">
            <v>161.01461048809156</v>
          </cell>
          <cell r="BE218">
            <v>162.23843209876614</v>
          </cell>
          <cell r="BF218">
            <v>163.47449192554748</v>
          </cell>
        </row>
        <row r="219">
          <cell r="D219" t="str">
            <v>Stock Units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761.17450128447479</v>
          </cell>
          <cell r="L219">
            <v>784.87082602252508</v>
          </cell>
          <cell r="M219">
            <v>806.45121230710993</v>
          </cell>
          <cell r="N219">
            <v>825.5171060137011</v>
          </cell>
          <cell r="O219">
            <v>840.33386873978429</v>
          </cell>
          <cell r="P219">
            <v>860.98234629825515</v>
          </cell>
          <cell r="Q219">
            <v>888.32780245297806</v>
          </cell>
          <cell r="R219">
            <v>922.05677385294553</v>
          </cell>
          <cell r="S219">
            <v>953.32726383930833</v>
          </cell>
          <cell r="T219">
            <v>975.44348800575165</v>
          </cell>
          <cell r="U219">
            <v>1000.4871706001395</v>
          </cell>
          <cell r="V219">
            <v>1034.3893150343565</v>
          </cell>
          <cell r="W219">
            <v>1076.3308728616996</v>
          </cell>
          <cell r="X219">
            <v>1111.8873660824786</v>
          </cell>
          <cell r="Y219">
            <v>1144.294243924955</v>
          </cell>
          <cell r="Z219">
            <v>1166.2303922366352</v>
          </cell>
          <cell r="AA219">
            <v>1188.0129029033249</v>
          </cell>
          <cell r="AB219">
            <v>1211.1270308608994</v>
          </cell>
          <cell r="AC219">
            <v>1226.8238443060293</v>
          </cell>
          <cell r="AD219">
            <v>1242.4554250081187</v>
          </cell>
          <cell r="AE219">
            <v>1258.5245114798711</v>
          </cell>
          <cell r="AF219">
            <v>1275.7599875616283</v>
          </cell>
          <cell r="AG219">
            <v>1291.9161827386429</v>
          </cell>
          <cell r="AH219">
            <v>1306.6717534933362</v>
          </cell>
          <cell r="AI219">
            <v>1318.7351561799678</v>
          </cell>
          <cell r="AJ219">
            <v>1338.1500917496733</v>
          </cell>
          <cell r="AK219">
            <v>1358.3640583414724</v>
          </cell>
          <cell r="AL219">
            <v>1377.8381332997901</v>
          </cell>
          <cell r="AM219">
            <v>1391.2659615921573</v>
          </cell>
          <cell r="AN219">
            <v>1399.565716661207</v>
          </cell>
          <cell r="AO219">
            <v>1407.3450089328123</v>
          </cell>
          <cell r="AP219">
            <v>1413.5003979305679</v>
          </cell>
          <cell r="AQ219">
            <v>1424.1061104383225</v>
          </cell>
          <cell r="AR219">
            <v>1441.4412345262549</v>
          </cell>
          <cell r="AS219">
            <v>1455.9100972565159</v>
          </cell>
          <cell r="AT219">
            <v>1469.5628662752165</v>
          </cell>
          <cell r="AU219">
            <v>1483.0378626708975</v>
          </cell>
          <cell r="AV219">
            <v>1496.6019697496952</v>
          </cell>
          <cell r="AW219">
            <v>1508.8483790311552</v>
          </cell>
          <cell r="AX219">
            <v>1522.8207268663084</v>
          </cell>
          <cell r="AY219">
            <v>1535.1762436166587</v>
          </cell>
          <cell r="AZ219">
            <v>1550.9270587647243</v>
          </cell>
          <cell r="BA219">
            <v>1566.6811984659826</v>
          </cell>
          <cell r="BB219">
            <v>1578.503104298708</v>
          </cell>
          <cell r="BC219">
            <v>1590.4432291897604</v>
          </cell>
          <cell r="BD219">
            <v>1602.5027553297236</v>
          </cell>
          <cell r="BE219">
            <v>1614.6828767310865</v>
          </cell>
          <cell r="BF219">
            <v>1626.9847993464628</v>
          </cell>
        </row>
        <row r="220">
          <cell r="D220" t="str">
            <v>Stock Units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367.99775474485068</v>
          </cell>
          <cell r="L220">
            <v>378.15961169032835</v>
          </cell>
          <cell r="M220">
            <v>387.2453167026992</v>
          </cell>
          <cell r="N220">
            <v>395.07553013810355</v>
          </cell>
          <cell r="O220">
            <v>400.83582565444971</v>
          </cell>
          <cell r="P220">
            <v>409.3397496886177</v>
          </cell>
          <cell r="Q220">
            <v>420.97093925376396</v>
          </cell>
          <cell r="R220">
            <v>435.55166083087153</v>
          </cell>
          <cell r="S220">
            <v>448.89102479103963</v>
          </cell>
          <cell r="T220">
            <v>457.8586869848798</v>
          </cell>
          <cell r="U220">
            <v>468.14958095402579</v>
          </cell>
          <cell r="V220">
            <v>482.51858424359926</v>
          </cell>
          <cell r="W220">
            <v>500.54791708277156</v>
          </cell>
          <cell r="X220">
            <v>515.51729969433893</v>
          </cell>
          <cell r="Y220">
            <v>528.95083403058891</v>
          </cell>
          <cell r="Z220">
            <v>537.48885722785019</v>
          </cell>
          <cell r="AA220">
            <v>545.91619345645972</v>
          </cell>
          <cell r="AB220">
            <v>554.914713905339</v>
          </cell>
          <cell r="AC220">
            <v>560.48283500115213</v>
          </cell>
          <cell r="AD220">
            <v>565.99964792232072</v>
          </cell>
          <cell r="AE220">
            <v>571.69416892826439</v>
          </cell>
          <cell r="AF220">
            <v>577.89527186005012</v>
          </cell>
          <cell r="AG220">
            <v>583.58451874529999</v>
          </cell>
          <cell r="AH220">
            <v>588.62161981762665</v>
          </cell>
          <cell r="AI220">
            <v>594.05586878714303</v>
          </cell>
          <cell r="AJ220">
            <v>602.80179200247426</v>
          </cell>
          <cell r="AK220">
            <v>611.90765789908858</v>
          </cell>
          <cell r="AL220">
            <v>620.68022186993221</v>
          </cell>
          <cell r="AM220">
            <v>626.72910906670177</v>
          </cell>
          <cell r="AN220">
            <v>630.46793273054277</v>
          </cell>
          <cell r="AO220">
            <v>633.97230144878063</v>
          </cell>
          <cell r="AP220">
            <v>636.74514400298767</v>
          </cell>
          <cell r="AQ220">
            <v>641.52274148218987</v>
          </cell>
          <cell r="AR220">
            <v>649.33176375048242</v>
          </cell>
          <cell r="AS220">
            <v>655.84960986939939</v>
          </cell>
          <cell r="AT220">
            <v>661.99982700947214</v>
          </cell>
          <cell r="AU220">
            <v>668.06996220927067</v>
          </cell>
          <cell r="AV220">
            <v>674.18023945277616</v>
          </cell>
          <cell r="AW220">
            <v>679.69692813065637</v>
          </cell>
          <cell r="AX220">
            <v>685.99110721074703</v>
          </cell>
          <cell r="AY220">
            <v>691.55694596392402</v>
          </cell>
          <cell r="AZ220">
            <v>698.65227828523268</v>
          </cell>
          <cell r="BA220">
            <v>705.74910823123582</v>
          </cell>
          <cell r="BB220">
            <v>711.07456915283808</v>
          </cell>
          <cell r="BC220">
            <v>716.45328468365631</v>
          </cell>
          <cell r="BD220">
            <v>721.88578736978275</v>
          </cell>
          <cell r="BE220">
            <v>727.37261508277049</v>
          </cell>
          <cell r="BF220">
            <v>732.91431107288804</v>
          </cell>
        </row>
        <row r="221"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</row>
        <row r="223">
          <cell r="D223" t="str">
            <v>Restaurant</v>
          </cell>
        </row>
        <row r="225">
          <cell r="D225"/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</row>
        <row r="228">
          <cell r="D228" t="str">
            <v>SHIPMENTS</v>
          </cell>
          <cell r="E228">
            <v>1981</v>
          </cell>
          <cell r="F228">
            <v>1982</v>
          </cell>
          <cell r="G228">
            <v>1983</v>
          </cell>
          <cell r="H228">
            <v>1984</v>
          </cell>
          <cell r="I228">
            <v>1985</v>
          </cell>
          <cell r="J228">
            <v>1986</v>
          </cell>
          <cell r="K228">
            <v>1987</v>
          </cell>
          <cell r="L228">
            <v>1988</v>
          </cell>
          <cell r="M228">
            <v>1989</v>
          </cell>
          <cell r="N228">
            <v>1990</v>
          </cell>
          <cell r="O228">
            <v>1991</v>
          </cell>
          <cell r="P228">
            <v>1992</v>
          </cell>
          <cell r="Q228">
            <v>1993</v>
          </cell>
          <cell r="R228">
            <v>1994</v>
          </cell>
          <cell r="S228">
            <v>1995</v>
          </cell>
          <cell r="T228">
            <v>1996</v>
          </cell>
          <cell r="U228">
            <v>1997</v>
          </cell>
          <cell r="V228">
            <v>1998</v>
          </cell>
          <cell r="W228">
            <v>1999</v>
          </cell>
          <cell r="X228">
            <v>2000</v>
          </cell>
          <cell r="Y228">
            <v>2001</v>
          </cell>
          <cell r="Z228">
            <v>2002</v>
          </cell>
          <cell r="AA228">
            <v>2003</v>
          </cell>
          <cell r="AB228">
            <v>2004</v>
          </cell>
          <cell r="AC228">
            <v>2005</v>
          </cell>
          <cell r="AD228">
            <v>2006</v>
          </cell>
          <cell r="AE228">
            <v>2007</v>
          </cell>
          <cell r="AF228">
            <v>2008</v>
          </cell>
          <cell r="AG228">
            <v>2009</v>
          </cell>
          <cell r="AH228">
            <v>2010</v>
          </cell>
          <cell r="AI228">
            <v>2011</v>
          </cell>
          <cell r="AJ228">
            <v>2012</v>
          </cell>
          <cell r="AK228">
            <v>2013</v>
          </cell>
          <cell r="AL228">
            <v>2014</v>
          </cell>
          <cell r="AM228">
            <v>2015</v>
          </cell>
          <cell r="AN228">
            <v>2016</v>
          </cell>
          <cell r="AO228">
            <v>2017</v>
          </cell>
          <cell r="AP228">
            <v>2018</v>
          </cell>
          <cell r="AQ228">
            <v>2019</v>
          </cell>
          <cell r="AR228">
            <v>2020</v>
          </cell>
          <cell r="AS228">
            <v>2021</v>
          </cell>
          <cell r="AT228">
            <v>2022</v>
          </cell>
          <cell r="AU228">
            <v>2023</v>
          </cell>
          <cell r="AV228">
            <v>2024</v>
          </cell>
          <cell r="AW228">
            <v>2025</v>
          </cell>
          <cell r="AX228">
            <v>2026</v>
          </cell>
          <cell r="AY228">
            <v>2027</v>
          </cell>
          <cell r="AZ228">
            <v>2028</v>
          </cell>
          <cell r="BA228">
            <v>2029</v>
          </cell>
          <cell r="BB228">
            <v>2030</v>
          </cell>
          <cell r="BC228">
            <v>2031</v>
          </cell>
          <cell r="BD228">
            <v>2032</v>
          </cell>
          <cell r="BE228">
            <v>2033</v>
          </cell>
          <cell r="BF228">
            <v>2034</v>
          </cell>
        </row>
        <row r="229">
          <cell r="D229" t="str">
            <v>Stock Units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9464.4230521592999</v>
          </cell>
          <cell r="L229">
            <v>9548.0593601593009</v>
          </cell>
          <cell r="M229">
            <v>9666.4251681593014</v>
          </cell>
          <cell r="N229">
            <v>9782.1090641593</v>
          </cell>
          <cell r="O229">
            <v>9911.1115521593019</v>
          </cell>
          <cell r="P229">
            <v>10017.430676159302</v>
          </cell>
          <cell r="Q229">
            <v>10123.581564159302</v>
          </cell>
          <cell r="R229">
            <v>10255.073616159301</v>
          </cell>
          <cell r="S229">
            <v>10393.520336159301</v>
          </cell>
          <cell r="T229">
            <v>10513.156956159301</v>
          </cell>
          <cell r="U229">
            <v>10704.244008159301</v>
          </cell>
          <cell r="V229">
            <v>10859.365820159303</v>
          </cell>
          <cell r="W229">
            <v>11028.449028159303</v>
          </cell>
          <cell r="X229">
            <v>11200.611448159301</v>
          </cell>
          <cell r="Y229">
            <v>11316.2284881593</v>
          </cell>
          <cell r="Z229">
            <v>11675.084845823299</v>
          </cell>
          <cell r="AA229">
            <v>12025.7961057713</v>
          </cell>
          <cell r="AB229">
            <v>12404.1447598673</v>
          </cell>
          <cell r="AC229">
            <v>12471.771858063614</v>
          </cell>
          <cell r="AD229">
            <v>12541.773059575795</v>
          </cell>
          <cell r="AE229">
            <v>12612.895997999058</v>
          </cell>
          <cell r="AF229">
            <v>12691.400184161173</v>
          </cell>
          <cell r="AG229">
            <v>12759.129499695378</v>
          </cell>
          <cell r="AH229">
            <v>12994.660996800518</v>
          </cell>
          <cell r="AI229">
            <v>13226.725977349734</v>
          </cell>
          <cell r="AJ229">
            <v>13483.981412692401</v>
          </cell>
          <cell r="AK229">
            <v>13724.232180139534</v>
          </cell>
          <cell r="AL229">
            <v>13935.570506960257</v>
          </cell>
          <cell r="AM229">
            <v>14112.387653670863</v>
          </cell>
          <cell r="AN229">
            <v>14264.434340259981</v>
          </cell>
          <cell r="AO229">
            <v>14398.3121065673</v>
          </cell>
          <cell r="AP229">
            <v>14525.776066104099</v>
          </cell>
          <cell r="AQ229">
            <v>14668.857790900474</v>
          </cell>
          <cell r="AR229">
            <v>14842.68091104717</v>
          </cell>
          <cell r="AS229">
            <v>15003.894253033735</v>
          </cell>
          <cell r="AT229">
            <v>15147.111882099314</v>
          </cell>
          <cell r="AU229">
            <v>15290.645737474535</v>
          </cell>
          <cell r="AV229">
            <v>15428.999785924145</v>
          </cell>
          <cell r="AW229">
            <v>15568.323041075479</v>
          </cell>
          <cell r="AX229">
            <v>15720.221273587387</v>
          </cell>
          <cell r="AY229">
            <v>15888.931935546263</v>
          </cell>
          <cell r="AZ229">
            <v>16066.877206215186</v>
          </cell>
          <cell r="BA229">
            <v>16264.705373759753</v>
          </cell>
          <cell r="BB229">
            <v>16415.331995864755</v>
          </cell>
          <cell r="BC229">
            <v>16567.464884190809</v>
          </cell>
          <cell r="BD229">
            <v>16721.119101400123</v>
          </cell>
          <cell r="BE229">
            <v>16876.30986078153</v>
          </cell>
          <cell r="BF229">
            <v>17033.05252775675</v>
          </cell>
        </row>
        <row r="230">
          <cell r="D230" t="str">
            <v>Stock Units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6942.8796842482461</v>
          </cell>
          <cell r="L230">
            <v>7004.2333262482462</v>
          </cell>
          <cell r="M230">
            <v>7091.063718248246</v>
          </cell>
          <cell r="N230">
            <v>7175.9267222482458</v>
          </cell>
          <cell r="O230">
            <v>7270.5599342482465</v>
          </cell>
          <cell r="P230">
            <v>7348.553160248247</v>
          </cell>
          <cell r="Q230">
            <v>7426.4229722482469</v>
          </cell>
          <cell r="R230">
            <v>7522.882470248247</v>
          </cell>
          <cell r="S230">
            <v>7624.443750248246</v>
          </cell>
          <cell r="T230">
            <v>7712.2063802482462</v>
          </cell>
          <cell r="U230">
            <v>7852.3833782482461</v>
          </cell>
          <cell r="V230">
            <v>7966.1771162482473</v>
          </cell>
          <cell r="W230">
            <v>8090.2126082482473</v>
          </cell>
          <cell r="X230">
            <v>8216.506938248247</v>
          </cell>
          <cell r="Y230">
            <v>8301.3208982482465</v>
          </cell>
          <cell r="Z230">
            <v>8564.5695401842459</v>
          </cell>
          <cell r="AA230">
            <v>8821.8431286862451</v>
          </cell>
          <cell r="AB230">
            <v>9099.3908639902456</v>
          </cell>
          <cell r="AC230">
            <v>9149.0005236160086</v>
          </cell>
          <cell r="AD230">
            <v>9200.3517699807835</v>
          </cell>
          <cell r="AE230">
            <v>9252.5258963423748</v>
          </cell>
          <cell r="AF230">
            <v>9310.1147336364811</v>
          </cell>
          <cell r="AG230">
            <v>9359.799377513762</v>
          </cell>
          <cell r="AH230">
            <v>9532.5797823244684</v>
          </cell>
          <cell r="AI230">
            <v>9702.8172315594766</v>
          </cell>
          <cell r="AJ230">
            <v>9891.5338100407771</v>
          </cell>
          <cell r="AK230">
            <v>10067.776161343234</v>
          </cell>
          <cell r="AL230">
            <v>10222.80902152924</v>
          </cell>
          <cell r="AM230">
            <v>10352.517950320596</v>
          </cell>
          <cell r="AN230">
            <v>10464.05584814692</v>
          </cell>
          <cell r="AO230">
            <v>10562.265450438057</v>
          </cell>
          <cell r="AP230">
            <v>10655.770033893883</v>
          </cell>
          <cell r="AQ230">
            <v>10760.731445149619</v>
          </cell>
          <cell r="AR230">
            <v>10888.244025987158</v>
          </cell>
          <cell r="AS230">
            <v>11006.506368101391</v>
          </cell>
          <cell r="AT230">
            <v>11111.567475554606</v>
          </cell>
          <cell r="AU230">
            <v>11216.860559242268</v>
          </cell>
          <cell r="AV230">
            <v>11318.353857557493</v>
          </cell>
          <cell r="AW230">
            <v>11420.558143270697</v>
          </cell>
          <cell r="AX230">
            <v>11531.987138653521</v>
          </cell>
          <cell r="AY230">
            <v>11655.749339579557</v>
          </cell>
          <cell r="AZ230">
            <v>11786.285833756396</v>
          </cell>
          <cell r="BA230">
            <v>11931.407956663177</v>
          </cell>
          <cell r="BB230">
            <v>12041.904128353342</v>
          </cell>
          <cell r="BC230">
            <v>12153.505261760411</v>
          </cell>
          <cell r="BD230">
            <v>12266.222406501551</v>
          </cell>
          <cell r="BE230">
            <v>12380.066722690101</v>
          </cell>
          <cell r="BF230">
            <v>12495.049482040537</v>
          </cell>
        </row>
        <row r="231">
          <cell r="D231" t="str">
            <v>Stock Units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97.555716566261736</v>
          </cell>
          <cell r="L231">
            <v>98.417808202796834</v>
          </cell>
          <cell r="M231">
            <v>99.637878475728058</v>
          </cell>
          <cell r="N231">
            <v>100.83030460749127</v>
          </cell>
          <cell r="O231">
            <v>102.16001378113175</v>
          </cell>
          <cell r="P231">
            <v>103.2559113619305</v>
          </cell>
          <cell r="Q231">
            <v>104.35007482925589</v>
          </cell>
          <cell r="R231">
            <v>105.7054454931551</v>
          </cell>
          <cell r="S231">
            <v>107.13250226158296</v>
          </cell>
          <cell r="T231">
            <v>108.36567158710278</v>
          </cell>
          <cell r="U231">
            <v>110.3353251181906</v>
          </cell>
          <cell r="V231">
            <v>111.93426246929141</v>
          </cell>
          <cell r="W231">
            <v>113.67710864436796</v>
          </cell>
          <cell r="X231">
            <v>115.45169417972713</v>
          </cell>
          <cell r="Y231">
            <v>116.64343118496346</v>
          </cell>
          <cell r="Z231">
            <v>120.34238767954693</v>
          </cell>
          <cell r="AA231">
            <v>123.957387567393</v>
          </cell>
          <cell r="AB231">
            <v>127.85726332937037</v>
          </cell>
          <cell r="AC231">
            <v>128.55433804670702</v>
          </cell>
          <cell r="AD231">
            <v>129.27588412895469</v>
          </cell>
          <cell r="AE231">
            <v>130.00899265378933</v>
          </cell>
          <cell r="AF231">
            <v>130.81818430681346</v>
          </cell>
          <cell r="AG231">
            <v>131.51631264206094</v>
          </cell>
          <cell r="AH231">
            <v>133.94408281329964</v>
          </cell>
          <cell r="AI231">
            <v>136.33612143442289</v>
          </cell>
          <cell r="AJ231">
            <v>138.98781379824786</v>
          </cell>
          <cell r="AK231">
            <v>141.46422843490674</v>
          </cell>
          <cell r="AL231">
            <v>143.64262449743345</v>
          </cell>
          <cell r="AM231">
            <v>145.46518920671272</v>
          </cell>
          <cell r="AN231">
            <v>147.03242932055602</v>
          </cell>
          <cell r="AO231">
            <v>148.41239103110331</v>
          </cell>
          <cell r="AP231">
            <v>149.72624163144692</v>
          </cell>
          <cell r="AQ231">
            <v>151.20107428771354</v>
          </cell>
          <cell r="AR231">
            <v>152.99277769617703</v>
          </cell>
          <cell r="AS231">
            <v>154.65450424948796</v>
          </cell>
          <cell r="AT231">
            <v>156.13073775589552</v>
          </cell>
          <cell r="AU231">
            <v>157.61023080428086</v>
          </cell>
          <cell r="AV231">
            <v>159.03633234918863</v>
          </cell>
          <cell r="AW231">
            <v>160.4724241125985</v>
          </cell>
          <cell r="AX231">
            <v>162.03813401759552</v>
          </cell>
          <cell r="AY231">
            <v>163.77714012806427</v>
          </cell>
          <cell r="AZ231">
            <v>165.61133311521351</v>
          </cell>
          <cell r="BA231">
            <v>167.65047153236168</v>
          </cell>
          <cell r="BB231">
            <v>169.20307415509171</v>
          </cell>
          <cell r="BC231">
            <v>170.77120280404904</v>
          </cell>
          <cell r="BD231">
            <v>172.35501273949595</v>
          </cell>
          <cell r="BE231">
            <v>173.95466077429734</v>
          </cell>
          <cell r="BF231">
            <v>175.57030528944674</v>
          </cell>
        </row>
        <row r="232">
          <cell r="D232" t="str">
            <v>Stock Units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10293.423611472524</v>
          </cell>
          <cell r="L232">
            <v>10384.385727472523</v>
          </cell>
          <cell r="M232">
            <v>10513.119343472525</v>
          </cell>
          <cell r="N232">
            <v>10638.936135472524</v>
          </cell>
          <cell r="O232">
            <v>10779.238111472525</v>
          </cell>
          <cell r="P232">
            <v>10894.869859472527</v>
          </cell>
          <cell r="Q232">
            <v>11010.318635472526</v>
          </cell>
          <cell r="R232">
            <v>11153.328239472525</v>
          </cell>
          <cell r="S232">
            <v>11303.901679472525</v>
          </cell>
          <cell r="T232">
            <v>11434.017419472524</v>
          </cell>
          <cell r="U232">
            <v>11641.842023472525</v>
          </cell>
          <cell r="V232">
            <v>11810.551147472526</v>
          </cell>
          <cell r="W232">
            <v>11994.444563472525</v>
          </cell>
          <cell r="X232">
            <v>12181.686903472524</v>
          </cell>
          <cell r="Y232">
            <v>12307.430983472525</v>
          </cell>
          <cell r="Z232">
            <v>12697.720014800523</v>
          </cell>
          <cell r="AA232">
            <v>13079.150509196523</v>
          </cell>
          <cell r="AB232">
            <v>13490.639191388524</v>
          </cell>
          <cell r="AC232">
            <v>13564.189831032689</v>
          </cell>
          <cell r="AD232">
            <v>13640.322524648129</v>
          </cell>
          <cell r="AE232">
            <v>13717.675209502624</v>
          </cell>
          <cell r="AF232">
            <v>13803.055674744634</v>
          </cell>
          <cell r="AG232">
            <v>13876.717485070156</v>
          </cell>
          <cell r="AH232">
            <v>14132.879478272096</v>
          </cell>
          <cell r="AI232">
            <v>14385.271318431462</v>
          </cell>
          <cell r="AJ232">
            <v>14665.060076577867</v>
          </cell>
          <cell r="AK232">
            <v>14926.354706867083</v>
          </cell>
          <cell r="AL232">
            <v>15156.204419978674</v>
          </cell>
          <cell r="AM232">
            <v>15348.509199977801</v>
          </cell>
          <cell r="AN232">
            <v>15513.873844516329</v>
          </cell>
          <cell r="AO232">
            <v>15659.478130500203</v>
          </cell>
          <cell r="AP232">
            <v>15798.106816419786</v>
          </cell>
          <cell r="AQ232">
            <v>15953.721247037742</v>
          </cell>
          <cell r="AR232">
            <v>16142.76974997101</v>
          </cell>
          <cell r="AS232">
            <v>16318.103968627931</v>
          </cell>
          <cell r="AT232">
            <v>16473.866207538671</v>
          </cell>
          <cell r="AU232">
            <v>16629.972371413911</v>
          </cell>
          <cell r="AV232">
            <v>16780.445022647426</v>
          </cell>
          <cell r="AW232">
            <v>16931.971774600337</v>
          </cell>
          <cell r="AX232">
            <v>17097.174961784822</v>
          </cell>
          <cell r="AY232">
            <v>17280.663199973671</v>
          </cell>
          <cell r="AZ232">
            <v>17474.194917708486</v>
          </cell>
          <cell r="BA232">
            <v>17689.351099928492</v>
          </cell>
          <cell r="BB232">
            <v>17853.171294772619</v>
          </cell>
          <cell r="BC232">
            <v>18018.629691565187</v>
          </cell>
          <cell r="BD232">
            <v>18185.742672325683</v>
          </cell>
          <cell r="BE232">
            <v>18354.526782893779</v>
          </cell>
          <cell r="BF232">
            <v>18524.998734567562</v>
          </cell>
        </row>
        <row r="233">
          <cell r="D233" t="str">
            <v>Stock Units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D234" t="str">
            <v>Stock Units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22812.168238269158</v>
          </cell>
          <cell r="L234">
            <v>23013.757444331583</v>
          </cell>
          <cell r="M234">
            <v>23299.055418743093</v>
          </cell>
          <cell r="N234">
            <v>23577.889161007854</v>
          </cell>
          <cell r="O234">
            <v>23888.824803169358</v>
          </cell>
          <cell r="P234">
            <v>24145.086566857117</v>
          </cell>
          <cell r="Q234">
            <v>24400.942830081232</v>
          </cell>
          <cell r="R234">
            <v>24717.879086595556</v>
          </cell>
          <cell r="S234">
            <v>25051.578230354349</v>
          </cell>
          <cell r="T234">
            <v>25339.93925224202</v>
          </cell>
          <cell r="U234">
            <v>25800.517773970754</v>
          </cell>
          <cell r="V234">
            <v>26174.409014172852</v>
          </cell>
          <cell r="W234">
            <v>26581.951509463386</v>
          </cell>
          <cell r="X234">
            <v>26996.915852002101</v>
          </cell>
          <cell r="Y234">
            <v>27275.588450760137</v>
          </cell>
          <cell r="Z234">
            <v>28140.542559350615</v>
          </cell>
          <cell r="AA234">
            <v>28985.86447922864</v>
          </cell>
          <cell r="AB234">
            <v>29897.801012749453</v>
          </cell>
          <cell r="AC234">
            <v>30060.803103105962</v>
          </cell>
          <cell r="AD234">
            <v>30229.527512082219</v>
          </cell>
          <cell r="AE234">
            <v>30400.955651755386</v>
          </cell>
          <cell r="AF234">
            <v>30590.174866943576</v>
          </cell>
          <cell r="AG234">
            <v>30753.423332498653</v>
          </cell>
          <cell r="AH234">
            <v>31321.126625954879</v>
          </cell>
          <cell r="AI234">
            <v>31880.474549153598</v>
          </cell>
          <cell r="AJ234">
            <v>32500.539210137576</v>
          </cell>
          <cell r="AK234">
            <v>33079.617395482092</v>
          </cell>
          <cell r="AL234">
            <v>33589.007713313331</v>
          </cell>
          <cell r="AM234">
            <v>34015.191377752628</v>
          </cell>
          <cell r="AN234">
            <v>34381.670620642246</v>
          </cell>
          <cell r="AO234">
            <v>34704.357181834101</v>
          </cell>
          <cell r="AP234">
            <v>35011.584497566357</v>
          </cell>
          <cell r="AQ234">
            <v>35356.455427351342</v>
          </cell>
          <cell r="AR234">
            <v>35775.422567623318</v>
          </cell>
          <cell r="AS234">
            <v>36163.996267190996</v>
          </cell>
          <cell r="AT234">
            <v>36509.19476803195</v>
          </cell>
          <cell r="AU234">
            <v>36855.155471464357</v>
          </cell>
          <cell r="AV234">
            <v>37188.631248306148</v>
          </cell>
          <cell r="AW234">
            <v>37524.443111163484</v>
          </cell>
          <cell r="AX234">
            <v>37890.564534102923</v>
          </cell>
          <cell r="AY234">
            <v>38297.209078940505</v>
          </cell>
          <cell r="AZ234">
            <v>38726.111868823471</v>
          </cell>
          <cell r="BA234">
            <v>39202.938550748426</v>
          </cell>
          <cell r="BB234">
            <v>39565.995001805692</v>
          </cell>
          <cell r="BC234">
            <v>39932.682017373525</v>
          </cell>
          <cell r="BD234">
            <v>40303.035903097043</v>
          </cell>
          <cell r="BE234">
            <v>40677.093327677794</v>
          </cell>
          <cell r="BF234">
            <v>41054.891326504359</v>
          </cell>
        </row>
        <row r="235">
          <cell r="D235" t="str">
            <v>Stock Units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209.71910334180913</v>
          </cell>
          <cell r="L235">
            <v>211.57237336407186</v>
          </cell>
          <cell r="M235">
            <v>214.19520319567215</v>
          </cell>
          <cell r="N235">
            <v>216.758605402706</v>
          </cell>
          <cell r="O235">
            <v>219.61713000194717</v>
          </cell>
          <cell r="P235">
            <v>221.97302124122137</v>
          </cell>
          <cell r="Q235">
            <v>224.32518459313511</v>
          </cell>
          <cell r="R235">
            <v>227.23887463953713</v>
          </cell>
          <cell r="S235">
            <v>230.30667093509581</v>
          </cell>
          <cell r="T235">
            <v>232.95766028066618</v>
          </cell>
          <cell r="U235">
            <v>237.19189674545802</v>
          </cell>
          <cell r="V235">
            <v>240.62919103609889</v>
          </cell>
          <cell r="W235">
            <v>244.37585140583229</v>
          </cell>
          <cell r="X235">
            <v>248.19074304292141</v>
          </cell>
          <cell r="Y235">
            <v>250.75266380937552</v>
          </cell>
          <cell r="Z235">
            <v>258.70444630504824</v>
          </cell>
          <cell r="AA235">
            <v>266.47574420274628</v>
          </cell>
          <cell r="AB235">
            <v>274.85945021951085</v>
          </cell>
          <cell r="AC235">
            <v>276.35797731589884</v>
          </cell>
          <cell r="AD235">
            <v>277.90911140332054</v>
          </cell>
          <cell r="AE235">
            <v>279.48510169781167</v>
          </cell>
          <cell r="AF235">
            <v>281.22465068455534</v>
          </cell>
          <cell r="AG235">
            <v>282.72544278202474</v>
          </cell>
          <cell r="AH235">
            <v>287.94450939701238</v>
          </cell>
          <cell r="AI235">
            <v>293.08676258768224</v>
          </cell>
          <cell r="AJ235">
            <v>298.78720295605336</v>
          </cell>
          <cell r="AK235">
            <v>304.1108423631801</v>
          </cell>
          <cell r="AL235">
            <v>308.79382030682655</v>
          </cell>
          <cell r="AM235">
            <v>312.7118545345067</v>
          </cell>
          <cell r="AN235">
            <v>316.08100811120437</v>
          </cell>
          <cell r="AO235">
            <v>319.04756243286164</v>
          </cell>
          <cell r="AP235">
            <v>321.87199527521591</v>
          </cell>
          <cell r="AQ235">
            <v>325.04249714981773</v>
          </cell>
          <cell r="AR235">
            <v>328.89418770679504</v>
          </cell>
          <cell r="AS235">
            <v>332.46646224924012</v>
          </cell>
          <cell r="AT235">
            <v>335.63997558278879</v>
          </cell>
          <cell r="AU235">
            <v>338.82049607332374</v>
          </cell>
          <cell r="AV235">
            <v>341.88623888983295</v>
          </cell>
          <cell r="AW235">
            <v>344.97345804560956</v>
          </cell>
          <cell r="AX235">
            <v>348.33932207620518</v>
          </cell>
          <cell r="AY235">
            <v>352.07772731815447</v>
          </cell>
          <cell r="AZ235">
            <v>356.0207592814275</v>
          </cell>
          <cell r="BA235">
            <v>360.40436995526932</v>
          </cell>
          <cell r="BB235">
            <v>363.74205678025328</v>
          </cell>
          <cell r="BC235">
            <v>367.11312047348713</v>
          </cell>
          <cell r="BD235">
            <v>370.51789480365329</v>
          </cell>
          <cell r="BE235">
            <v>373.9567168771211</v>
          </cell>
          <cell r="BF235">
            <v>377.42992717132364</v>
          </cell>
        </row>
        <row r="236">
          <cell r="D236" t="str">
            <v>Stock Units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1802.7987241240889</v>
          </cell>
          <cell r="L236">
            <v>1831.2060133532821</v>
          </cell>
          <cell r="M236">
            <v>1866.5379630988614</v>
          </cell>
          <cell r="N236">
            <v>1901.6578735690387</v>
          </cell>
          <cell r="O236">
            <v>1939.6866629142201</v>
          </cell>
          <cell r="P236">
            <v>1973.5836163171803</v>
          </cell>
          <cell r="Q236">
            <v>2007.7250517080079</v>
          </cell>
          <cell r="R236">
            <v>2047.2027072485253</v>
          </cell>
          <cell r="S236">
            <v>2088.4214305763526</v>
          </cell>
          <cell r="T236">
            <v>2126.1977758129256</v>
          </cell>
          <cell r="U236">
            <v>2178.8303829151109</v>
          </cell>
          <cell r="V236">
            <v>2224.5947063114759</v>
          </cell>
          <cell r="W236">
            <v>2273.6427177622263</v>
          </cell>
          <cell r="X236">
            <v>2323.7714379962499</v>
          </cell>
          <cell r="Y236">
            <v>2362.5448174456233</v>
          </cell>
          <cell r="Z236">
            <v>2452.7204460483808</v>
          </cell>
          <cell r="AA236">
            <v>2542.1121062584343</v>
          </cell>
          <cell r="AB236">
            <v>2638.2986237269065</v>
          </cell>
          <cell r="AC236">
            <v>2668.9789841868983</v>
          </cell>
          <cell r="AD236">
            <v>2700.3472405228981</v>
          </cell>
          <cell r="AE236">
            <v>2732.1414179589237</v>
          </cell>
          <cell r="AF236">
            <v>2765.7299961932849</v>
          </cell>
          <cell r="AG236">
            <v>2797.1615756897704</v>
          </cell>
          <cell r="AH236">
            <v>2865.776393160947</v>
          </cell>
          <cell r="AI236">
            <v>2916.954822756074</v>
          </cell>
          <cell r="AJ236">
            <v>2973.6886270314517</v>
          </cell>
          <cell r="AK236">
            <v>3026.6723084032324</v>
          </cell>
          <cell r="AL236">
            <v>3073.2797872841425</v>
          </cell>
          <cell r="AM236">
            <v>3112.274140817035</v>
          </cell>
          <cell r="AN236">
            <v>3145.8057431568513</v>
          </cell>
          <cell r="AO236">
            <v>3175.3304642978719</v>
          </cell>
          <cell r="AP236">
            <v>3203.4407171401217</v>
          </cell>
          <cell r="AQ236">
            <v>3234.9952324379938</v>
          </cell>
          <cell r="AR236">
            <v>3273.3292985921339</v>
          </cell>
          <cell r="AS236">
            <v>3308.8824684548517</v>
          </cell>
          <cell r="AT236">
            <v>3340.4669553884987</v>
          </cell>
          <cell r="AU236">
            <v>3372.1211812628758</v>
          </cell>
          <cell r="AV236">
            <v>3402.6330788831956</v>
          </cell>
          <cell r="AW236">
            <v>3433.3587204162327</v>
          </cell>
          <cell r="AX236">
            <v>3466.8575834494955</v>
          </cell>
          <cell r="AY236">
            <v>3504.0641740974038</v>
          </cell>
          <cell r="AZ236">
            <v>3543.3073183458914</v>
          </cell>
          <cell r="BA236">
            <v>3586.9353354670075</v>
          </cell>
          <cell r="BB236">
            <v>3620.1537640136521</v>
          </cell>
          <cell r="BC236">
            <v>3653.7043768457634</v>
          </cell>
          <cell r="BD236">
            <v>3687.5904958061965</v>
          </cell>
          <cell r="BE236">
            <v>3721.8154759562331</v>
          </cell>
          <cell r="BF236">
            <v>3756.3827059077707</v>
          </cell>
        </row>
        <row r="237">
          <cell r="D237" t="str">
            <v>Stock Units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871.58185358944797</v>
          </cell>
          <cell r="L237">
            <v>882.29570010135353</v>
          </cell>
          <cell r="M237">
            <v>896.28247019433138</v>
          </cell>
          <cell r="N237">
            <v>910.09439667397669</v>
          </cell>
          <cell r="O237">
            <v>925.22262158268813</v>
          </cell>
          <cell r="P237">
            <v>938.30753553334353</v>
          </cell>
          <cell r="Q237">
            <v>951.44371080918711</v>
          </cell>
          <cell r="R237">
            <v>967.03648244306339</v>
          </cell>
          <cell r="S237">
            <v>983.37021474821393</v>
          </cell>
          <cell r="T237">
            <v>998.00565986057188</v>
          </cell>
          <cell r="U237">
            <v>1019.5218496602545</v>
          </cell>
          <cell r="V237">
            <v>1037.7217480920774</v>
          </cell>
          <cell r="W237">
            <v>1057.3580627121223</v>
          </cell>
          <cell r="X237">
            <v>1077.3972376746976</v>
          </cell>
          <cell r="Y237">
            <v>1092.0880343993617</v>
          </cell>
          <cell r="Z237">
            <v>1130.4026360671571</v>
          </cell>
          <cell r="AA237">
            <v>1168.1524342005562</v>
          </cell>
          <cell r="AB237">
            <v>1208.8168199347315</v>
          </cell>
          <cell r="AC237">
            <v>1219.3412400308823</v>
          </cell>
          <cell r="AD237">
            <v>1230.1411838529204</v>
          </cell>
          <cell r="AE237">
            <v>1241.0956664625112</v>
          </cell>
          <cell r="AF237">
            <v>1252.8236530575498</v>
          </cell>
          <cell r="AG237">
            <v>1263.5341315575063</v>
          </cell>
          <cell r="AH237">
            <v>1290.9576854843331</v>
          </cell>
          <cell r="AI237">
            <v>1314.012236137524</v>
          </cell>
          <cell r="AJ237">
            <v>1339.5693385097986</v>
          </cell>
          <cell r="AK237">
            <v>1363.4371081080781</v>
          </cell>
          <cell r="AL237">
            <v>1384.4325644200042</v>
          </cell>
          <cell r="AM237">
            <v>1401.9985058884017</v>
          </cell>
          <cell r="AN237">
            <v>1417.1036201082322</v>
          </cell>
          <cell r="AO237">
            <v>1430.4037386240184</v>
          </cell>
          <cell r="AP237">
            <v>1443.0666759816615</v>
          </cell>
          <cell r="AQ237">
            <v>1457.2811639412716</v>
          </cell>
          <cell r="AR237">
            <v>1474.5496631290143</v>
          </cell>
          <cell r="AS237">
            <v>1490.5654409081665</v>
          </cell>
          <cell r="AT237">
            <v>1504.7934303097043</v>
          </cell>
          <cell r="AU237">
            <v>1519.0528352891383</v>
          </cell>
          <cell r="AV237">
            <v>1532.7976511183372</v>
          </cell>
          <cell r="AW237">
            <v>1546.6387530176935</v>
          </cell>
          <cell r="AX237">
            <v>1561.7291190319372</v>
          </cell>
          <cell r="AY237">
            <v>1578.4897198458086</v>
          </cell>
          <cell r="AZ237">
            <v>1596.1677350569939</v>
          </cell>
          <cell r="BA237">
            <v>1615.821021384342</v>
          </cell>
          <cell r="BB237">
            <v>1630.7850589604568</v>
          </cell>
          <cell r="BC237">
            <v>1645.8987369123329</v>
          </cell>
          <cell r="BD237">
            <v>1661.1635516437279</v>
          </cell>
          <cell r="BE237">
            <v>1676.5810145224366</v>
          </cell>
          <cell r="BF237">
            <v>1692.1526520299326</v>
          </cell>
        </row>
        <row r="238"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/>
        </row>
        <row r="240">
          <cell r="D240" t="str">
            <v>Lodging</v>
          </cell>
        </row>
        <row r="242">
          <cell r="D242"/>
        </row>
        <row r="244"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/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/>
        </row>
        <row r="245">
          <cell r="D245" t="str">
            <v>SHIPMENTS</v>
          </cell>
          <cell r="E245">
            <v>1981</v>
          </cell>
          <cell r="F245">
            <v>1982</v>
          </cell>
          <cell r="G245">
            <v>1983</v>
          </cell>
          <cell r="H245">
            <v>1984</v>
          </cell>
          <cell r="I245">
            <v>1985</v>
          </cell>
          <cell r="J245">
            <v>1986</v>
          </cell>
          <cell r="K245">
            <v>1987</v>
          </cell>
          <cell r="L245">
            <v>1988</v>
          </cell>
          <cell r="M245">
            <v>1989</v>
          </cell>
          <cell r="N245">
            <v>1990</v>
          </cell>
          <cell r="O245">
            <v>1991</v>
          </cell>
          <cell r="P245">
            <v>1992</v>
          </cell>
          <cell r="Q245">
            <v>1993</v>
          </cell>
          <cell r="R245">
            <v>1994</v>
          </cell>
          <cell r="S245">
            <v>1995</v>
          </cell>
          <cell r="T245">
            <v>1996</v>
          </cell>
          <cell r="U245">
            <v>1997</v>
          </cell>
          <cell r="V245">
            <v>1998</v>
          </cell>
          <cell r="W245">
            <v>1999</v>
          </cell>
          <cell r="X245">
            <v>2000</v>
          </cell>
          <cell r="Y245">
            <v>2001</v>
          </cell>
          <cell r="Z245">
            <v>2002</v>
          </cell>
          <cell r="AA245">
            <v>2003</v>
          </cell>
          <cell r="AB245">
            <v>2004</v>
          </cell>
          <cell r="AC245">
            <v>2005</v>
          </cell>
          <cell r="AD245">
            <v>2006</v>
          </cell>
          <cell r="AE245">
            <v>2007</v>
          </cell>
          <cell r="AF245">
            <v>2008</v>
          </cell>
          <cell r="AG245">
            <v>2009</v>
          </cell>
          <cell r="AH245">
            <v>2010</v>
          </cell>
          <cell r="AI245">
            <v>2011</v>
          </cell>
          <cell r="AJ245">
            <v>2012</v>
          </cell>
          <cell r="AK245">
            <v>2013</v>
          </cell>
          <cell r="AL245">
            <v>2014</v>
          </cell>
          <cell r="AM245">
            <v>2015</v>
          </cell>
          <cell r="AN245">
            <v>2016</v>
          </cell>
          <cell r="AO245">
            <v>2017</v>
          </cell>
          <cell r="AP245">
            <v>2018</v>
          </cell>
          <cell r="AQ245">
            <v>2019</v>
          </cell>
          <cell r="AR245">
            <v>2020</v>
          </cell>
          <cell r="AS245">
            <v>2021</v>
          </cell>
          <cell r="AT245">
            <v>2022</v>
          </cell>
          <cell r="AU245">
            <v>2023</v>
          </cell>
          <cell r="AV245">
            <v>2024</v>
          </cell>
          <cell r="AW245">
            <v>2025</v>
          </cell>
          <cell r="AX245">
            <v>2026</v>
          </cell>
          <cell r="AY245">
            <v>2027</v>
          </cell>
          <cell r="AZ245">
            <v>2028</v>
          </cell>
          <cell r="BA245">
            <v>2029</v>
          </cell>
          <cell r="BB245">
            <v>2030</v>
          </cell>
          <cell r="BC245">
            <v>2031</v>
          </cell>
          <cell r="BD245">
            <v>2032</v>
          </cell>
          <cell r="BE245">
            <v>2033</v>
          </cell>
          <cell r="BF245">
            <v>2034</v>
          </cell>
        </row>
        <row r="246">
          <cell r="D246" t="str">
            <v>Stock Units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5197.6149700462847</v>
          </cell>
          <cell r="L246">
            <v>5357.4621820462844</v>
          </cell>
          <cell r="M246">
            <v>5463.6963380462839</v>
          </cell>
          <cell r="N246">
            <v>5569.6360040462841</v>
          </cell>
          <cell r="O246">
            <v>5640.3889660462846</v>
          </cell>
          <cell r="P246">
            <v>5684.129110046284</v>
          </cell>
          <cell r="Q246">
            <v>5749.9875600462847</v>
          </cell>
          <cell r="R246">
            <v>5823.4794260462841</v>
          </cell>
          <cell r="S246">
            <v>5935.0171460462843</v>
          </cell>
          <cell r="T246">
            <v>6068.6818940462836</v>
          </cell>
          <cell r="U246">
            <v>6302.1145620462839</v>
          </cell>
          <cell r="V246">
            <v>6516.7151580462842</v>
          </cell>
          <cell r="W246">
            <v>6680.810278046285</v>
          </cell>
          <cell r="X246">
            <v>6848.2627800462842</v>
          </cell>
          <cell r="Y246">
            <v>6945.8935160462852</v>
          </cell>
          <cell r="Z246">
            <v>6991.3918780462855</v>
          </cell>
          <cell r="AA246">
            <v>7072.4172000462859</v>
          </cell>
          <cell r="AB246">
            <v>7163.8156260462856</v>
          </cell>
          <cell r="AC246">
            <v>7278.9563160462849</v>
          </cell>
          <cell r="AD246">
            <v>7428.2268780462846</v>
          </cell>
          <cell r="AE246">
            <v>7574.6155514962338</v>
          </cell>
          <cell r="AF246">
            <v>7697.8626480233925</v>
          </cell>
          <cell r="AG246">
            <v>7809.0202911545084</v>
          </cell>
          <cell r="AH246">
            <v>7873.5981222173568</v>
          </cell>
          <cell r="AI246">
            <v>7963.9592458879251</v>
          </cell>
          <cell r="AJ246">
            <v>8073.4083046385131</v>
          </cell>
          <cell r="AK246">
            <v>8171.4168586018304</v>
          </cell>
          <cell r="AL246">
            <v>8238.7087583583543</v>
          </cell>
          <cell r="AM246">
            <v>8275.7770854413229</v>
          </cell>
          <cell r="AN246">
            <v>8311.5324191491745</v>
          </cell>
          <cell r="AO246">
            <v>8341.9476956724211</v>
          </cell>
          <cell r="AP246">
            <v>8373.057991609594</v>
          </cell>
          <cell r="AQ246">
            <v>8404.9457380767362</v>
          </cell>
          <cell r="AR246">
            <v>8453.7843605568632</v>
          </cell>
          <cell r="AS246">
            <v>8489.1377839782308</v>
          </cell>
          <cell r="AT246">
            <v>8522.0795753815437</v>
          </cell>
          <cell r="AU246">
            <v>8555.2466946528766</v>
          </cell>
          <cell r="AV246">
            <v>8587.7614616881765</v>
          </cell>
          <cell r="AW246">
            <v>8619.7939350471297</v>
          </cell>
          <cell r="AX246">
            <v>8652.5175582060692</v>
          </cell>
          <cell r="AY246">
            <v>8692.8942139803512</v>
          </cell>
          <cell r="AZ246">
            <v>8737.9878594012116</v>
          </cell>
          <cell r="BA246">
            <v>8793.2916737445576</v>
          </cell>
          <cell r="BB246">
            <v>8826.3916234751869</v>
          </cell>
          <cell r="BC246">
            <v>8859.8225727031222</v>
          </cell>
          <cell r="BD246">
            <v>8893.5878314233378</v>
          </cell>
          <cell r="BE246">
            <v>8927.6907427307542</v>
          </cell>
          <cell r="BF246">
            <v>8962.1346831512456</v>
          </cell>
        </row>
        <row r="247">
          <cell r="D247" t="str">
            <v>Stock Units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1272.8852987868452</v>
          </cell>
          <cell r="L247">
            <v>1312.0315547868452</v>
          </cell>
          <cell r="M247">
            <v>1338.048082786845</v>
          </cell>
          <cell r="N247">
            <v>1363.9924907868451</v>
          </cell>
          <cell r="O247">
            <v>1381.3197467868451</v>
          </cell>
          <cell r="P247">
            <v>1392.0316187868452</v>
          </cell>
          <cell r="Q247">
            <v>1408.1602187868452</v>
          </cell>
          <cell r="R247">
            <v>1426.158226786845</v>
          </cell>
          <cell r="S247">
            <v>1453.4735867868451</v>
          </cell>
          <cell r="T247">
            <v>1486.2078107868451</v>
          </cell>
          <cell r="U247">
            <v>1543.374994786845</v>
          </cell>
          <cell r="V247">
            <v>1595.9302427868452</v>
          </cell>
          <cell r="W247">
            <v>1636.1168027868453</v>
          </cell>
          <cell r="X247">
            <v>1677.1255787868452</v>
          </cell>
          <cell r="Y247">
            <v>1701.0351467868454</v>
          </cell>
          <cell r="Z247">
            <v>1712.1776027868455</v>
          </cell>
          <cell r="AA247">
            <v>1732.0205387868455</v>
          </cell>
          <cell r="AB247">
            <v>1754.4038267868455</v>
          </cell>
          <cell r="AC247">
            <v>1782.6015467868453</v>
          </cell>
          <cell r="AD247">
            <v>1819.1576027868452</v>
          </cell>
          <cell r="AE247">
            <v>1855.0078901623431</v>
          </cell>
          <cell r="AF247">
            <v>1885.1908525771573</v>
          </cell>
          <cell r="AG247">
            <v>1912.4131325276346</v>
          </cell>
          <cell r="AH247">
            <v>1928.2281115634344</v>
          </cell>
          <cell r="AI247">
            <v>1950.3573663399002</v>
          </cell>
          <cell r="AJ247">
            <v>1977.1612174624929</v>
          </cell>
          <cell r="AK247">
            <v>2001.1633123106521</v>
          </cell>
          <cell r="AL247">
            <v>2017.6429612306172</v>
          </cell>
          <cell r="AM247">
            <v>2026.7209188835891</v>
          </cell>
          <cell r="AN247">
            <v>2035.4773271385732</v>
          </cell>
          <cell r="AO247">
            <v>2042.9259662871236</v>
          </cell>
          <cell r="AP247">
            <v>2050.5448142717373</v>
          </cell>
          <cell r="AQ247">
            <v>2058.3540583045069</v>
          </cell>
          <cell r="AR247">
            <v>2070.3145372792319</v>
          </cell>
          <cell r="AS247">
            <v>2078.972518525281</v>
          </cell>
          <cell r="AT247">
            <v>2087.0398960118064</v>
          </cell>
          <cell r="AU247">
            <v>2095.1624558333579</v>
          </cell>
          <cell r="AV247">
            <v>2103.125255923635</v>
          </cell>
          <cell r="AW247">
            <v>2110.969943276848</v>
          </cell>
          <cell r="AX247">
            <v>2118.983891805568</v>
          </cell>
          <cell r="AY247">
            <v>2128.8720524033515</v>
          </cell>
          <cell r="AZ247">
            <v>2139.9153941390723</v>
          </cell>
          <cell r="BA247">
            <v>2153.4591854068303</v>
          </cell>
          <cell r="BB247">
            <v>2161.5652955449436</v>
          </cell>
          <cell r="BC247">
            <v>2169.7524667844382</v>
          </cell>
          <cell r="BD247">
            <v>2178.0215097363275</v>
          </cell>
          <cell r="BE247">
            <v>2186.3732431177359</v>
          </cell>
          <cell r="BF247">
            <v>2194.8084938329584</v>
          </cell>
        </row>
        <row r="248">
          <cell r="D248" t="str">
            <v>Stock Units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299.5830003605405</v>
          </cell>
          <cell r="L248">
            <v>308.79636219018772</v>
          </cell>
          <cell r="M248">
            <v>314.91954510747991</v>
          </cell>
          <cell r="N248">
            <v>321.02575404761444</v>
          </cell>
          <cell r="O248">
            <v>325.10385232201713</v>
          </cell>
          <cell r="P248">
            <v>327.62497088336477</v>
          </cell>
          <cell r="Q248">
            <v>331.42095657368588</v>
          </cell>
          <cell r="R248">
            <v>335.6569213085225</v>
          </cell>
          <cell r="S248">
            <v>342.0857939748401</v>
          </cell>
          <cell r="T248">
            <v>349.79003649358117</v>
          </cell>
          <cell r="U248">
            <v>363.24475745014007</v>
          </cell>
          <cell r="V248">
            <v>375.61402504678694</v>
          </cell>
          <cell r="W248">
            <v>385.0722301422839</v>
          </cell>
          <cell r="X248">
            <v>394.72394987453498</v>
          </cell>
          <cell r="Y248">
            <v>400.35124412138595</v>
          </cell>
          <cell r="Z248">
            <v>402.97370382222999</v>
          </cell>
          <cell r="AA248">
            <v>407.64388605193119</v>
          </cell>
          <cell r="AB248">
            <v>412.9119589752064</v>
          </cell>
          <cell r="AC248">
            <v>419.54850161496944</v>
          </cell>
          <cell r="AD248">
            <v>428.15224065435154</v>
          </cell>
          <cell r="AE248">
            <v>436.58987181088651</v>
          </cell>
          <cell r="AF248">
            <v>443.69365598422678</v>
          </cell>
          <cell r="AG248">
            <v>450.10062157020002</v>
          </cell>
          <cell r="AH248">
            <v>453.82279423941026</v>
          </cell>
          <cell r="AI248">
            <v>459.03107855850396</v>
          </cell>
          <cell r="AJ248">
            <v>465.33956381493419</v>
          </cell>
          <cell r="AK248">
            <v>470.98863494208371</v>
          </cell>
          <cell r="AL248">
            <v>474.86724260063454</v>
          </cell>
          <cell r="AM248">
            <v>477.00380729614579</v>
          </cell>
          <cell r="AN248">
            <v>479.06469295482231</v>
          </cell>
          <cell r="AO248">
            <v>480.81778545015749</v>
          </cell>
          <cell r="AP248">
            <v>482.61093785807424</v>
          </cell>
          <cell r="AQ248">
            <v>484.44890138873518</v>
          </cell>
          <cell r="AR248">
            <v>487.26388886672106</v>
          </cell>
          <cell r="AS248">
            <v>489.30160899847903</v>
          </cell>
          <cell r="AT248">
            <v>491.20032615292951</v>
          </cell>
          <cell r="AU248">
            <v>493.11203087940208</v>
          </cell>
          <cell r="AV248">
            <v>494.98613496764165</v>
          </cell>
          <cell r="AW248">
            <v>496.83244034677188</v>
          </cell>
          <cell r="AX248">
            <v>498.71858259953973</v>
          </cell>
          <cell r="AY248">
            <v>501.04583457012507</v>
          </cell>
          <cell r="AZ248">
            <v>503.64496699340566</v>
          </cell>
          <cell r="BA248">
            <v>506.83259876833375</v>
          </cell>
          <cell r="BB248">
            <v>508.74043193974637</v>
          </cell>
          <cell r="BC248">
            <v>510.66734344287306</v>
          </cell>
          <cell r="BD248">
            <v>512.61352406103106</v>
          </cell>
          <cell r="BE248">
            <v>514.57916648537059</v>
          </cell>
          <cell r="BF248">
            <v>516.56446533395365</v>
          </cell>
        </row>
        <row r="249">
          <cell r="D249" t="str">
            <v>Stock Units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2970.0656971693052</v>
          </cell>
          <cell r="L249">
            <v>3061.4069611693053</v>
          </cell>
          <cell r="M249">
            <v>3122.1121931693051</v>
          </cell>
          <cell r="N249">
            <v>3182.6491451693055</v>
          </cell>
          <cell r="O249">
            <v>3223.0794091693051</v>
          </cell>
          <cell r="P249">
            <v>3248.0737771693052</v>
          </cell>
          <cell r="Q249">
            <v>3285.7071771693054</v>
          </cell>
          <cell r="R249">
            <v>3327.7025291693053</v>
          </cell>
          <cell r="S249">
            <v>3391.4383691693051</v>
          </cell>
          <cell r="T249">
            <v>3467.8182251693052</v>
          </cell>
          <cell r="U249">
            <v>3601.2083211693052</v>
          </cell>
          <cell r="V249">
            <v>3723.8372331693054</v>
          </cell>
          <cell r="W249">
            <v>3817.6058731693056</v>
          </cell>
          <cell r="X249">
            <v>3913.2930171693051</v>
          </cell>
          <cell r="Y249">
            <v>3969.0820091693058</v>
          </cell>
          <cell r="Z249">
            <v>3995.0810731693059</v>
          </cell>
          <cell r="AA249">
            <v>4041.3812571693061</v>
          </cell>
          <cell r="AB249">
            <v>4093.6089291693061</v>
          </cell>
          <cell r="AC249">
            <v>4159.403609169306</v>
          </cell>
          <cell r="AD249">
            <v>4244.7010731693053</v>
          </cell>
          <cell r="AE249">
            <v>4328.3517437121336</v>
          </cell>
          <cell r="AF249">
            <v>4398.7786560133673</v>
          </cell>
          <cell r="AG249">
            <v>4462.2973092311477</v>
          </cell>
          <cell r="AH249">
            <v>4499.1989269813466</v>
          </cell>
          <cell r="AI249">
            <v>4550.8338547930998</v>
          </cell>
          <cell r="AJ249">
            <v>4613.3761740791506</v>
          </cell>
          <cell r="AK249">
            <v>4669.3810620581889</v>
          </cell>
          <cell r="AL249">
            <v>4707.8335762047736</v>
          </cell>
          <cell r="AM249">
            <v>4729.0154773950417</v>
          </cell>
          <cell r="AN249">
            <v>4749.4470966566705</v>
          </cell>
          <cell r="AO249">
            <v>4766.8272546699545</v>
          </cell>
          <cell r="AP249">
            <v>4784.6045666340542</v>
          </cell>
          <cell r="AQ249">
            <v>4802.8261360438491</v>
          </cell>
          <cell r="AR249">
            <v>4830.7339203182073</v>
          </cell>
          <cell r="AS249">
            <v>4850.9358765589895</v>
          </cell>
          <cell r="AT249">
            <v>4869.7597573608818</v>
          </cell>
          <cell r="AU249">
            <v>4888.7123969445011</v>
          </cell>
          <cell r="AV249">
            <v>4907.2922638218151</v>
          </cell>
          <cell r="AW249">
            <v>4925.5965343126454</v>
          </cell>
          <cell r="AX249">
            <v>4944.2957475463254</v>
          </cell>
          <cell r="AY249">
            <v>4967.3681222744863</v>
          </cell>
          <cell r="AZ249">
            <v>4993.135919657836</v>
          </cell>
          <cell r="BA249">
            <v>5024.7380992826047</v>
          </cell>
          <cell r="BB249">
            <v>5043.6523562715356</v>
          </cell>
          <cell r="BC249">
            <v>5062.7557558303552</v>
          </cell>
          <cell r="BD249">
            <v>5082.0501893847641</v>
          </cell>
          <cell r="BE249">
            <v>5101.5375672747168</v>
          </cell>
          <cell r="BF249">
            <v>5121.2198189435694</v>
          </cell>
        </row>
        <row r="250">
          <cell r="D250" t="str">
            <v>Stock Units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D251" t="str">
            <v>Stock Units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70053.688764699109</v>
          </cell>
          <cell r="L251">
            <v>72208.116690562412</v>
          </cell>
          <cell r="M251">
            <v>73639.94543191648</v>
          </cell>
          <cell r="N251">
            <v>75067.805023781184</v>
          </cell>
          <cell r="O251">
            <v>76021.416633662418</v>
          </cell>
          <cell r="P251">
            <v>76610.948265373838</v>
          </cell>
          <cell r="Q251">
            <v>77498.591421978112</v>
          </cell>
          <cell r="R251">
            <v>78489.118103383124</v>
          </cell>
          <cell r="S251">
            <v>79992.428519301553</v>
          </cell>
          <cell r="T251">
            <v>81793.968015621838</v>
          </cell>
          <cell r="U251">
            <v>84940.184033127211</v>
          </cell>
          <cell r="V251">
            <v>87832.580535665591</v>
          </cell>
          <cell r="W251">
            <v>90044.261956958624</v>
          </cell>
          <cell r="X251">
            <v>92301.194324127355</v>
          </cell>
          <cell r="Y251">
            <v>93617.065783061451</v>
          </cell>
          <cell r="Z251">
            <v>94230.294756200121</v>
          </cell>
          <cell r="AA251">
            <v>95322.357697021798</v>
          </cell>
          <cell r="AB251">
            <v>96554.229800955334</v>
          </cell>
          <cell r="AC251">
            <v>98106.10120887935</v>
          </cell>
          <cell r="AD251">
            <v>100117.97656947126</v>
          </cell>
          <cell r="AE251">
            <v>102091.00970633107</v>
          </cell>
          <cell r="AF251">
            <v>103752.13962669327</v>
          </cell>
          <cell r="AG251">
            <v>105250.32734944705</v>
          </cell>
          <cell r="AH251">
            <v>106120.71026631322</v>
          </cell>
          <cell r="AI251">
            <v>107338.60156271106</v>
          </cell>
          <cell r="AJ251">
            <v>108813.76090819729</v>
          </cell>
          <cell r="AK251">
            <v>110134.72461466501</v>
          </cell>
          <cell r="AL251">
            <v>111041.68787167726</v>
          </cell>
          <cell r="AM251">
            <v>111541.29645435672</v>
          </cell>
          <cell r="AN251">
            <v>112023.20845316442</v>
          </cell>
          <cell r="AO251">
            <v>112433.14692062132</v>
          </cell>
          <cell r="AP251">
            <v>112852.45289105587</v>
          </cell>
          <cell r="AQ251">
            <v>113282.23737476434</v>
          </cell>
          <cell r="AR251">
            <v>113940.48652916237</v>
          </cell>
          <cell r="AS251">
            <v>114416.98156301923</v>
          </cell>
          <cell r="AT251">
            <v>114860.97251187144</v>
          </cell>
          <cell r="AU251">
            <v>115308.00043988184</v>
          </cell>
          <cell r="AV251">
            <v>115746.23593506076</v>
          </cell>
          <cell r="AW251">
            <v>116177.97105433828</v>
          </cell>
          <cell r="AX251">
            <v>116619.02152176244</v>
          </cell>
          <cell r="AY251">
            <v>117163.21990761282</v>
          </cell>
          <cell r="AZ251">
            <v>117770.99409246178</v>
          </cell>
          <cell r="BA251">
            <v>118516.3813941062</v>
          </cell>
          <cell r="BB251">
            <v>118962.50400802041</v>
          </cell>
          <cell r="BC251">
            <v>119413.08784807376</v>
          </cell>
          <cell r="BD251">
            <v>119868.17752652765</v>
          </cell>
          <cell r="BE251">
            <v>120327.81810176607</v>
          </cell>
          <cell r="BF251">
            <v>120792.05508275689</v>
          </cell>
        </row>
        <row r="252">
          <cell r="D252" t="str">
            <v>Stock Units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644.0245679440759</v>
          </cell>
          <cell r="L252">
            <v>663.83086991885409</v>
          </cell>
          <cell r="M252">
            <v>676.99410090327513</v>
          </cell>
          <cell r="N252">
            <v>690.12084230620405</v>
          </cell>
          <cell r="O252">
            <v>698.88767979713271</v>
          </cell>
          <cell r="P252">
            <v>704.30742087140482</v>
          </cell>
          <cell r="Q252">
            <v>712.46779058927541</v>
          </cell>
          <cell r="R252">
            <v>721.57399940251344</v>
          </cell>
          <cell r="S252">
            <v>735.39438285654751</v>
          </cell>
          <cell r="T252">
            <v>751.95647567722585</v>
          </cell>
          <cell r="U252">
            <v>780.880582987813</v>
          </cell>
          <cell r="V252">
            <v>807.47125138397757</v>
          </cell>
          <cell r="W252">
            <v>827.80390191095387</v>
          </cell>
          <cell r="X252">
            <v>848.55255795285063</v>
          </cell>
          <cell r="Y252">
            <v>860.64975886765842</v>
          </cell>
          <cell r="Z252">
            <v>866.28735670783715</v>
          </cell>
          <cell r="AA252">
            <v>876.32701880176</v>
          </cell>
          <cell r="AB252">
            <v>887.65198845700445</v>
          </cell>
          <cell r="AC252">
            <v>901.91880767262103</v>
          </cell>
          <cell r="AD252">
            <v>920.41458116735589</v>
          </cell>
          <cell r="AE252">
            <v>938.55326645163166</v>
          </cell>
          <cell r="AF252">
            <v>953.82453193564629</v>
          </cell>
          <cell r="AG252">
            <v>967.5978209352661</v>
          </cell>
          <cell r="AH252">
            <v>975.59951209336407</v>
          </cell>
          <cell r="AI252">
            <v>986.79595199248206</v>
          </cell>
          <cell r="AJ252">
            <v>1000.3575342143189</v>
          </cell>
          <cell r="AK252">
            <v>1012.5015496877249</v>
          </cell>
          <cell r="AL252">
            <v>1020.8395348822006</v>
          </cell>
          <cell r="AM252">
            <v>1025.4325864013297</v>
          </cell>
          <cell r="AN252">
            <v>1029.862947918218</v>
          </cell>
          <cell r="AO252">
            <v>1033.6316351785613</v>
          </cell>
          <cell r="AP252">
            <v>1037.486440702829</v>
          </cell>
          <cell r="AQ252">
            <v>1041.437578341835</v>
          </cell>
          <cell r="AR252">
            <v>1047.4890602086166</v>
          </cell>
          <cell r="AS252">
            <v>1051.8696219423164</v>
          </cell>
          <cell r="AT252">
            <v>1055.9513638755082</v>
          </cell>
          <cell r="AU252">
            <v>1060.0610256688055</v>
          </cell>
          <cell r="AV252">
            <v>1064.0898559904799</v>
          </cell>
          <cell r="AW252">
            <v>1068.058926407213</v>
          </cell>
          <cell r="AX252">
            <v>1072.1136356128688</v>
          </cell>
          <cell r="AY252">
            <v>1077.1166145637753</v>
          </cell>
          <cell r="AZ252">
            <v>1082.7040648994694</v>
          </cell>
          <cell r="BA252">
            <v>1089.5566338841656</v>
          </cell>
          <cell r="BB252">
            <v>1093.6579728534987</v>
          </cell>
          <cell r="BC252">
            <v>1097.800325212525</v>
          </cell>
          <cell r="BD252">
            <v>1101.9841010951413</v>
          </cell>
          <cell r="BE252">
            <v>1106.2097147365841</v>
          </cell>
          <cell r="BF252">
            <v>1110.4775845144413</v>
          </cell>
        </row>
        <row r="253">
          <cell r="D253" t="str">
            <v>Stock Units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5536.1989007831316</v>
          </cell>
          <cell r="L253">
            <v>5745.6040290909496</v>
          </cell>
          <cell r="M253">
            <v>5899.4560628679665</v>
          </cell>
          <cell r="N253">
            <v>6054.5404001261677</v>
          </cell>
          <cell r="O253">
            <v>6172.6656357158618</v>
          </cell>
          <cell r="P253">
            <v>6262.0654479080567</v>
          </cell>
          <cell r="Q253">
            <v>6376.6332536205027</v>
          </cell>
          <cell r="R253">
            <v>6500.6845655270326</v>
          </cell>
          <cell r="S253">
            <v>6668.5579833503916</v>
          </cell>
          <cell r="T253">
            <v>6863.0848376774056</v>
          </cell>
          <cell r="U253">
            <v>7173.121691708433</v>
          </cell>
          <cell r="V253">
            <v>7464.997341316006</v>
          </cell>
          <cell r="W253">
            <v>7701.7851906707574</v>
          </cell>
          <cell r="X253">
            <v>7944.8660076273964</v>
          </cell>
          <cell r="Y253">
            <v>8108.8814633465399</v>
          </cell>
          <cell r="Z253">
            <v>8213.081538788605</v>
          </cell>
          <cell r="AA253">
            <v>8359.9410903319222</v>
          </cell>
          <cell r="AB253">
            <v>8520.3219959301514</v>
          </cell>
          <cell r="AC253">
            <v>8710.4499985882794</v>
          </cell>
          <cell r="AD253">
            <v>8943.3518816346805</v>
          </cell>
          <cell r="AE253">
            <v>9174.9443410608055</v>
          </cell>
          <cell r="AF253">
            <v>9380.4761163645562</v>
          </cell>
          <cell r="AG253">
            <v>9572.988616832592</v>
          </cell>
          <cell r="AH253">
            <v>9709.6834969741903</v>
          </cell>
          <cell r="AI253">
            <v>9821.1164019374773</v>
          </cell>
          <cell r="AJ253">
            <v>9956.0884570276685</v>
          </cell>
          <cell r="AK253">
            <v>10076.952136403766</v>
          </cell>
          <cell r="AL253">
            <v>10159.936184916767</v>
          </cell>
          <cell r="AM253">
            <v>10205.648668352051</v>
          </cell>
          <cell r="AN253">
            <v>10249.74197464518</v>
          </cell>
          <cell r="AO253">
            <v>10287.24994799225</v>
          </cell>
          <cell r="AP253">
            <v>10325.615015952068</v>
          </cell>
          <cell r="AQ253">
            <v>10364.938832182163</v>
          </cell>
          <cell r="AR253">
            <v>10425.166387532257</v>
          </cell>
          <cell r="AS253">
            <v>10468.764059984878</v>
          </cell>
          <cell r="AT253">
            <v>10509.387719382346</v>
          </cell>
          <cell r="AU253">
            <v>10550.289252027545</v>
          </cell>
          <cell r="AV253">
            <v>10590.386307019437</v>
          </cell>
          <cell r="AW253">
            <v>10629.888599759404</v>
          </cell>
          <cell r="AX253">
            <v>10670.24321512274</v>
          </cell>
          <cell r="AY253">
            <v>10720.035513656278</v>
          </cell>
          <cell r="AZ253">
            <v>10775.644781231906</v>
          </cell>
          <cell r="BA253">
            <v>10843.845180225355</v>
          </cell>
          <cell r="BB253">
            <v>10884.663879714637</v>
          </cell>
          <cell r="BC253">
            <v>10925.890766198812</v>
          </cell>
          <cell r="BD253">
            <v>10967.529921547828</v>
          </cell>
          <cell r="BE253">
            <v>11009.585468450336</v>
          </cell>
          <cell r="BF253">
            <v>11052.061570821868</v>
          </cell>
        </row>
        <row r="254">
          <cell r="D254" t="str">
            <v>Stock Units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2676.5331233129373</v>
          </cell>
          <cell r="L254">
            <v>2768.2967904135903</v>
          </cell>
          <cell r="M254">
            <v>2832.8269541604645</v>
          </cell>
          <cell r="N254">
            <v>2897.5786702628438</v>
          </cell>
          <cell r="O254">
            <v>2944.3363151499716</v>
          </cell>
          <cell r="P254">
            <v>2977.1949610828165</v>
          </cell>
          <cell r="Q254">
            <v>3021.8318988113633</v>
          </cell>
          <cell r="R254">
            <v>3070.7262712485376</v>
          </cell>
          <cell r="S254">
            <v>3140.0086209316669</v>
          </cell>
          <cell r="T254">
            <v>3221.4300993173329</v>
          </cell>
          <cell r="U254">
            <v>3356.4587460838625</v>
          </cell>
          <cell r="V254">
            <v>3482.2478308318509</v>
          </cell>
          <cell r="W254">
            <v>3581.7169535975363</v>
          </cell>
          <cell r="X254">
            <v>3683.5708324629018</v>
          </cell>
          <cell r="Y254">
            <v>3748.3362656621284</v>
          </cell>
          <cell r="Z254">
            <v>3785.2210335013488</v>
          </cell>
          <cell r="AA254">
            <v>3841.5636786443488</v>
          </cell>
          <cell r="AB254">
            <v>3903.8448670344092</v>
          </cell>
          <cell r="AC254">
            <v>3979.4284501424463</v>
          </cell>
          <cell r="AD254">
            <v>4074.1373206347234</v>
          </cell>
          <cell r="AE254">
            <v>4167.7870650751584</v>
          </cell>
          <cell r="AF254">
            <v>4249.1791938108045</v>
          </cell>
          <cell r="AG254">
            <v>4324.3114604120356</v>
          </cell>
          <cell r="AH254">
            <v>4373.9597283141029</v>
          </cell>
          <cell r="AI254">
            <v>4424.1573520440998</v>
          </cell>
          <cell r="AJ254">
            <v>4484.9587503179218</v>
          </cell>
          <cell r="AK254">
            <v>4539.4046924922122</v>
          </cell>
          <cell r="AL254">
            <v>4576.7868467510443</v>
          </cell>
          <cell r="AM254">
            <v>4597.3791309062872</v>
          </cell>
          <cell r="AN254">
            <v>4617.2420178968323</v>
          </cell>
          <cell r="AO254">
            <v>4634.1383837734229</v>
          </cell>
          <cell r="AP254">
            <v>4651.4208484678247</v>
          </cell>
          <cell r="AQ254">
            <v>4669.1352043072975</v>
          </cell>
          <cell r="AR254">
            <v>4696.2661506165387</v>
          </cell>
          <cell r="AS254">
            <v>4715.9057674604255</v>
          </cell>
          <cell r="AT254">
            <v>4734.2056688193779</v>
          </cell>
          <cell r="AU254">
            <v>4752.6307448449943</v>
          </cell>
          <cell r="AV254">
            <v>4770.6934246237106</v>
          </cell>
          <cell r="AW254">
            <v>4788.4881794861667</v>
          </cell>
          <cell r="AX254">
            <v>4806.6668835094079</v>
          </cell>
          <cell r="AY254">
            <v>4829.0970181923512</v>
          </cell>
          <cell r="AZ254">
            <v>4854.1475460465945</v>
          </cell>
          <cell r="BA254">
            <v>4884.8700509300197</v>
          </cell>
          <cell r="BB254">
            <v>4903.2578127745655</v>
          </cell>
          <cell r="BC254">
            <v>4921.8294522375563</v>
          </cell>
          <cell r="BD254">
            <v>4940.5868080951768</v>
          </cell>
          <cell r="BE254">
            <v>4959.5317375113746</v>
          </cell>
          <cell r="BF254">
            <v>4978.6661162217333</v>
          </cell>
        </row>
        <row r="255"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/>
          <cell r="AT255"/>
          <cell r="AU255"/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/>
        </row>
        <row r="257">
          <cell r="D257" t="str">
            <v>Hospital</v>
          </cell>
        </row>
        <row r="259">
          <cell r="D259"/>
        </row>
        <row r="261"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/>
        </row>
        <row r="262">
          <cell r="D262" t="str">
            <v>SHIPMENTS</v>
          </cell>
          <cell r="E262">
            <v>1981</v>
          </cell>
          <cell r="F262">
            <v>1982</v>
          </cell>
          <cell r="G262">
            <v>1983</v>
          </cell>
          <cell r="H262">
            <v>1984</v>
          </cell>
          <cell r="I262">
            <v>1985</v>
          </cell>
          <cell r="J262">
            <v>1986</v>
          </cell>
          <cell r="K262">
            <v>1987</v>
          </cell>
          <cell r="L262">
            <v>1988</v>
          </cell>
          <cell r="M262">
            <v>1989</v>
          </cell>
          <cell r="N262">
            <v>1990</v>
          </cell>
          <cell r="O262">
            <v>1991</v>
          </cell>
          <cell r="P262">
            <v>1992</v>
          </cell>
          <cell r="Q262">
            <v>1993</v>
          </cell>
          <cell r="R262">
            <v>1994</v>
          </cell>
          <cell r="S262">
            <v>1995</v>
          </cell>
          <cell r="T262">
            <v>1996</v>
          </cell>
          <cell r="U262">
            <v>1997</v>
          </cell>
          <cell r="V262">
            <v>1998</v>
          </cell>
          <cell r="W262">
            <v>1999</v>
          </cell>
          <cell r="X262">
            <v>2000</v>
          </cell>
          <cell r="Y262">
            <v>2001</v>
          </cell>
          <cell r="Z262">
            <v>2002</v>
          </cell>
          <cell r="AA262">
            <v>2003</v>
          </cell>
          <cell r="AB262">
            <v>2004</v>
          </cell>
          <cell r="AC262">
            <v>2005</v>
          </cell>
          <cell r="AD262">
            <v>2006</v>
          </cell>
          <cell r="AE262">
            <v>2007</v>
          </cell>
          <cell r="AF262">
            <v>2008</v>
          </cell>
          <cell r="AG262">
            <v>2009</v>
          </cell>
          <cell r="AH262">
            <v>2010</v>
          </cell>
          <cell r="AI262">
            <v>2011</v>
          </cell>
          <cell r="AJ262">
            <v>2012</v>
          </cell>
          <cell r="AK262">
            <v>2013</v>
          </cell>
          <cell r="AL262">
            <v>2014</v>
          </cell>
          <cell r="AM262">
            <v>2015</v>
          </cell>
          <cell r="AN262">
            <v>2016</v>
          </cell>
          <cell r="AO262">
            <v>2017</v>
          </cell>
          <cell r="AP262">
            <v>2018</v>
          </cell>
          <cell r="AQ262">
            <v>2019</v>
          </cell>
          <cell r="AR262">
            <v>2020</v>
          </cell>
          <cell r="AS262">
            <v>2021</v>
          </cell>
          <cell r="AT262">
            <v>2022</v>
          </cell>
          <cell r="AU262">
            <v>2023</v>
          </cell>
          <cell r="AV262">
            <v>2024</v>
          </cell>
          <cell r="AW262">
            <v>2025</v>
          </cell>
          <cell r="AX262">
            <v>2026</v>
          </cell>
          <cell r="AY262">
            <v>2027</v>
          </cell>
          <cell r="AZ262">
            <v>2028</v>
          </cell>
          <cell r="BA262">
            <v>2029</v>
          </cell>
          <cell r="BB262">
            <v>2030</v>
          </cell>
          <cell r="BC262">
            <v>2031</v>
          </cell>
          <cell r="BD262">
            <v>2032</v>
          </cell>
          <cell r="BE262">
            <v>2033</v>
          </cell>
          <cell r="BF262">
            <v>2034</v>
          </cell>
        </row>
        <row r="263">
          <cell r="D263" t="str">
            <v>Stock Units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699.7586860318188</v>
          </cell>
          <cell r="L263">
            <v>713.16776954381874</v>
          </cell>
          <cell r="M263">
            <v>731.97569867981872</v>
          </cell>
          <cell r="N263">
            <v>746.71244181581869</v>
          </cell>
          <cell r="O263">
            <v>758.80911911981866</v>
          </cell>
          <cell r="P263">
            <v>780.78492031181861</v>
          </cell>
          <cell r="Q263">
            <v>797.62586164781851</v>
          </cell>
          <cell r="R263">
            <v>814.56464939981856</v>
          </cell>
          <cell r="S263">
            <v>830.64265353581868</v>
          </cell>
          <cell r="T263">
            <v>844.34211931181858</v>
          </cell>
          <cell r="U263">
            <v>865.52508314381851</v>
          </cell>
          <cell r="V263">
            <v>890.28233210381848</v>
          </cell>
          <cell r="W263">
            <v>929.07976329581845</v>
          </cell>
          <cell r="X263">
            <v>963.78260510381847</v>
          </cell>
          <cell r="Y263">
            <v>992.0529234958185</v>
          </cell>
          <cell r="Z263">
            <v>1010.3386906318185</v>
          </cell>
          <cell r="AA263">
            <v>1029.0470042398185</v>
          </cell>
          <cell r="AB263">
            <v>1049.3536526878186</v>
          </cell>
          <cell r="AC263">
            <v>1114.4355686878187</v>
          </cell>
          <cell r="AD263">
            <v>1130.7756086878187</v>
          </cell>
          <cell r="AE263">
            <v>1158.7737278696845</v>
          </cell>
          <cell r="AF263">
            <v>1185.752114104685</v>
          </cell>
          <cell r="AG263">
            <v>1215.0683984327025</v>
          </cell>
          <cell r="AH263">
            <v>1225.1311278881408</v>
          </cell>
          <cell r="AI263">
            <v>1237.1554989048532</v>
          </cell>
          <cell r="AJ263">
            <v>1254.9765382763569</v>
          </cell>
          <cell r="AK263">
            <v>1274.3071870768217</v>
          </cell>
          <cell r="AL263">
            <v>1291.8545135356251</v>
          </cell>
          <cell r="AM263">
            <v>1311.0017036736022</v>
          </cell>
          <cell r="AN263">
            <v>1327.2966742020039</v>
          </cell>
          <cell r="AO263">
            <v>1345.3514330033231</v>
          </cell>
          <cell r="AP263">
            <v>1363.5966178114136</v>
          </cell>
          <cell r="AQ263">
            <v>1379.8547347541453</v>
          </cell>
          <cell r="AR263">
            <v>1397.3934055311433</v>
          </cell>
          <cell r="AS263">
            <v>1409.9380818082041</v>
          </cell>
          <cell r="AT263">
            <v>1421.6470122981755</v>
          </cell>
          <cell r="AU263">
            <v>1433.3692472178186</v>
          </cell>
          <cell r="AV263">
            <v>1444.8881453628994</v>
          </cell>
          <cell r="AW263">
            <v>1455.3372292907059</v>
          </cell>
          <cell r="AX263">
            <v>1463.6448051563677</v>
          </cell>
          <cell r="AY263">
            <v>1473.6907499860117</v>
          </cell>
          <cell r="AZ263">
            <v>1485.2029476251892</v>
          </cell>
          <cell r="BA263">
            <v>1495.9235408369223</v>
          </cell>
          <cell r="BB263">
            <v>1507.450153112736</v>
          </cell>
          <cell r="BC263">
            <v>1519.0920315113081</v>
          </cell>
          <cell r="BD263">
            <v>1530.8503286938655</v>
          </cell>
          <cell r="BE263">
            <v>1542.7262088482489</v>
          </cell>
          <cell r="BF263">
            <v>1554.7208478041759</v>
          </cell>
        </row>
        <row r="264">
          <cell r="D264" t="str">
            <v>Stock Units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1049.6380290477282</v>
          </cell>
          <cell r="L264">
            <v>1069.751654315728</v>
          </cell>
          <cell r="M264">
            <v>1097.963548019728</v>
          </cell>
          <cell r="N264">
            <v>1120.068662723728</v>
          </cell>
          <cell r="O264">
            <v>1138.213678679728</v>
          </cell>
          <cell r="P264">
            <v>1171.177380467728</v>
          </cell>
          <cell r="Q264">
            <v>1196.4387924717278</v>
          </cell>
          <cell r="R264">
            <v>1221.846974099728</v>
          </cell>
          <cell r="S264">
            <v>1245.963980303728</v>
          </cell>
          <cell r="T264">
            <v>1266.513178967728</v>
          </cell>
          <cell r="U264">
            <v>1298.2876247157278</v>
          </cell>
          <cell r="V264">
            <v>1335.4234981557277</v>
          </cell>
          <cell r="W264">
            <v>1393.6196449437277</v>
          </cell>
          <cell r="X264">
            <v>1445.6739076557278</v>
          </cell>
          <cell r="Y264">
            <v>1488.0793852437278</v>
          </cell>
          <cell r="Z264">
            <v>1515.5080359477279</v>
          </cell>
          <cell r="AA264">
            <v>1543.5705063597277</v>
          </cell>
          <cell r="AB264">
            <v>1574.0304790317277</v>
          </cell>
          <cell r="AC264">
            <v>1671.6533530317279</v>
          </cell>
          <cell r="AD264">
            <v>1696.1634130317279</v>
          </cell>
          <cell r="AE264">
            <v>1738.1605918045268</v>
          </cell>
          <cell r="AF264">
            <v>1778.6281711570275</v>
          </cell>
          <cell r="AG264">
            <v>1822.6025976490537</v>
          </cell>
          <cell r="AH264">
            <v>1837.6966918322112</v>
          </cell>
          <cell r="AI264">
            <v>1855.7332483572798</v>
          </cell>
          <cell r="AJ264">
            <v>1882.4648074145352</v>
          </cell>
          <cell r="AK264">
            <v>1911.4607806152328</v>
          </cell>
          <cell r="AL264">
            <v>1937.7817703034375</v>
          </cell>
          <cell r="AM264">
            <v>1966.5025555104035</v>
          </cell>
          <cell r="AN264">
            <v>1990.9450113030061</v>
          </cell>
          <cell r="AO264">
            <v>2018.0271495049847</v>
          </cell>
          <cell r="AP264">
            <v>2045.3949267171206</v>
          </cell>
          <cell r="AQ264">
            <v>2069.7821021312179</v>
          </cell>
          <cell r="AR264">
            <v>2096.0901082967148</v>
          </cell>
          <cell r="AS264">
            <v>2114.9071227123059</v>
          </cell>
          <cell r="AT264">
            <v>2132.4705184472632</v>
          </cell>
          <cell r="AU264">
            <v>2150.0538708267281</v>
          </cell>
          <cell r="AV264">
            <v>2167.3322180443492</v>
          </cell>
          <cell r="AW264">
            <v>2183.0058439360587</v>
          </cell>
          <cell r="AX264">
            <v>2195.4672077345517</v>
          </cell>
          <cell r="AY264">
            <v>2210.5361249790176</v>
          </cell>
          <cell r="AZ264">
            <v>2227.8044214377837</v>
          </cell>
          <cell r="BA264">
            <v>2243.8853112553834</v>
          </cell>
          <cell r="BB264">
            <v>2261.1752296691038</v>
          </cell>
          <cell r="BC264">
            <v>2278.6380472669621</v>
          </cell>
          <cell r="BD264">
            <v>2296.2754930407987</v>
          </cell>
          <cell r="BE264">
            <v>2314.0893132723731</v>
          </cell>
          <cell r="BF264">
            <v>2332.081271706264</v>
          </cell>
        </row>
        <row r="265">
          <cell r="D265" t="str">
            <v>Stock Units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109.79559948806087</v>
          </cell>
          <cell r="L265">
            <v>111.89955102474615</v>
          </cell>
          <cell r="M265">
            <v>114.85060814748999</v>
          </cell>
          <cell r="N265">
            <v>117.16287604700572</v>
          </cell>
          <cell r="O265">
            <v>119.06090455728835</v>
          </cell>
          <cell r="P265">
            <v>122.50901647682566</v>
          </cell>
          <cell r="Q265">
            <v>125.15144348321984</v>
          </cell>
          <cell r="R265">
            <v>127.80922307632272</v>
          </cell>
          <cell r="S265">
            <v>130.33194146184826</v>
          </cell>
          <cell r="T265">
            <v>132.4814554122527</v>
          </cell>
          <cell r="U265">
            <v>135.80516722790367</v>
          </cell>
          <cell r="V265">
            <v>139.68970206183749</v>
          </cell>
          <cell r="W265">
            <v>145.77721094361897</v>
          </cell>
          <cell r="X265">
            <v>151.22225849544807</v>
          </cell>
          <cell r="Y265">
            <v>155.65801130213327</v>
          </cell>
          <cell r="Z265">
            <v>158.52713862398394</v>
          </cell>
          <cell r="AA265">
            <v>161.46256557759463</v>
          </cell>
          <cell r="AB265">
            <v>164.64877917443462</v>
          </cell>
          <cell r="AC265">
            <v>174.86045374981344</v>
          </cell>
          <cell r="AD265">
            <v>177.4242868586708</v>
          </cell>
          <cell r="AE265">
            <v>181.81733026273849</v>
          </cell>
          <cell r="AF265">
            <v>186.05037252290649</v>
          </cell>
          <cell r="AG265">
            <v>190.65024255926181</v>
          </cell>
          <cell r="AH265">
            <v>192.22913459032944</v>
          </cell>
          <cell r="AI265">
            <v>194.1158178864433</v>
          </cell>
          <cell r="AJ265">
            <v>196.91202712307378</v>
          </cell>
          <cell r="AK265">
            <v>199.94510154702414</v>
          </cell>
          <cell r="AL265">
            <v>202.69836387361624</v>
          </cell>
          <cell r="AM265">
            <v>205.7026527258671</v>
          </cell>
          <cell r="AN265">
            <v>208.25941421167568</v>
          </cell>
          <cell r="AO265">
            <v>211.0922951830353</v>
          </cell>
          <cell r="AP265">
            <v>213.95505493687949</v>
          </cell>
          <cell r="AQ265">
            <v>216.50603391278466</v>
          </cell>
          <cell r="AR265">
            <v>219.2579381200826</v>
          </cell>
          <cell r="AS265">
            <v>221.22625988545317</v>
          </cell>
          <cell r="AT265">
            <v>223.06344900246256</v>
          </cell>
          <cell r="AU265">
            <v>224.90272565030341</v>
          </cell>
          <cell r="AV265">
            <v>226.71009775232477</v>
          </cell>
          <cell r="AW265">
            <v>228.34961071137135</v>
          </cell>
          <cell r="AX265">
            <v>229.65311046160014</v>
          </cell>
          <cell r="AY265">
            <v>231.22936890184849</v>
          </cell>
          <cell r="AZ265">
            <v>233.03568966134679</v>
          </cell>
          <cell r="BA265">
            <v>234.71780377017592</v>
          </cell>
          <cell r="BB265">
            <v>236.52638625747051</v>
          </cell>
          <cell r="BC265">
            <v>238.35305456963803</v>
          </cell>
          <cell r="BD265">
            <v>240.19798956492724</v>
          </cell>
          <cell r="BE265">
            <v>242.06137391016935</v>
          </cell>
          <cell r="BF265">
            <v>243.94339209886388</v>
          </cell>
        </row>
        <row r="266">
          <cell r="D266" t="str">
            <v>Stock Units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1360.6418895063143</v>
          </cell>
          <cell r="L266">
            <v>1386.7151074463143</v>
          </cell>
          <cell r="M266">
            <v>1423.2860807663142</v>
          </cell>
          <cell r="N266">
            <v>1451.940859086314</v>
          </cell>
          <cell r="O266">
            <v>1475.462176066314</v>
          </cell>
          <cell r="P266">
            <v>1518.192900606314</v>
          </cell>
          <cell r="Q266">
            <v>1550.9391754263138</v>
          </cell>
          <cell r="R266">
            <v>1583.875707166314</v>
          </cell>
          <cell r="S266">
            <v>1615.1384929863141</v>
          </cell>
          <cell r="T266">
            <v>1641.776343106314</v>
          </cell>
          <cell r="U266">
            <v>1682.9654394463139</v>
          </cell>
          <cell r="V266">
            <v>1731.1045346463138</v>
          </cell>
          <cell r="W266">
            <v>1806.5439841863135</v>
          </cell>
          <cell r="X266">
            <v>1874.0217321463138</v>
          </cell>
          <cell r="Y266">
            <v>1928.9917956863137</v>
          </cell>
          <cell r="Z266">
            <v>1964.547454006314</v>
          </cell>
          <cell r="AA266">
            <v>2000.9247304663138</v>
          </cell>
          <cell r="AB266">
            <v>2040.4098802263138</v>
          </cell>
          <cell r="AC266">
            <v>2166.9580502263138</v>
          </cell>
          <cell r="AD266">
            <v>2198.7303502263139</v>
          </cell>
          <cell r="AE266">
            <v>2253.1711375243867</v>
          </cell>
          <cell r="AF266">
            <v>2305.6291107591096</v>
          </cell>
          <cell r="AG266">
            <v>2362.6329969524772</v>
          </cell>
          <cell r="AH266">
            <v>2382.1994153380515</v>
          </cell>
          <cell r="AI266">
            <v>2405.5801367594368</v>
          </cell>
          <cell r="AJ266">
            <v>2440.2321577595826</v>
          </cell>
          <cell r="AK266">
            <v>2477.8195304271535</v>
          </cell>
          <cell r="AL266">
            <v>2511.9393318748266</v>
          </cell>
          <cell r="AM266">
            <v>2549.1699793653379</v>
          </cell>
          <cell r="AN266">
            <v>2580.8546442816746</v>
          </cell>
          <cell r="AO266">
            <v>2615.9611197286836</v>
          </cell>
          <cell r="AP266">
            <v>2651.4378679666379</v>
          </cell>
          <cell r="AQ266">
            <v>2683.0508731330601</v>
          </cell>
          <cell r="AR266">
            <v>2717.1538440883342</v>
          </cell>
          <cell r="AS266">
            <v>2741.5462701826186</v>
          </cell>
          <cell r="AT266">
            <v>2764.3136350242298</v>
          </cell>
          <cell r="AU266">
            <v>2787.1068695902031</v>
          </cell>
          <cell r="AV266">
            <v>2809.5047270945265</v>
          </cell>
          <cell r="AW266">
            <v>2829.8223902874834</v>
          </cell>
          <cell r="AX266">
            <v>2845.9760100262706</v>
          </cell>
          <cell r="AY266">
            <v>2865.5097916394675</v>
          </cell>
          <cell r="AZ266">
            <v>2887.8946203823125</v>
          </cell>
          <cell r="BA266">
            <v>2908.7402182940154</v>
          </cell>
          <cell r="BB266">
            <v>2931.1530754969867</v>
          </cell>
          <cell r="BC266">
            <v>2953.7900612719877</v>
          </cell>
          <cell r="BD266">
            <v>2976.6534169047386</v>
          </cell>
          <cell r="BE266">
            <v>2999.7454060938171</v>
          </cell>
          <cell r="BF266">
            <v>3023.0683151747867</v>
          </cell>
        </row>
        <row r="267">
          <cell r="D267" t="str">
            <v>Stock Units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D268" t="str">
            <v>Stock Units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25674.309773964291</v>
          </cell>
          <cell r="L268">
            <v>26166.292182677669</v>
          </cell>
          <cell r="M268">
            <v>26856.359499430455</v>
          </cell>
          <cell r="N268">
            <v>27397.054050117033</v>
          </cell>
          <cell r="O268">
            <v>27840.883968256065</v>
          </cell>
          <cell r="P268">
            <v>28647.181251300874</v>
          </cell>
          <cell r="Q268">
            <v>29265.07932584648</v>
          </cell>
          <cell r="R268">
            <v>29886.567408268802</v>
          </cell>
          <cell r="S268">
            <v>30476.473138593636</v>
          </cell>
          <cell r="T268">
            <v>30979.109740456195</v>
          </cell>
          <cell r="U268">
            <v>31756.31763542003</v>
          </cell>
          <cell r="V268">
            <v>32664.666887295258</v>
          </cell>
          <cell r="W268">
            <v>34088.153707453399</v>
          </cell>
          <cell r="X268">
            <v>35361.409085915337</v>
          </cell>
          <cell r="Y268">
            <v>36398.653676505244</v>
          </cell>
          <cell r="Z268">
            <v>37069.562747411575</v>
          </cell>
          <cell r="AA268">
            <v>37755.975147154793</v>
          </cell>
          <cell r="AB268">
            <v>38501.030825822338</v>
          </cell>
          <cell r="AC268">
            <v>40888.901538142643</v>
          </cell>
          <cell r="AD268">
            <v>41488.421425574088</v>
          </cell>
          <cell r="AE268">
            <v>42515.678963511833</v>
          </cell>
          <cell r="AF268">
            <v>43505.522261244842</v>
          </cell>
          <cell r="AG268">
            <v>44581.143586543993</v>
          </cell>
          <cell r="AH268">
            <v>44950.347482640784</v>
          </cell>
          <cell r="AI268">
            <v>45391.524466196104</v>
          </cell>
          <cell r="AJ268">
            <v>46045.382566783075</v>
          </cell>
          <cell r="AK268">
            <v>46754.628590221902</v>
          </cell>
          <cell r="AL268">
            <v>47398.444100055684</v>
          </cell>
          <cell r="AM268">
            <v>48100.958982280485</v>
          </cell>
          <cell r="AN268">
            <v>48698.825260263038</v>
          </cell>
          <cell r="AO268">
            <v>49361.258581366812</v>
          </cell>
          <cell r="AP268">
            <v>50030.678677175165</v>
          </cell>
          <cell r="AQ268">
            <v>50627.192788484164</v>
          </cell>
          <cell r="AR268">
            <v>51270.690719329075</v>
          </cell>
          <cell r="AS268">
            <v>51730.957824518977</v>
          </cell>
          <cell r="AT268">
            <v>52160.561221407246</v>
          </cell>
          <cell r="AU268">
            <v>52590.652760930374</v>
          </cell>
          <cell r="AV268">
            <v>53013.283826660503</v>
          </cell>
          <cell r="AW268">
            <v>53396.663158667041</v>
          </cell>
          <cell r="AX268">
            <v>53701.470059250503</v>
          </cell>
          <cell r="AY268">
            <v>54070.058123503142</v>
          </cell>
          <cell r="AZ268">
            <v>54492.443346105298</v>
          </cell>
          <cell r="BA268">
            <v>54885.784417210161</v>
          </cell>
          <cell r="BB268">
            <v>55308.698516200238</v>
          </cell>
          <cell r="BC268">
            <v>55735.841756180213</v>
          </cell>
          <cell r="BD268">
            <v>56167.25642855998</v>
          </cell>
          <cell r="BE268">
            <v>56602.985247663557</v>
          </cell>
          <cell r="BF268">
            <v>57043.071354958156</v>
          </cell>
        </row>
        <row r="269">
          <cell r="D269" t="str">
            <v>Stock Units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236.03162875517046</v>
          </cell>
          <cell r="L269">
            <v>240.55457057015431</v>
          </cell>
          <cell r="M269">
            <v>246.89856634483488</v>
          </cell>
          <cell r="N269">
            <v>251.86933348837911</v>
          </cell>
          <cell r="O269">
            <v>255.94959501793588</v>
          </cell>
          <cell r="P269">
            <v>263.36212772683564</v>
          </cell>
          <cell r="Q269">
            <v>269.04265001638043</v>
          </cell>
          <cell r="R269">
            <v>274.75617632487831</v>
          </cell>
          <cell r="S269">
            <v>280.17935659988512</v>
          </cell>
          <cell r="T269">
            <v>284.80024560738218</v>
          </cell>
          <cell r="U269">
            <v>291.94535084856449</v>
          </cell>
          <cell r="V269">
            <v>300.29607790943635</v>
          </cell>
          <cell r="W269">
            <v>313.38261911079559</v>
          </cell>
          <cell r="X269">
            <v>325.08803761845928</v>
          </cell>
          <cell r="Y269">
            <v>334.62373818022064</v>
          </cell>
          <cell r="Z269">
            <v>340.7916064558159</v>
          </cell>
          <cell r="AA269">
            <v>347.10200148242075</v>
          </cell>
          <cell r="AB269">
            <v>353.95152175764628</v>
          </cell>
          <cell r="AC269">
            <v>375.90393327124724</v>
          </cell>
          <cell r="AD269">
            <v>381.41549937555033</v>
          </cell>
          <cell r="AE269">
            <v>390.85938596744427</v>
          </cell>
          <cell r="AF269">
            <v>399.95931222965817</v>
          </cell>
          <cell r="AG269">
            <v>409.8478216217045</v>
          </cell>
          <cell r="AH269">
            <v>413.24202375238264</v>
          </cell>
          <cell r="AI269">
            <v>417.2978960587709</v>
          </cell>
          <cell r="AJ269">
            <v>423.30900965111402</v>
          </cell>
          <cell r="AK269">
            <v>429.82932102751391</v>
          </cell>
          <cell r="AL269">
            <v>435.74811007157263</v>
          </cell>
          <cell r="AM269">
            <v>442.20654004831204</v>
          </cell>
          <cell r="AN269">
            <v>447.70290402508061</v>
          </cell>
          <cell r="AO269">
            <v>453.79285219110204</v>
          </cell>
          <cell r="AP269">
            <v>459.94703187211985</v>
          </cell>
          <cell r="AQ269">
            <v>465.43096497518172</v>
          </cell>
          <cell r="AR269">
            <v>471.3468344203626</v>
          </cell>
          <cell r="AS269">
            <v>475.57820793952794</v>
          </cell>
          <cell r="AT269">
            <v>479.527680793093</v>
          </cell>
          <cell r="AU269">
            <v>483.48164128828057</v>
          </cell>
          <cell r="AV269">
            <v>487.36701541070289</v>
          </cell>
          <cell r="AW269">
            <v>490.89153657451374</v>
          </cell>
          <cell r="AX269">
            <v>493.69371781459085</v>
          </cell>
          <cell r="AY269">
            <v>497.08225841845501</v>
          </cell>
          <cell r="AZ269">
            <v>500.96537243128046</v>
          </cell>
          <cell r="BA269">
            <v>504.5814748498675</v>
          </cell>
          <cell r="BB269">
            <v>508.46945098192225</v>
          </cell>
          <cell r="BC269">
            <v>512.39630687529746</v>
          </cell>
          <cell r="BD269">
            <v>516.36243132760649</v>
          </cell>
          <cell r="BE269">
            <v>520.36821702443865</v>
          </cell>
          <cell r="BF269">
            <v>524.41406057823895</v>
          </cell>
        </row>
        <row r="270">
          <cell r="D270" t="str">
            <v>Stock Units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2028.9878813720911</v>
          </cell>
          <cell r="L270">
            <v>2082.0533851537693</v>
          </cell>
          <cell r="M270">
            <v>2151.521323735361</v>
          </cell>
          <cell r="N270">
            <v>2209.689900195227</v>
          </cell>
          <cell r="O270">
            <v>2260.5796543747947</v>
          </cell>
          <cell r="P270">
            <v>2341.5781680751047</v>
          </cell>
          <cell r="Q270">
            <v>2407.9492875287583</v>
          </cell>
          <cell r="R270">
            <v>2475.287685251009</v>
          </cell>
          <cell r="S270">
            <v>2540.667060804305</v>
          </cell>
          <cell r="T270">
            <v>2599.3635411337732</v>
          </cell>
          <cell r="U270">
            <v>2681.7922926865117</v>
          </cell>
          <cell r="V270">
            <v>2776.2095794238558</v>
          </cell>
          <cell r="W270">
            <v>2915.6731555739507</v>
          </cell>
          <cell r="X270">
            <v>3043.7488819693172</v>
          </cell>
          <cell r="Y270">
            <v>3152.762432996346</v>
          </cell>
          <cell r="Z270">
            <v>3230.9709126925914</v>
          </cell>
          <cell r="AA270">
            <v>3311.2664821142143</v>
          </cell>
          <cell r="AB270">
            <v>3397.4811925639024</v>
          </cell>
          <cell r="AC270">
            <v>3630.362719102282</v>
          </cell>
          <cell r="AD270">
            <v>3706.0832083935929</v>
          </cell>
          <cell r="AE270">
            <v>3820.8946040861861</v>
          </cell>
          <cell r="AF270">
            <v>3933.4370738757998</v>
          </cell>
          <cell r="AG270">
            <v>4054.8546577190964</v>
          </cell>
          <cell r="AH270">
            <v>4112.8036746094003</v>
          </cell>
          <cell r="AI270">
            <v>4153.1698657677707</v>
          </cell>
          <cell r="AJ270">
            <v>4212.9956546519552</v>
          </cell>
          <cell r="AK270">
            <v>4277.8892498021996</v>
          </cell>
          <cell r="AL270">
            <v>4336.7961758418151</v>
          </cell>
          <cell r="AM270">
            <v>4401.0738945001131</v>
          </cell>
          <cell r="AN270">
            <v>4455.7766223480194</v>
          </cell>
          <cell r="AO270">
            <v>4516.3870146986337</v>
          </cell>
          <cell r="AP270">
            <v>4577.6366731347825</v>
          </cell>
          <cell r="AQ270">
            <v>4632.2156823381147</v>
          </cell>
          <cell r="AR270">
            <v>4691.0935509820565</v>
          </cell>
          <cell r="AS270">
            <v>4733.2064232408957</v>
          </cell>
          <cell r="AT270">
            <v>4772.5136706438016</v>
          </cell>
          <cell r="AU270">
            <v>4811.865581434975</v>
          </cell>
          <cell r="AV270">
            <v>4850.5348842876447</v>
          </cell>
          <cell r="AW270">
            <v>4885.612787212749</v>
          </cell>
          <cell r="AX270">
            <v>4913.5015803138504</v>
          </cell>
          <cell r="AY270">
            <v>4947.2261326248381</v>
          </cell>
          <cell r="AZ270">
            <v>4985.8729416687447</v>
          </cell>
          <cell r="BA270">
            <v>5021.8623097874151</v>
          </cell>
          <cell r="BB270">
            <v>5060.5575092192375</v>
          </cell>
          <cell r="BC270">
            <v>5099.6396606453773</v>
          </cell>
          <cell r="BD270">
            <v>5139.1126335857798</v>
          </cell>
          <cell r="BE270">
            <v>5178.9803362555849</v>
          </cell>
          <cell r="BF270">
            <v>5219.2467159520893</v>
          </cell>
        </row>
        <row r="271">
          <cell r="D271" t="str">
            <v>Stock Units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980.93536171988717</v>
          </cell>
          <cell r="L271">
            <v>1003.1567915937379</v>
          </cell>
          <cell r="M271">
            <v>1033.1270431337971</v>
          </cell>
          <cell r="N271">
            <v>1057.512197386196</v>
          </cell>
          <cell r="O271">
            <v>1078.28726881834</v>
          </cell>
          <cell r="P271">
            <v>1113.2644302374099</v>
          </cell>
          <cell r="Q271">
            <v>1141.1065492347577</v>
          </cell>
          <cell r="R271">
            <v>1169.2508454118511</v>
          </cell>
          <cell r="S271">
            <v>1196.3180786252237</v>
          </cell>
          <cell r="T271">
            <v>1220.1026431301159</v>
          </cell>
          <cell r="U271">
            <v>1254.8686029365376</v>
          </cell>
          <cell r="V271">
            <v>1295.0372711290274</v>
          </cell>
          <cell r="W271">
            <v>1355.9344637550123</v>
          </cell>
          <cell r="X271">
            <v>1411.2087720799691</v>
          </cell>
          <cell r="Y271">
            <v>1457.3666933022637</v>
          </cell>
          <cell r="Z271">
            <v>1489.0804382734659</v>
          </cell>
          <cell r="AA271">
            <v>1521.5945795016796</v>
          </cell>
          <cell r="AB271">
            <v>1556.659422117134</v>
          </cell>
          <cell r="AC271">
            <v>1658.55595188234</v>
          </cell>
          <cell r="AD271">
            <v>1688.303458538878</v>
          </cell>
          <cell r="AE271">
            <v>1735.6699415230096</v>
          </cell>
          <cell r="AF271">
            <v>1781.7729896800415</v>
          </cell>
          <cell r="AG271">
            <v>1831.6593875237911</v>
          </cell>
          <cell r="AH271">
            <v>1852.7110228474212</v>
          </cell>
          <cell r="AI271">
            <v>1870.8949414650733</v>
          </cell>
          <cell r="AJ271">
            <v>1897.8449024370855</v>
          </cell>
          <cell r="AK271">
            <v>1927.077778246183</v>
          </cell>
          <cell r="AL271">
            <v>1953.613815419418</v>
          </cell>
          <cell r="AM271">
            <v>1982.5692548966074</v>
          </cell>
          <cell r="AN271">
            <v>2007.2114101955137</v>
          </cell>
          <cell r="AO271">
            <v>2034.5148146104486</v>
          </cell>
          <cell r="AP271">
            <v>2062.1061917605066</v>
          </cell>
          <cell r="AQ271">
            <v>2086.6926150297154</v>
          </cell>
          <cell r="AR271">
            <v>2113.2155626023964</v>
          </cell>
          <cell r="AS271">
            <v>2132.1863155997726</v>
          </cell>
          <cell r="AT271">
            <v>2149.893207613788</v>
          </cell>
          <cell r="AU271">
            <v>2167.6202193218874</v>
          </cell>
          <cell r="AV271">
            <v>2185.0397339180395</v>
          </cell>
          <cell r="AW271">
            <v>2200.8414163102548</v>
          </cell>
          <cell r="AX271">
            <v>2213.4045918178304</v>
          </cell>
          <cell r="AY271">
            <v>2228.5966249782987</v>
          </cell>
          <cell r="AZ271">
            <v>2246.0060066989872</v>
          </cell>
          <cell r="BA271">
            <v>2262.2182804407203</v>
          </cell>
          <cell r="BB271">
            <v>2279.6494607718423</v>
          </cell>
          <cell r="BC271">
            <v>2297.2549529062749</v>
          </cell>
          <cell r="BD271">
            <v>2315.0364999620519</v>
          </cell>
          <cell r="BE271">
            <v>2332.995862488387</v>
          </cell>
          <cell r="BF271">
            <v>2351.1348186399855</v>
          </cell>
        </row>
        <row r="272"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  <cell r="AS272"/>
          <cell r="AT272"/>
          <cell r="AU272"/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/>
        </row>
        <row r="274">
          <cell r="D274" t="str">
            <v>OtherHealth</v>
          </cell>
        </row>
        <row r="276">
          <cell r="D276"/>
        </row>
        <row r="278"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  <cell r="AK278"/>
          <cell r="AL278"/>
          <cell r="AM278"/>
          <cell r="AN278"/>
          <cell r="AO278"/>
          <cell r="AP278"/>
          <cell r="AQ278"/>
          <cell r="AR278"/>
          <cell r="AS278"/>
          <cell r="AT278"/>
          <cell r="AU278"/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/>
        </row>
        <row r="279">
          <cell r="D279" t="str">
            <v>SHIPMENTS</v>
          </cell>
          <cell r="E279">
            <v>1981</v>
          </cell>
          <cell r="F279">
            <v>1982</v>
          </cell>
          <cell r="G279">
            <v>1983</v>
          </cell>
          <cell r="H279">
            <v>1984</v>
          </cell>
          <cell r="I279">
            <v>1985</v>
          </cell>
          <cell r="J279">
            <v>1986</v>
          </cell>
          <cell r="K279">
            <v>1987</v>
          </cell>
          <cell r="L279">
            <v>1988</v>
          </cell>
          <cell r="M279">
            <v>1989</v>
          </cell>
          <cell r="N279">
            <v>1990</v>
          </cell>
          <cell r="O279">
            <v>1991</v>
          </cell>
          <cell r="P279">
            <v>1992</v>
          </cell>
          <cell r="Q279">
            <v>1993</v>
          </cell>
          <cell r="R279">
            <v>1994</v>
          </cell>
          <cell r="S279">
            <v>1995</v>
          </cell>
          <cell r="T279">
            <v>1996</v>
          </cell>
          <cell r="U279">
            <v>1997</v>
          </cell>
          <cell r="V279">
            <v>1998</v>
          </cell>
          <cell r="W279">
            <v>1999</v>
          </cell>
          <cell r="X279">
            <v>2000</v>
          </cell>
          <cell r="Y279">
            <v>2001</v>
          </cell>
          <cell r="Z279">
            <v>2002</v>
          </cell>
          <cell r="AA279">
            <v>2003</v>
          </cell>
          <cell r="AB279">
            <v>2004</v>
          </cell>
          <cell r="AC279">
            <v>2005</v>
          </cell>
          <cell r="AD279">
            <v>2006</v>
          </cell>
          <cell r="AE279">
            <v>2007</v>
          </cell>
          <cell r="AF279">
            <v>2008</v>
          </cell>
          <cell r="AG279">
            <v>2009</v>
          </cell>
          <cell r="AH279">
            <v>2010</v>
          </cell>
          <cell r="AI279">
            <v>2011</v>
          </cell>
          <cell r="AJ279">
            <v>2012</v>
          </cell>
          <cell r="AK279">
            <v>2013</v>
          </cell>
          <cell r="AL279">
            <v>2014</v>
          </cell>
          <cell r="AM279">
            <v>2015</v>
          </cell>
          <cell r="AN279">
            <v>2016</v>
          </cell>
          <cell r="AO279">
            <v>2017</v>
          </cell>
          <cell r="AP279">
            <v>2018</v>
          </cell>
          <cell r="AQ279">
            <v>2019</v>
          </cell>
          <cell r="AR279">
            <v>2020</v>
          </cell>
          <cell r="AS279">
            <v>2021</v>
          </cell>
          <cell r="AT279">
            <v>2022</v>
          </cell>
          <cell r="AU279">
            <v>2023</v>
          </cell>
          <cell r="AV279">
            <v>2024</v>
          </cell>
          <cell r="AW279">
            <v>2025</v>
          </cell>
          <cell r="AX279">
            <v>2026</v>
          </cell>
          <cell r="AY279">
            <v>2027</v>
          </cell>
          <cell r="AZ279">
            <v>2028</v>
          </cell>
          <cell r="BA279">
            <v>2029</v>
          </cell>
          <cell r="BB279">
            <v>2030</v>
          </cell>
          <cell r="BC279">
            <v>2031</v>
          </cell>
          <cell r="BD279">
            <v>2032</v>
          </cell>
          <cell r="BE279">
            <v>2033</v>
          </cell>
          <cell r="BF279">
            <v>2034</v>
          </cell>
        </row>
        <row r="280">
          <cell r="D280" t="str">
            <v>Stock Units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2034.8936778692655</v>
          </cell>
          <cell r="L280">
            <v>2072.2611238532654</v>
          </cell>
          <cell r="M280">
            <v>2124.3361570052657</v>
          </cell>
          <cell r="N280">
            <v>2164.7694381572655</v>
          </cell>
          <cell r="O280">
            <v>2198.1943430852652</v>
          </cell>
          <cell r="P280">
            <v>2258.3692588292656</v>
          </cell>
          <cell r="Q280">
            <v>2305.4433423812657</v>
          </cell>
          <cell r="R280">
            <v>2351.9973960452658</v>
          </cell>
          <cell r="S280">
            <v>2395.6367291972656</v>
          </cell>
          <cell r="T280">
            <v>2433.3363268292655</v>
          </cell>
          <cell r="U280">
            <v>2491.4380390532656</v>
          </cell>
          <cell r="V280">
            <v>2558.685493773266</v>
          </cell>
          <cell r="W280">
            <v>2663.633969517266</v>
          </cell>
          <cell r="X280">
            <v>2757.514729773266</v>
          </cell>
          <cell r="Y280">
            <v>2834.6457559172659</v>
          </cell>
          <cell r="Z280">
            <v>2910.2394402692662</v>
          </cell>
          <cell r="AA280">
            <v>2988.239700525266</v>
          </cell>
          <cell r="AB280">
            <v>3068.6348444612659</v>
          </cell>
          <cell r="AC280">
            <v>3165.5905724612658</v>
          </cell>
          <cell r="AD280">
            <v>3251.6703644612662</v>
          </cell>
          <cell r="AE280">
            <v>3321.7489561686448</v>
          </cell>
          <cell r="AF280">
            <v>3394.9468152371774</v>
          </cell>
          <cell r="AG280">
            <v>3471.3980321587542</v>
          </cell>
          <cell r="AH280">
            <v>3524.6070956310682</v>
          </cell>
          <cell r="AI280">
            <v>3583.8590176574198</v>
          </cell>
          <cell r="AJ280">
            <v>3656.2470366540006</v>
          </cell>
          <cell r="AK280">
            <v>3739.3147727641262</v>
          </cell>
          <cell r="AL280">
            <v>3819.1182200616026</v>
          </cell>
          <cell r="AM280">
            <v>3902.414605740315</v>
          </cell>
          <cell r="AN280">
            <v>3977.9223065845767</v>
          </cell>
          <cell r="AO280">
            <v>4061.0382856221468</v>
          </cell>
          <cell r="AP280">
            <v>4147.6100782994299</v>
          </cell>
          <cell r="AQ280">
            <v>4225.7408653320199</v>
          </cell>
          <cell r="AR280">
            <v>4303.6688392557708</v>
          </cell>
          <cell r="AS280">
            <v>4380.8434624150104</v>
          </cell>
          <cell r="AT280">
            <v>4449.0612056427235</v>
          </cell>
          <cell r="AU280">
            <v>4515.5969121254593</v>
          </cell>
          <cell r="AV280">
            <v>4581.2537900599746</v>
          </cell>
          <cell r="AW280">
            <v>4644.2920253336197</v>
          </cell>
          <cell r="AX280">
            <v>4698.3871685906151</v>
          </cell>
          <cell r="AY280">
            <v>4758.1634139364824</v>
          </cell>
          <cell r="AZ280">
            <v>4822.4580547588566</v>
          </cell>
          <cell r="BA280">
            <v>4885.8644934090034</v>
          </cell>
          <cell r="BB280">
            <v>4943.6752818451114</v>
          </cell>
          <cell r="BC280">
            <v>5002.0641781655804</v>
          </cell>
          <cell r="BD280">
            <v>5061.0369634492536</v>
          </cell>
          <cell r="BE280">
            <v>5120.5994765857631</v>
          </cell>
          <cell r="BF280">
            <v>5180.7576148536391</v>
          </cell>
        </row>
        <row r="281">
          <cell r="D281" t="str">
            <v>Stock Units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508.72341946731638</v>
          </cell>
          <cell r="L281">
            <v>518.06528096331635</v>
          </cell>
          <cell r="M281">
            <v>531.08403925131643</v>
          </cell>
          <cell r="N281">
            <v>541.19235953931639</v>
          </cell>
          <cell r="O281">
            <v>549.54858577131631</v>
          </cell>
          <cell r="P281">
            <v>564.5923147073164</v>
          </cell>
          <cell r="Q281">
            <v>576.36083559531642</v>
          </cell>
          <cell r="R281">
            <v>587.99934901131644</v>
          </cell>
          <cell r="S281">
            <v>598.9091822993164</v>
          </cell>
          <cell r="T281">
            <v>608.33408170731639</v>
          </cell>
          <cell r="U281">
            <v>622.8595097633164</v>
          </cell>
          <cell r="V281">
            <v>639.6713734433165</v>
          </cell>
          <cell r="W281">
            <v>665.9084923793165</v>
          </cell>
          <cell r="X281">
            <v>689.37868244331651</v>
          </cell>
          <cell r="Y281">
            <v>708.66143897931647</v>
          </cell>
          <cell r="Z281">
            <v>727.55986006731655</v>
          </cell>
          <cell r="AA281">
            <v>747.0599251313165</v>
          </cell>
          <cell r="AB281">
            <v>767.15871111531646</v>
          </cell>
          <cell r="AC281">
            <v>791.39764311531644</v>
          </cell>
          <cell r="AD281">
            <v>812.91759111531655</v>
          </cell>
          <cell r="AE281">
            <v>830.4372390421612</v>
          </cell>
          <cell r="AF281">
            <v>848.73670380929434</v>
          </cell>
          <cell r="AG281">
            <v>867.84950803968854</v>
          </cell>
          <cell r="AH281">
            <v>881.15177390776705</v>
          </cell>
          <cell r="AI281">
            <v>895.96475441435496</v>
          </cell>
          <cell r="AJ281">
            <v>914.06175916350014</v>
          </cell>
          <cell r="AK281">
            <v>934.82869319103156</v>
          </cell>
          <cell r="AL281">
            <v>954.77955501540066</v>
          </cell>
          <cell r="AM281">
            <v>975.60365143507875</v>
          </cell>
          <cell r="AN281">
            <v>994.48057664614419</v>
          </cell>
          <cell r="AO281">
            <v>1015.2595714055367</v>
          </cell>
          <cell r="AP281">
            <v>1036.9025195748575</v>
          </cell>
          <cell r="AQ281">
            <v>1056.435216333005</v>
          </cell>
          <cell r="AR281">
            <v>1075.9172098139427</v>
          </cell>
          <cell r="AS281">
            <v>1095.2108656037526</v>
          </cell>
          <cell r="AT281">
            <v>1112.2653014106809</v>
          </cell>
          <cell r="AU281">
            <v>1128.8992280313648</v>
          </cell>
          <cell r="AV281">
            <v>1145.3134475149936</v>
          </cell>
          <cell r="AW281">
            <v>1161.0730063334049</v>
          </cell>
          <cell r="AX281">
            <v>1174.5967921476538</v>
          </cell>
          <cell r="AY281">
            <v>1189.5408534841206</v>
          </cell>
          <cell r="AZ281">
            <v>1205.6145136897142</v>
          </cell>
          <cell r="BA281">
            <v>1221.4661233522509</v>
          </cell>
          <cell r="BB281">
            <v>1235.9188204612778</v>
          </cell>
          <cell r="BC281">
            <v>1250.5160445413951</v>
          </cell>
          <cell r="BD281">
            <v>1265.2592408623134</v>
          </cell>
          <cell r="BE281">
            <v>1280.1498691464408</v>
          </cell>
          <cell r="BF281">
            <v>1295.1894037134098</v>
          </cell>
        </row>
        <row r="282">
          <cell r="D282" t="str">
            <v>Stock Units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239.46366338419602</v>
          </cell>
          <cell r="L282">
            <v>243.8610162306648</v>
          </cell>
          <cell r="M282">
            <v>249.98913896506181</v>
          </cell>
          <cell r="N282">
            <v>254.74727533975408</v>
          </cell>
          <cell r="O282">
            <v>258.68067503988402</v>
          </cell>
          <cell r="P282">
            <v>265.76198151039307</v>
          </cell>
          <cell r="Q282">
            <v>271.30159894613996</v>
          </cell>
          <cell r="R282">
            <v>276.78001993540704</v>
          </cell>
          <cell r="S282">
            <v>281.91544037425945</v>
          </cell>
          <cell r="T282">
            <v>286.35188039825209</v>
          </cell>
          <cell r="U282">
            <v>293.18921495256745</v>
          </cell>
          <cell r="V282">
            <v>301.10280868753637</v>
          </cell>
          <cell r="W282">
            <v>313.45300994943261</v>
          </cell>
          <cell r="X282">
            <v>324.50077672795794</v>
          </cell>
          <cell r="Y282">
            <v>333.57745640016782</v>
          </cell>
          <cell r="Z282">
            <v>342.47322367317497</v>
          </cell>
          <cell r="AA282">
            <v>351.65219369453769</v>
          </cell>
          <cell r="AB282">
            <v>361.11299053841634</v>
          </cell>
          <cell r="AC282">
            <v>372.52261555492953</v>
          </cell>
          <cell r="AD282">
            <v>382.65237445086041</v>
          </cell>
          <cell r="AE282">
            <v>390.89913273487349</v>
          </cell>
          <cell r="AF282">
            <v>399.51296237868303</v>
          </cell>
          <cell r="AG282">
            <v>408.5096429784233</v>
          </cell>
          <cell r="AH282">
            <v>414.77121693823057</v>
          </cell>
          <cell r="AI282">
            <v>421.74390669853381</v>
          </cell>
          <cell r="AJ282">
            <v>430.2624354072164</v>
          </cell>
          <cell r="AK282">
            <v>440.03773945100846</v>
          </cell>
          <cell r="AL282">
            <v>449.42890619764233</v>
          </cell>
          <cell r="AM282">
            <v>459.23111742775103</v>
          </cell>
          <cell r="AN282">
            <v>468.11676627246999</v>
          </cell>
          <cell r="AO282">
            <v>477.89774748173949</v>
          </cell>
          <cell r="AP282">
            <v>488.08540438278527</v>
          </cell>
          <cell r="AQ282">
            <v>497.27973462686225</v>
          </cell>
          <cell r="AR282">
            <v>506.45019808588154</v>
          </cell>
          <cell r="AS282">
            <v>515.53200819861297</v>
          </cell>
          <cell r="AT282">
            <v>523.55978423368106</v>
          </cell>
          <cell r="AU282">
            <v>531.3896203541093</v>
          </cell>
          <cell r="AV282">
            <v>539.11603706450512</v>
          </cell>
          <cell r="AW282">
            <v>546.53429528412289</v>
          </cell>
          <cell r="AX282">
            <v>552.90014197011624</v>
          </cell>
          <cell r="AY282">
            <v>559.9345334223824</v>
          </cell>
          <cell r="AZ282">
            <v>567.50064382644939</v>
          </cell>
          <cell r="BA282">
            <v>574.9622317445012</v>
          </cell>
          <cell r="BB282">
            <v>581.76533076269402</v>
          </cell>
          <cell r="BC282">
            <v>588.63646077106876</v>
          </cell>
          <cell r="BD282">
            <v>595.57630207952718</v>
          </cell>
          <cell r="BE282">
            <v>602.58554180107012</v>
          </cell>
          <cell r="BF282">
            <v>609.66487391982866</v>
          </cell>
        </row>
        <row r="283">
          <cell r="D283" t="str">
            <v>Stock Units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6528.6172164972268</v>
          </cell>
          <cell r="L283">
            <v>6648.5044390292269</v>
          </cell>
          <cell r="M283">
            <v>6815.5785037252272</v>
          </cell>
          <cell r="N283">
            <v>6945.3019474212269</v>
          </cell>
          <cell r="O283">
            <v>7052.5401840652266</v>
          </cell>
          <cell r="P283">
            <v>7245.6013720772271</v>
          </cell>
          <cell r="Q283">
            <v>7396.6307234732267</v>
          </cell>
          <cell r="R283">
            <v>7545.9916456452274</v>
          </cell>
          <cell r="S283">
            <v>7686.0011728412273</v>
          </cell>
          <cell r="T283">
            <v>7806.9540485772268</v>
          </cell>
          <cell r="U283">
            <v>7993.3637086292274</v>
          </cell>
          <cell r="V283">
            <v>8209.1159591892283</v>
          </cell>
          <cell r="W283">
            <v>8545.8256522012289</v>
          </cell>
          <cell r="X283">
            <v>8847.0264246892275</v>
          </cell>
          <cell r="Y283">
            <v>9094.4884669012281</v>
          </cell>
          <cell r="Z283">
            <v>9337.0182041972294</v>
          </cell>
          <cell r="AA283">
            <v>9587.2690391852284</v>
          </cell>
          <cell r="AB283">
            <v>9845.2034593132284</v>
          </cell>
          <cell r="AC283">
            <v>10156.269753313229</v>
          </cell>
          <cell r="AD283">
            <v>10432.442419313229</v>
          </cell>
          <cell r="AE283">
            <v>10657.277901041069</v>
          </cell>
          <cell r="AF283">
            <v>10892.121032219278</v>
          </cell>
          <cell r="AG283">
            <v>11137.40201984267</v>
          </cell>
          <cell r="AH283">
            <v>11308.114431816344</v>
          </cell>
          <cell r="AI283">
            <v>11498.214348317555</v>
          </cell>
          <cell r="AJ283">
            <v>11730.459242598252</v>
          </cell>
          <cell r="AK283">
            <v>11996.968229284905</v>
          </cell>
          <cell r="AL283">
            <v>12253.004289364308</v>
          </cell>
          <cell r="AM283">
            <v>12520.246860083511</v>
          </cell>
          <cell r="AN283">
            <v>12762.500733625517</v>
          </cell>
          <cell r="AO283">
            <v>13029.164499704388</v>
          </cell>
          <cell r="AP283">
            <v>13306.915667877336</v>
          </cell>
          <cell r="AQ283">
            <v>13557.585276273563</v>
          </cell>
          <cell r="AR283">
            <v>13807.604192612263</v>
          </cell>
          <cell r="AS283">
            <v>14055.206108581493</v>
          </cell>
          <cell r="AT283">
            <v>14274.071368103736</v>
          </cell>
          <cell r="AU283">
            <v>14487.540093069183</v>
          </cell>
          <cell r="AV283">
            <v>14698.189243109086</v>
          </cell>
          <cell r="AW283">
            <v>14900.43691461203</v>
          </cell>
          <cell r="AX283">
            <v>15073.99216589489</v>
          </cell>
          <cell r="AY283">
            <v>15265.774286379548</v>
          </cell>
          <cell r="AZ283">
            <v>15472.052925684664</v>
          </cell>
          <cell r="BA283">
            <v>15675.481916353887</v>
          </cell>
          <cell r="BB283">
            <v>15860.958195919733</v>
          </cell>
          <cell r="BC283">
            <v>16048.289238281237</v>
          </cell>
          <cell r="BD283">
            <v>16237.493591066355</v>
          </cell>
          <cell r="BE283">
            <v>16428.589987379324</v>
          </cell>
          <cell r="BF283">
            <v>16621.597347655425</v>
          </cell>
        </row>
        <row r="284">
          <cell r="D284" t="str">
            <v>Stock Units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D285" t="str">
            <v>Stock Units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55995.543555483724</v>
          </cell>
          <cell r="L285">
            <v>57023.808801924126</v>
          </cell>
          <cell r="M285">
            <v>58456.792656918151</v>
          </cell>
          <cell r="N285">
            <v>59569.422560122068</v>
          </cell>
          <cell r="O285">
            <v>60489.198241814447</v>
          </cell>
          <cell r="P285">
            <v>62145.072036173544</v>
          </cell>
          <cell r="Q285">
            <v>63440.44138374093</v>
          </cell>
          <cell r="R285">
            <v>64721.500717689247</v>
          </cell>
          <cell r="S285">
            <v>65922.353718915227</v>
          </cell>
          <cell r="T285">
            <v>66959.759006565087</v>
          </cell>
          <cell r="U285">
            <v>68558.583059571072</v>
          </cell>
          <cell r="V285">
            <v>70409.076685219406</v>
          </cell>
          <cell r="W285">
            <v>73297.014766956549</v>
          </cell>
          <cell r="X285">
            <v>75880.395047267448</v>
          </cell>
          <cell r="Y285">
            <v>78002.861582446771</v>
          </cell>
          <cell r="Z285">
            <v>80083.02404532503</v>
          </cell>
          <cell r="AA285">
            <v>82229.409882582768</v>
          </cell>
          <cell r="AB285">
            <v>84441.697351396113</v>
          </cell>
          <cell r="AC285">
            <v>87109.693595731791</v>
          </cell>
          <cell r="AD285">
            <v>89478.409364326682</v>
          </cell>
          <cell r="AE285">
            <v>91406.809298404027</v>
          </cell>
          <cell r="AF285">
            <v>93421.044218988172</v>
          </cell>
          <cell r="AG285">
            <v>95524.803984699582</v>
          </cell>
          <cell r="AH285">
            <v>96988.993717860605</v>
          </cell>
          <cell r="AI285">
            <v>98619.468870767276</v>
          </cell>
          <cell r="AJ285">
            <v>100611.4188751835</v>
          </cell>
          <cell r="AK285">
            <v>102897.24986772973</v>
          </cell>
          <cell r="AL285">
            <v>105093.25522055126</v>
          </cell>
          <cell r="AM285">
            <v>107385.37811768985</v>
          </cell>
          <cell r="AN285">
            <v>109463.17451431855</v>
          </cell>
          <cell r="AO285">
            <v>111750.33304007912</v>
          </cell>
          <cell r="AP285">
            <v>114132.58752357283</v>
          </cell>
          <cell r="AQ285">
            <v>116282.56515429045</v>
          </cell>
          <cell r="AR285">
            <v>118426.96183972667</v>
          </cell>
          <cell r="AS285">
            <v>120550.62806341668</v>
          </cell>
          <cell r="AT285">
            <v>122427.82177319516</v>
          </cell>
          <cell r="AU285">
            <v>124258.72974193489</v>
          </cell>
          <cell r="AV285">
            <v>126065.45439201531</v>
          </cell>
          <cell r="AW285">
            <v>127800.12008355274</v>
          </cell>
          <cell r="AX285">
            <v>129288.69267254372</v>
          </cell>
          <cell r="AY285">
            <v>130933.59598432394</v>
          </cell>
          <cell r="AZ285">
            <v>132702.83503583213</v>
          </cell>
          <cell r="BA285">
            <v>134447.63282833897</v>
          </cell>
          <cell r="BB285">
            <v>136038.45133500441</v>
          </cell>
          <cell r="BC285">
            <v>137645.17802673651</v>
          </cell>
          <cell r="BD285">
            <v>139267.9719853859</v>
          </cell>
          <cell r="BE285">
            <v>140906.99388362182</v>
          </cell>
          <cell r="BF285">
            <v>142562.40600084007</v>
          </cell>
        </row>
        <row r="286">
          <cell r="D286" t="str">
            <v>Stock Units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514.78382339355721</v>
          </cell>
          <cell r="L286">
            <v>524.2369741518994</v>
          </cell>
          <cell r="M286">
            <v>537.41082444239851</v>
          </cell>
          <cell r="N286">
            <v>547.63956478895466</v>
          </cell>
          <cell r="O286">
            <v>556.09533844560042</v>
          </cell>
          <cell r="P286">
            <v>571.31828278710407</v>
          </cell>
          <cell r="Q286">
            <v>583.22700164411117</v>
          </cell>
          <cell r="R286">
            <v>595.00416425474782</v>
          </cell>
          <cell r="S286">
            <v>606.04396599704558</v>
          </cell>
          <cell r="T286">
            <v>615.58114389506761</v>
          </cell>
          <cell r="U286">
            <v>630.27961285669983</v>
          </cell>
          <cell r="V286">
            <v>647.291755668257</v>
          </cell>
          <cell r="W286">
            <v>673.84143646504083</v>
          </cell>
          <cell r="X286">
            <v>697.59122606499773</v>
          </cell>
          <cell r="Y286">
            <v>717.10369739089651</v>
          </cell>
          <cell r="Z286">
            <v>736.22725469433044</v>
          </cell>
          <cell r="AA286">
            <v>755.95962333696184</v>
          </cell>
          <cell r="AB286">
            <v>776.2978454405287</v>
          </cell>
          <cell r="AC286">
            <v>800.82553497171239</v>
          </cell>
          <cell r="AD286">
            <v>822.60184934361689</v>
          </cell>
          <cell r="AE286">
            <v>840.33020821047182</v>
          </cell>
          <cell r="AF286">
            <v>858.84767384778104</v>
          </cell>
          <cell r="AG286">
            <v>878.18816823232737</v>
          </cell>
          <cell r="AH286">
            <v>891.6489035185806</v>
          </cell>
          <cell r="AI286">
            <v>906.63835053287414</v>
          </cell>
          <cell r="AJ286">
            <v>924.95094425323225</v>
          </cell>
          <cell r="AK286">
            <v>945.96527402410925</v>
          </cell>
          <cell r="AL286">
            <v>966.15380975281505</v>
          </cell>
          <cell r="AM286">
            <v>987.22598288937479</v>
          </cell>
          <cell r="AN286">
            <v>1006.3277882362599</v>
          </cell>
          <cell r="AO286">
            <v>1027.354322418066</v>
          </cell>
          <cell r="AP286">
            <v>1049.2551022559153</v>
          </cell>
          <cell r="AQ286">
            <v>1069.020491332901</v>
          </cell>
          <cell r="AR286">
            <v>1088.7345731063463</v>
          </cell>
          <cell r="AS286">
            <v>1108.2580735284764</v>
          </cell>
          <cell r="AT286">
            <v>1125.5156782200461</v>
          </cell>
          <cell r="AU286">
            <v>1142.3477642144549</v>
          </cell>
          <cell r="AV286">
            <v>1158.9575257085319</v>
          </cell>
          <cell r="AW286">
            <v>1174.904827588269</v>
          </cell>
          <cell r="AX286">
            <v>1188.5897217798993</v>
          </cell>
          <cell r="AY286">
            <v>1203.7118111853163</v>
          </cell>
          <cell r="AZ286">
            <v>1219.9769563308425</v>
          </cell>
          <cell r="BA286">
            <v>1236.0174056531234</v>
          </cell>
          <cell r="BB286">
            <v>1250.6422772266089</v>
          </cell>
          <cell r="BC286">
            <v>1265.4133975158293</v>
          </cell>
          <cell r="BD286">
            <v>1280.3322290079418</v>
          </cell>
          <cell r="BE286">
            <v>1295.4002488149754</v>
          </cell>
          <cell r="BF286">
            <v>1310.6189488200796</v>
          </cell>
        </row>
        <row r="287">
          <cell r="D287" t="str">
            <v>Stock Units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4425.2126068889738</v>
          </cell>
          <cell r="L287">
            <v>4537.3877705533514</v>
          </cell>
          <cell r="M287">
            <v>4683.1006980377706</v>
          </cell>
          <cell r="N287">
            <v>4804.529390305056</v>
          </cell>
          <cell r="O287">
            <v>4911.5053606343772</v>
          </cell>
          <cell r="P287">
            <v>5079.6461493659408</v>
          </cell>
          <cell r="Q287">
            <v>5219.9197524666333</v>
          </cell>
          <cell r="R287">
            <v>5360.4126398649687</v>
          </cell>
          <cell r="S287">
            <v>5495.6081008022738</v>
          </cell>
          <cell r="T287">
            <v>5618.3911591710576</v>
          </cell>
          <cell r="U287">
            <v>5789.7103107947887</v>
          </cell>
          <cell r="V287">
            <v>5984.1526578653738</v>
          </cell>
          <cell r="W287">
            <v>6269.3374412059993</v>
          </cell>
          <cell r="X287">
            <v>6531.4384680587718</v>
          </cell>
          <cell r="Y287">
            <v>6756.4172523802017</v>
          </cell>
          <cell r="Z287">
            <v>6980.0100706333187</v>
          </cell>
          <cell r="AA287">
            <v>7211.6661727579913</v>
          </cell>
          <cell r="AB287">
            <v>7451.4648690166277</v>
          </cell>
          <cell r="AC287">
            <v>7734.1227620743884</v>
          </cell>
          <cell r="AD287">
            <v>7992.9392120589828</v>
          </cell>
          <cell r="AE287">
            <v>8214.7526027926833</v>
          </cell>
          <cell r="AF287">
            <v>8446.4173675372876</v>
          </cell>
          <cell r="AG287">
            <v>8688.4087128257088</v>
          </cell>
          <cell r="AH287">
            <v>8874.1625393114864</v>
          </cell>
          <cell r="AI287">
            <v>9023.3454617087718</v>
          </cell>
          <cell r="AJ287">
            <v>9205.6021016816903</v>
          </cell>
          <cell r="AK287">
            <v>9414.7478509845369</v>
          </cell>
          <cell r="AL287">
            <v>9615.6748602370062</v>
          </cell>
          <cell r="AM287">
            <v>9825.3962973771431</v>
          </cell>
          <cell r="AN287">
            <v>10015.507589808085</v>
          </cell>
          <cell r="AO287">
            <v>10224.774803877895</v>
          </cell>
          <cell r="AP287">
            <v>10442.742974142908</v>
          </cell>
          <cell r="AQ287">
            <v>10639.45860361292</v>
          </cell>
          <cell r="AR287">
            <v>10835.663595600763</v>
          </cell>
          <cell r="AS287">
            <v>11029.971820955621</v>
          </cell>
          <cell r="AT287">
            <v>11201.728650878062</v>
          </cell>
          <cell r="AU287">
            <v>11369.250493164431</v>
          </cell>
          <cell r="AV287">
            <v>11534.559644172168</v>
          </cell>
          <cell r="AW287">
            <v>11693.275645936763</v>
          </cell>
          <cell r="AX287">
            <v>11829.47496711641</v>
          </cell>
          <cell r="AY287">
            <v>11979.978016902165</v>
          </cell>
          <cell r="AZ287">
            <v>12141.857363332478</v>
          </cell>
          <cell r="BA287">
            <v>12301.500417821517</v>
          </cell>
          <cell r="BB287">
            <v>12447.05489217518</v>
          </cell>
          <cell r="BC287">
            <v>12594.064911272379</v>
          </cell>
          <cell r="BD287">
            <v>12742.54503056055</v>
          </cell>
          <cell r="BE287">
            <v>12892.509951041602</v>
          </cell>
          <cell r="BF287">
            <v>13043.974520727466</v>
          </cell>
        </row>
        <row r="288">
          <cell r="D288" t="str">
            <v>Stock Units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2139.4152074927956</v>
          </cell>
          <cell r="L288">
            <v>2186.1645770378736</v>
          </cell>
          <cell r="M288">
            <v>2248.7520451164678</v>
          </cell>
          <cell r="N288">
            <v>2299.3490772162941</v>
          </cell>
          <cell r="O288">
            <v>2342.7680112293101</v>
          </cell>
          <cell r="P288">
            <v>2415.0333537360461</v>
          </cell>
          <cell r="Q288">
            <v>2473.6752750024061</v>
          </cell>
          <cell r="R288">
            <v>2532.0963895487198</v>
          </cell>
          <cell r="S288">
            <v>2587.7043967924265</v>
          </cell>
          <cell r="T288">
            <v>2637.1893715388146</v>
          </cell>
          <cell r="U288">
            <v>2709.1306470406075</v>
          </cell>
          <cell r="V288">
            <v>2791.4681893972065</v>
          </cell>
          <cell r="W288">
            <v>2915.5568021023573</v>
          </cell>
          <cell r="X288">
            <v>3028.246947383358</v>
          </cell>
          <cell r="Y288">
            <v>3123.1587152329889</v>
          </cell>
          <cell r="Z288">
            <v>3216.9266564117715</v>
          </cell>
          <cell r="AA288">
            <v>3313.9079010753226</v>
          </cell>
          <cell r="AB288">
            <v>3414.1154400846262</v>
          </cell>
          <cell r="AC288">
            <v>3533.3866977344746</v>
          </cell>
          <cell r="AD288">
            <v>3641.1775334799913</v>
          </cell>
          <cell r="AE288">
            <v>3731.612788917837</v>
          </cell>
          <cell r="AF288">
            <v>3826.0681542347047</v>
          </cell>
          <cell r="AG288">
            <v>3924.7289298508758</v>
          </cell>
          <cell r="AH288">
            <v>3997.5792806797431</v>
          </cell>
          <cell r="AI288">
            <v>4064.7823048484797</v>
          </cell>
          <cell r="AJ288">
            <v>4146.8841780668818</v>
          </cell>
          <cell r="AK288">
            <v>4241.0988952699508</v>
          </cell>
          <cell r="AL288">
            <v>4331.6112839667367</v>
          </cell>
          <cell r="AM288">
            <v>4426.0853335586698</v>
          </cell>
          <cell r="AN288">
            <v>4511.7255232980997</v>
          </cell>
          <cell r="AO288">
            <v>4605.9949572176592</v>
          </cell>
          <cell r="AP288">
            <v>4704.1839454674382</v>
          </cell>
          <cell r="AQ288">
            <v>4792.799217170159</v>
          </cell>
          <cell r="AR288">
            <v>4881.1844599761116</v>
          </cell>
          <cell r="AS288">
            <v>4968.7152587758028</v>
          </cell>
          <cell r="AT288">
            <v>5046.0872408159757</v>
          </cell>
          <cell r="AU288">
            <v>5121.5514711384067</v>
          </cell>
          <cell r="AV288">
            <v>5196.0189416234089</v>
          </cell>
          <cell r="AW288">
            <v>5267.5163699560326</v>
          </cell>
          <cell r="AX288">
            <v>5328.8706196644953</v>
          </cell>
          <cell r="AY288">
            <v>5396.6683268664328</v>
          </cell>
          <cell r="AZ288">
            <v>5469.5907596473407</v>
          </cell>
          <cell r="BA288">
            <v>5541.5058011064903</v>
          </cell>
          <cell r="BB288">
            <v>5607.0743038591536</v>
          </cell>
          <cell r="BC288">
            <v>5673.2984916393443</v>
          </cell>
          <cell r="BD288">
            <v>5740.1849212973366</v>
          </cell>
          <cell r="BE288">
            <v>5807.7402152519089</v>
          </cell>
          <cell r="BF288">
            <v>5875.9710621460272</v>
          </cell>
        </row>
        <row r="289"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/>
          <cell r="AT289"/>
          <cell r="AU289"/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/>
        </row>
        <row r="291">
          <cell r="D291" t="str">
            <v>Assembly</v>
          </cell>
        </row>
        <row r="293">
          <cell r="D293"/>
        </row>
        <row r="295"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  <cell r="AL295"/>
          <cell r="AM295"/>
          <cell r="AN295"/>
          <cell r="AO295"/>
          <cell r="AP295"/>
          <cell r="AQ295"/>
          <cell r="AR295"/>
          <cell r="AS295"/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/>
        </row>
        <row r="296">
          <cell r="D296" t="str">
            <v>SHIPMENTS</v>
          </cell>
          <cell r="E296">
            <v>1981</v>
          </cell>
          <cell r="F296">
            <v>1982</v>
          </cell>
          <cell r="G296">
            <v>1983</v>
          </cell>
          <cell r="H296">
            <v>1984</v>
          </cell>
          <cell r="I296">
            <v>1985</v>
          </cell>
          <cell r="J296">
            <v>1986</v>
          </cell>
          <cell r="K296">
            <v>1987</v>
          </cell>
          <cell r="L296">
            <v>1988</v>
          </cell>
          <cell r="M296">
            <v>1989</v>
          </cell>
          <cell r="N296">
            <v>1990</v>
          </cell>
          <cell r="O296">
            <v>1991</v>
          </cell>
          <cell r="P296">
            <v>1992</v>
          </cell>
          <cell r="Q296">
            <v>1993</v>
          </cell>
          <cell r="R296">
            <v>1994</v>
          </cell>
          <cell r="S296">
            <v>1995</v>
          </cell>
          <cell r="T296">
            <v>1996</v>
          </cell>
          <cell r="U296">
            <v>1997</v>
          </cell>
          <cell r="V296">
            <v>1998</v>
          </cell>
          <cell r="W296">
            <v>1999</v>
          </cell>
          <cell r="X296">
            <v>2000</v>
          </cell>
          <cell r="Y296">
            <v>2001</v>
          </cell>
          <cell r="Z296">
            <v>2002</v>
          </cell>
          <cell r="AA296">
            <v>2003</v>
          </cell>
          <cell r="AB296">
            <v>2004</v>
          </cell>
          <cell r="AC296">
            <v>2005</v>
          </cell>
          <cell r="AD296">
            <v>2006</v>
          </cell>
          <cell r="AE296">
            <v>2007</v>
          </cell>
          <cell r="AF296">
            <v>2008</v>
          </cell>
          <cell r="AG296">
            <v>2009</v>
          </cell>
          <cell r="AH296">
            <v>2010</v>
          </cell>
          <cell r="AI296">
            <v>2011</v>
          </cell>
          <cell r="AJ296">
            <v>2012</v>
          </cell>
          <cell r="AK296">
            <v>2013</v>
          </cell>
          <cell r="AL296">
            <v>2014</v>
          </cell>
          <cell r="AM296">
            <v>2015</v>
          </cell>
          <cell r="AN296">
            <v>2016</v>
          </cell>
          <cell r="AO296">
            <v>2017</v>
          </cell>
          <cell r="AP296">
            <v>2018</v>
          </cell>
          <cell r="AQ296">
            <v>2019</v>
          </cell>
          <cell r="AR296">
            <v>2020</v>
          </cell>
          <cell r="AS296">
            <v>2021</v>
          </cell>
          <cell r="AT296">
            <v>2022</v>
          </cell>
          <cell r="AU296">
            <v>2023</v>
          </cell>
          <cell r="AV296">
            <v>2024</v>
          </cell>
          <cell r="AW296">
            <v>2025</v>
          </cell>
          <cell r="AX296">
            <v>2026</v>
          </cell>
          <cell r="AY296">
            <v>2027</v>
          </cell>
          <cell r="AZ296">
            <v>2028</v>
          </cell>
          <cell r="BA296">
            <v>2029</v>
          </cell>
          <cell r="BB296">
            <v>2030</v>
          </cell>
          <cell r="BC296">
            <v>2031</v>
          </cell>
          <cell r="BD296">
            <v>2032</v>
          </cell>
          <cell r="BE296">
            <v>2033</v>
          </cell>
          <cell r="BF296">
            <v>2034</v>
          </cell>
        </row>
        <row r="297">
          <cell r="D297" t="str">
            <v>Stock Units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2093.1314072234704</v>
          </cell>
          <cell r="L297">
            <v>2133.82599430347</v>
          </cell>
          <cell r="M297">
            <v>2161.0294371434702</v>
          </cell>
          <cell r="N297">
            <v>2199.7423165434702</v>
          </cell>
          <cell r="O297">
            <v>2248.7689932634703</v>
          </cell>
          <cell r="P297">
            <v>2293.2238808356024</v>
          </cell>
          <cell r="Q297">
            <v>2340.8225611549783</v>
          </cell>
          <cell r="R297">
            <v>2382.0402573089782</v>
          </cell>
          <cell r="S297">
            <v>2439.6693993529784</v>
          </cell>
          <cell r="T297">
            <v>2519.2048003529785</v>
          </cell>
          <cell r="U297">
            <v>2603.990667624018</v>
          </cell>
          <cell r="V297">
            <v>2707.4689256080178</v>
          </cell>
          <cell r="W297">
            <v>2823.3419502660181</v>
          </cell>
          <cell r="X297">
            <v>2938.0172941880178</v>
          </cell>
          <cell r="Y297">
            <v>3027.4171784280179</v>
          </cell>
          <cell r="Z297">
            <v>3107.2847764280177</v>
          </cell>
          <cell r="AA297">
            <v>3176.2662544280179</v>
          </cell>
          <cell r="AB297">
            <v>3271.7396824280181</v>
          </cell>
          <cell r="AC297">
            <v>3329.3625424280181</v>
          </cell>
          <cell r="AD297">
            <v>3399.0159964280178</v>
          </cell>
          <cell r="AE297">
            <v>3472.0173450275943</v>
          </cell>
          <cell r="AF297">
            <v>3541.4234196585962</v>
          </cell>
          <cell r="AG297">
            <v>3615.3745852993789</v>
          </cell>
          <cell r="AH297">
            <v>3703.2010385508152</v>
          </cell>
          <cell r="AI297">
            <v>3741.4273144661679</v>
          </cell>
          <cell r="AJ297">
            <v>3757.428621611708</v>
          </cell>
          <cell r="AK297">
            <v>3780.7747017395004</v>
          </cell>
          <cell r="AL297">
            <v>3823.3621804031704</v>
          </cell>
          <cell r="AM297">
            <v>3878.8089848564005</v>
          </cell>
          <cell r="AN297">
            <v>3926.5168128763657</v>
          </cell>
          <cell r="AO297">
            <v>3974.7369461245717</v>
          </cell>
          <cell r="AP297">
            <v>4026.0786450744313</v>
          </cell>
          <cell r="AQ297">
            <v>4112.6680829478673</v>
          </cell>
          <cell r="AR297">
            <v>4190.4795806329921</v>
          </cell>
          <cell r="AS297">
            <v>4277.5116684950272</v>
          </cell>
          <cell r="AT297">
            <v>4357.7493255067939</v>
          </cell>
          <cell r="AU297">
            <v>4434.7295808124854</v>
          </cell>
          <cell r="AV297">
            <v>4508.8919674859708</v>
          </cell>
          <cell r="AW297">
            <v>4571.8678186022726</v>
          </cell>
          <cell r="AX297">
            <v>4635.6091221099932</v>
          </cell>
          <cell r="AY297">
            <v>4700.4806363879543</v>
          </cell>
          <cell r="AZ297">
            <v>4767.9668422294671</v>
          </cell>
          <cell r="BA297">
            <v>4821.815600748313</v>
          </cell>
          <cell r="BB297">
            <v>4883.7762166267339</v>
          </cell>
          <cell r="BC297">
            <v>4946.35643866394</v>
          </cell>
          <cell r="BD297">
            <v>5009.5624629215172</v>
          </cell>
          <cell r="BE297">
            <v>5073.4005474216719</v>
          </cell>
          <cell r="BF297">
            <v>5137.8770127668267</v>
          </cell>
        </row>
        <row r="298">
          <cell r="D298" t="str">
            <v>Stock Units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1108.1283920594842</v>
          </cell>
          <cell r="L298">
            <v>1129.6725852194841</v>
          </cell>
          <cell r="M298">
            <v>1144.0744078994842</v>
          </cell>
          <cell r="N298">
            <v>1164.5694616994842</v>
          </cell>
          <cell r="O298">
            <v>1190.5247611394843</v>
          </cell>
          <cell r="P298">
            <v>1214.0597016188483</v>
          </cell>
          <cell r="Q298">
            <v>1239.2590029644002</v>
          </cell>
          <cell r="R298">
            <v>1261.0801362224004</v>
          </cell>
          <cell r="S298">
            <v>1291.5896820104003</v>
          </cell>
          <cell r="T298">
            <v>1333.6966590104003</v>
          </cell>
          <cell r="U298">
            <v>1378.5832946244802</v>
          </cell>
          <cell r="V298">
            <v>1433.3659017924801</v>
          </cell>
          <cell r="W298">
            <v>1494.71044425848</v>
          </cell>
          <cell r="X298">
            <v>1555.42092045248</v>
          </cell>
          <cell r="Y298">
            <v>1602.7502709324799</v>
          </cell>
          <cell r="Z298">
            <v>1645.03311693248</v>
          </cell>
          <cell r="AA298">
            <v>1681.55272293248</v>
          </cell>
          <cell r="AB298">
            <v>1732.09747893248</v>
          </cell>
          <cell r="AC298">
            <v>1762.60369893248</v>
          </cell>
          <cell r="AD298">
            <v>1799.47905693248</v>
          </cell>
          <cell r="AE298">
            <v>1838.1268297204911</v>
          </cell>
          <cell r="AF298">
            <v>1874.871222172198</v>
          </cell>
          <cell r="AG298">
            <v>1914.0218392761417</v>
          </cell>
          <cell r="AH298">
            <v>1960.5181968798433</v>
          </cell>
          <cell r="AI298">
            <v>1980.7556370703242</v>
          </cell>
          <cell r="AJ298">
            <v>1989.2269173238456</v>
          </cell>
          <cell r="AK298">
            <v>2001.5866068032649</v>
          </cell>
          <cell r="AL298">
            <v>2024.1329190369725</v>
          </cell>
          <cell r="AM298">
            <v>2053.4871096298589</v>
          </cell>
          <cell r="AN298">
            <v>2078.7441950521938</v>
          </cell>
          <cell r="AO298">
            <v>2104.272500889479</v>
          </cell>
          <cell r="AP298">
            <v>2131.4534003335225</v>
          </cell>
          <cell r="AQ298">
            <v>2177.2948674429886</v>
          </cell>
          <cell r="AR298">
            <v>2218.4891897468779</v>
          </cell>
          <cell r="AS298">
            <v>2264.5650009679557</v>
          </cell>
          <cell r="AT298">
            <v>2307.0437605624202</v>
          </cell>
          <cell r="AU298">
            <v>2347.7980133713158</v>
          </cell>
          <cell r="AV298">
            <v>2387.0604533749256</v>
          </cell>
          <cell r="AW298">
            <v>2420.4006098482619</v>
          </cell>
          <cell r="AX298">
            <v>2454.1460058229377</v>
          </cell>
          <cell r="AY298">
            <v>2488.4897486759755</v>
          </cell>
          <cell r="AZ298">
            <v>2524.2177400038358</v>
          </cell>
          <cell r="BA298">
            <v>2552.7259062785188</v>
          </cell>
          <cell r="BB298">
            <v>2585.5285852729767</v>
          </cell>
          <cell r="BC298">
            <v>2618.65929105738</v>
          </cell>
          <cell r="BD298">
            <v>2652.121303899627</v>
          </cell>
          <cell r="BE298">
            <v>2685.9179368702967</v>
          </cell>
          <cell r="BF298">
            <v>2720.0525361706727</v>
          </cell>
        </row>
        <row r="299">
          <cell r="D299" t="str">
            <v>Stock Units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347.74165307146944</v>
          </cell>
          <cell r="L299">
            <v>354.50243403984234</v>
          </cell>
          <cell r="M299">
            <v>359.02186848613218</v>
          </cell>
          <cell r="N299">
            <v>365.45341914332187</v>
          </cell>
          <cell r="O299">
            <v>373.59844890513131</v>
          </cell>
          <cell r="P299">
            <v>380.9839460784529</v>
          </cell>
          <cell r="Q299">
            <v>388.89173615850166</v>
          </cell>
          <cell r="R299">
            <v>395.73942366962757</v>
          </cell>
          <cell r="S299">
            <v>405.31362099441668</v>
          </cell>
          <cell r="T299">
            <v>418.52720697664131</v>
          </cell>
          <cell r="U299">
            <v>432.61307733345734</v>
          </cell>
          <cell r="V299">
            <v>449.80440147303642</v>
          </cell>
          <cell r="W299">
            <v>469.0549258318552</v>
          </cell>
          <cell r="X299">
            <v>488.10647392117119</v>
          </cell>
          <cell r="Y299">
            <v>502.95889237073897</v>
          </cell>
          <cell r="Z299">
            <v>516.22766778518303</v>
          </cell>
          <cell r="AA299">
            <v>527.6878814670622</v>
          </cell>
          <cell r="AB299">
            <v>543.54932598150845</v>
          </cell>
          <cell r="AC299">
            <v>553.12247964111839</v>
          </cell>
          <cell r="AD299">
            <v>564.69433182035016</v>
          </cell>
          <cell r="AE299">
            <v>576.82238529604535</v>
          </cell>
          <cell r="AF299">
            <v>588.35313919047087</v>
          </cell>
          <cell r="AG299">
            <v>600.63899018756615</v>
          </cell>
          <cell r="AH299">
            <v>615.23000723105451</v>
          </cell>
          <cell r="AI299">
            <v>621.58071618878967</v>
          </cell>
          <cell r="AJ299">
            <v>624.2390877458223</v>
          </cell>
          <cell r="AK299">
            <v>628.11768058923417</v>
          </cell>
          <cell r="AL299">
            <v>635.19293643774063</v>
          </cell>
          <cell r="AM299">
            <v>644.40457187140555</v>
          </cell>
          <cell r="AN299">
            <v>652.33049516645508</v>
          </cell>
          <cell r="AO299">
            <v>660.34153011112699</v>
          </cell>
          <cell r="AP299">
            <v>668.87116528009358</v>
          </cell>
          <cell r="AQ299">
            <v>683.25667120711034</v>
          </cell>
          <cell r="AR299">
            <v>696.18385711603742</v>
          </cell>
          <cell r="AS299">
            <v>710.64290254384048</v>
          </cell>
          <cell r="AT299">
            <v>723.97315758256514</v>
          </cell>
          <cell r="AU299">
            <v>736.76224532998663</v>
          </cell>
          <cell r="AV299">
            <v>749.0831874593548</v>
          </cell>
          <cell r="AW299">
            <v>759.54565842280704</v>
          </cell>
          <cell r="AX299">
            <v>770.13529755115371</v>
          </cell>
          <cell r="AY299">
            <v>780.91270384987786</v>
          </cell>
          <cell r="AZ299">
            <v>792.12450101553179</v>
          </cell>
          <cell r="BA299">
            <v>801.07064564771656</v>
          </cell>
          <cell r="BB299">
            <v>811.36445086058166</v>
          </cell>
          <cell r="BC299">
            <v>821.76119412557546</v>
          </cell>
          <cell r="BD299">
            <v>832.26190482321908</v>
          </cell>
          <cell r="BE299">
            <v>842.8676226278393</v>
          </cell>
          <cell r="BF299">
            <v>853.57939761050557</v>
          </cell>
        </row>
        <row r="300">
          <cell r="D300" t="str">
            <v>Stock Units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7756.8987444163895</v>
          </cell>
          <cell r="L300">
            <v>7907.7080965363893</v>
          </cell>
          <cell r="M300">
            <v>8008.5208552963886</v>
          </cell>
          <cell r="N300">
            <v>8151.9862318963897</v>
          </cell>
          <cell r="O300">
            <v>8333.6733279763903</v>
          </cell>
          <cell r="P300">
            <v>8498.4179113319387</v>
          </cell>
          <cell r="Q300">
            <v>8674.813020750802</v>
          </cell>
          <cell r="R300">
            <v>8827.5609535568019</v>
          </cell>
          <cell r="S300">
            <v>9041.1277740728019</v>
          </cell>
          <cell r="T300">
            <v>9335.8766130728018</v>
          </cell>
          <cell r="U300">
            <v>9650.0830623713609</v>
          </cell>
          <cell r="V300">
            <v>10033.561312547361</v>
          </cell>
          <cell r="W300">
            <v>10462.97310980936</v>
          </cell>
          <cell r="X300">
            <v>10887.94644316736</v>
          </cell>
          <cell r="Y300">
            <v>11219.251896527359</v>
          </cell>
          <cell r="Z300">
            <v>11515.23181852736</v>
          </cell>
          <cell r="AA300">
            <v>11770.86906052736</v>
          </cell>
          <cell r="AB300">
            <v>12124.682352527361</v>
          </cell>
          <cell r="AC300">
            <v>12338.22589252736</v>
          </cell>
          <cell r="AD300">
            <v>12596.353398527361</v>
          </cell>
          <cell r="AE300">
            <v>12866.887808043437</v>
          </cell>
          <cell r="AF300">
            <v>13124.098555205386</v>
          </cell>
          <cell r="AG300">
            <v>13398.152874932992</v>
          </cell>
          <cell r="AH300">
            <v>13723.627378158903</v>
          </cell>
          <cell r="AI300">
            <v>13865.289459492269</v>
          </cell>
          <cell r="AJ300">
            <v>13924.588421266919</v>
          </cell>
          <cell r="AK300">
            <v>14011.106247622854</v>
          </cell>
          <cell r="AL300">
            <v>14168.930433258807</v>
          </cell>
          <cell r="AM300">
            <v>14374.409767409014</v>
          </cell>
          <cell r="AN300">
            <v>14551.209365365356</v>
          </cell>
          <cell r="AO300">
            <v>14729.907506226355</v>
          </cell>
          <cell r="AP300">
            <v>14920.173802334657</v>
          </cell>
          <cell r="AQ300">
            <v>15241.06407210092</v>
          </cell>
          <cell r="AR300">
            <v>15529.424328228146</v>
          </cell>
          <cell r="AS300">
            <v>15851.95500677569</v>
          </cell>
          <cell r="AT300">
            <v>16149.306323936942</v>
          </cell>
          <cell r="AU300">
            <v>16434.58609359921</v>
          </cell>
          <cell r="AV300">
            <v>16709.42317362448</v>
          </cell>
          <cell r="AW300">
            <v>16942.804268937834</v>
          </cell>
          <cell r="AX300">
            <v>17179.022040760563</v>
          </cell>
          <cell r="AY300">
            <v>17419.428240731828</v>
          </cell>
          <cell r="AZ300">
            <v>17669.524180026849</v>
          </cell>
          <cell r="BA300">
            <v>17869.081343949631</v>
          </cell>
          <cell r="BB300">
            <v>18098.700096910838</v>
          </cell>
          <cell r="BC300">
            <v>18330.615037401662</v>
          </cell>
          <cell r="BD300">
            <v>18564.849127297388</v>
          </cell>
          <cell r="BE300">
            <v>18801.425558092076</v>
          </cell>
          <cell r="BF300">
            <v>19040.367753194711</v>
          </cell>
        </row>
        <row r="301">
          <cell r="D301" t="str">
            <v>Stock Units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</row>
        <row r="302">
          <cell r="D302" t="str">
            <v>Stock Units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81314.979506425094</v>
          </cell>
          <cell r="L302">
            <v>82895.902473331458</v>
          </cell>
          <cell r="M302">
            <v>83952.714955053802</v>
          </cell>
          <cell r="N302">
            <v>85456.651585206157</v>
          </cell>
          <cell r="O302">
            <v>87361.263593318508</v>
          </cell>
          <cell r="P302">
            <v>89088.26852927875</v>
          </cell>
          <cell r="Q302">
            <v>90937.405043759281</v>
          </cell>
          <cell r="R302">
            <v>92538.650004538154</v>
          </cell>
          <cell r="S302">
            <v>94777.454738970395</v>
          </cell>
          <cell r="T302">
            <v>97867.284398030984</v>
          </cell>
          <cell r="U302">
            <v>101161.08670580125</v>
          </cell>
          <cell r="V302">
            <v>105181.06003298528</v>
          </cell>
          <cell r="W302">
            <v>109682.55124032006</v>
          </cell>
          <cell r="X302">
            <v>114137.51436816258</v>
          </cell>
          <cell r="Y302">
            <v>117610.56423486702</v>
          </cell>
          <cell r="Z302">
            <v>120713.29924337384</v>
          </cell>
          <cell r="AA302">
            <v>123393.12500612112</v>
          </cell>
          <cell r="AB302">
            <v>127102.12283322186</v>
          </cell>
          <cell r="AC302">
            <v>129340.6835197757</v>
          </cell>
          <cell r="AD302">
            <v>132046.61453061216</v>
          </cell>
          <cell r="AE302">
            <v>134882.60616727205</v>
          </cell>
          <cell r="AF302">
            <v>137578.9268649428</v>
          </cell>
          <cell r="AG302">
            <v>140451.81745260695</v>
          </cell>
          <cell r="AH302">
            <v>143863.74191258906</v>
          </cell>
          <cell r="AI302">
            <v>145348.77473562959</v>
          </cell>
          <cell r="AJ302">
            <v>145970.40124131637</v>
          </cell>
          <cell r="AK302">
            <v>146877.3610339961</v>
          </cell>
          <cell r="AL302">
            <v>148531.81996706437</v>
          </cell>
          <cell r="AM302">
            <v>150685.84419710154</v>
          </cell>
          <cell r="AN302">
            <v>152539.22093415289</v>
          </cell>
          <cell r="AO302">
            <v>154412.4999520604</v>
          </cell>
          <cell r="AP302">
            <v>156407.04706148952</v>
          </cell>
          <cell r="AQ302">
            <v>159770.91535081551</v>
          </cell>
          <cell r="AR302">
            <v>162793.77398157067</v>
          </cell>
          <cell r="AS302">
            <v>166174.83855137252</v>
          </cell>
          <cell r="AT302">
            <v>169291.94979103911</v>
          </cell>
          <cell r="AU302">
            <v>172282.51591650042</v>
          </cell>
          <cell r="AV302">
            <v>175163.61212082402</v>
          </cell>
          <cell r="AW302">
            <v>177610.12839077698</v>
          </cell>
          <cell r="AX302">
            <v>180086.38132480488</v>
          </cell>
          <cell r="AY302">
            <v>182606.54123251964</v>
          </cell>
          <cell r="AZ302">
            <v>185228.27794051179</v>
          </cell>
          <cell r="BA302">
            <v>187320.22051052688</v>
          </cell>
          <cell r="BB302">
            <v>189727.29643178624</v>
          </cell>
          <cell r="BC302">
            <v>192158.44311225819</v>
          </cell>
          <cell r="BD302">
            <v>194613.90125953485</v>
          </cell>
          <cell r="BE302">
            <v>197093.91398828427</v>
          </cell>
          <cell r="BF302">
            <v>199598.72684432121</v>
          </cell>
        </row>
        <row r="303">
          <cell r="D303" t="str">
            <v>Stock Units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747.55299067700332</v>
          </cell>
          <cell r="L303">
            <v>762.0868895860898</v>
          </cell>
          <cell r="M303">
            <v>771.80248363889143</v>
          </cell>
          <cell r="N303">
            <v>785.62862406816203</v>
          </cell>
          <cell r="O303">
            <v>803.13829339829101</v>
          </cell>
          <cell r="P303">
            <v>819.01516765476208</v>
          </cell>
          <cell r="Q303">
            <v>836.01483413639414</v>
          </cell>
          <cell r="R303">
            <v>850.73555922914466</v>
          </cell>
          <cell r="S303">
            <v>871.31756250732803</v>
          </cell>
          <cell r="T303">
            <v>899.72329311604983</v>
          </cell>
          <cell r="U303">
            <v>930.00420545001793</v>
          </cell>
          <cell r="V303">
            <v>966.96102572371365</v>
          </cell>
          <cell r="W303">
            <v>1008.3445842632995</v>
          </cell>
          <cell r="X303">
            <v>1049.3003962156508</v>
          </cell>
          <cell r="Y303">
            <v>1081.2291851102004</v>
          </cell>
          <cell r="Z303">
            <v>1109.7535584663326</v>
          </cell>
          <cell r="AA303">
            <v>1134.3900003076137</v>
          </cell>
          <cell r="AB303">
            <v>1168.4879295562409</v>
          </cell>
          <cell r="AC303">
            <v>1189.0676892290953</v>
          </cell>
          <cell r="AD303">
            <v>1213.9441244442896</v>
          </cell>
          <cell r="AE303">
            <v>1240.0162459942012</v>
          </cell>
          <cell r="AF303">
            <v>1264.8043307186006</v>
          </cell>
          <cell r="AG303">
            <v>1291.2156753900513</v>
          </cell>
          <cell r="AH303">
            <v>1322.5825200908127</v>
          </cell>
          <cell r="AI303">
            <v>1336.2348721525846</v>
          </cell>
          <cell r="AJ303">
            <v>1341.9496710276619</v>
          </cell>
          <cell r="AK303">
            <v>1350.2876243734897</v>
          </cell>
          <cell r="AL303">
            <v>1365.4975614708696</v>
          </cell>
          <cell r="AM303">
            <v>1385.3001521488613</v>
          </cell>
          <cell r="AN303">
            <v>1402.3388002681104</v>
          </cell>
          <cell r="AO303">
            <v>1419.5604160234043</v>
          </cell>
          <cell r="AP303">
            <v>1437.8968857089446</v>
          </cell>
          <cell r="AQ303">
            <v>1468.8219356221712</v>
          </cell>
          <cell r="AR303">
            <v>1496.611981484954</v>
          </cell>
          <cell r="AS303">
            <v>1527.6951219612758</v>
          </cell>
          <cell r="AT303">
            <v>1556.3516603214869</v>
          </cell>
          <cell r="AU303">
            <v>1583.8448314994896</v>
          </cell>
          <cell r="AV303">
            <v>1610.3316128655242</v>
          </cell>
          <cell r="AW303">
            <v>1632.823170576595</v>
          </cell>
          <cell r="AX303">
            <v>1655.5881063576953</v>
          </cell>
          <cell r="AY303">
            <v>1678.756692114365</v>
          </cell>
          <cell r="AZ303">
            <v>1702.8591038560094</v>
          </cell>
          <cell r="BA303">
            <v>1722.0909592168748</v>
          </cell>
          <cell r="BB303">
            <v>1744.219929975354</v>
          </cell>
          <cell r="BC303">
            <v>1766.5701904414184</v>
          </cell>
          <cell r="BD303">
            <v>1789.1439535121431</v>
          </cell>
          <cell r="BE303">
            <v>1811.9434542135755</v>
          </cell>
          <cell r="BF303">
            <v>1834.9709499220216</v>
          </cell>
        </row>
        <row r="304">
          <cell r="D304" t="str">
            <v>Stock Units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6426.1555401137202</v>
          </cell>
          <cell r="L304">
            <v>6596.0317631183198</v>
          </cell>
          <cell r="M304">
            <v>6725.6344410755055</v>
          </cell>
          <cell r="N304">
            <v>6892.4454274136033</v>
          </cell>
          <cell r="O304">
            <v>7093.4204274800459</v>
          </cell>
          <cell r="P304">
            <v>7281.943126962924</v>
          </cell>
          <cell r="Q304">
            <v>7482.3873616307246</v>
          </cell>
          <cell r="R304">
            <v>7664.305426477712</v>
          </cell>
          <cell r="S304">
            <v>7901.109694259223</v>
          </cell>
          <cell r="T304">
            <v>8211.7482737664268</v>
          </cell>
          <cell r="U304">
            <v>8542.9622465048578</v>
          </cell>
          <cell r="V304">
            <v>8939.4656141772248</v>
          </cell>
          <cell r="W304">
            <v>9381.5133852890776</v>
          </cell>
          <cell r="X304">
            <v>9824.4368855545872</v>
          </cell>
          <cell r="Y304">
            <v>10187.139665622763</v>
          </cell>
          <cell r="Z304">
            <v>10521.331510923505</v>
          </cell>
          <cell r="AA304">
            <v>10821.797539690573</v>
          </cell>
          <cell r="AB304">
            <v>11215.987276143142</v>
          </cell>
          <cell r="AC304">
            <v>11483.644163817511</v>
          </cell>
          <cell r="AD304">
            <v>11795.477485568168</v>
          </cell>
          <cell r="AE304">
            <v>12121.933240956098</v>
          </cell>
          <cell r="AF304">
            <v>12438.835885362587</v>
          </cell>
          <cell r="AG304">
            <v>12774.721785170002</v>
          </cell>
          <cell r="AH304">
            <v>13163.042323747437</v>
          </cell>
          <cell r="AI304">
            <v>13298.917768400572</v>
          </cell>
          <cell r="AJ304">
            <v>13355.794476145948</v>
          </cell>
          <cell r="AK304">
            <v>13438.778207684321</v>
          </cell>
          <cell r="AL304">
            <v>13590.155564267412</v>
          </cell>
          <cell r="AM304">
            <v>13787.241443790719</v>
          </cell>
          <cell r="AN304">
            <v>13956.819101839395</v>
          </cell>
          <cell r="AO304">
            <v>14128.217750790753</v>
          </cell>
          <cell r="AP304">
            <v>14310.712017025504</v>
          </cell>
          <cell r="AQ304">
            <v>14618.494506728946</v>
          </cell>
          <cell r="AR304">
            <v>14895.075774297473</v>
          </cell>
          <cell r="AS304">
            <v>15204.431665086591</v>
          </cell>
          <cell r="AT304">
            <v>15489.636725305934</v>
          </cell>
          <cell r="AU304">
            <v>15763.263338642117</v>
          </cell>
          <cell r="AV304">
            <v>16026.873827095435</v>
          </cell>
          <cell r="AW304">
            <v>16250.721731918418</v>
          </cell>
          <cell r="AX304">
            <v>16477.290440208501</v>
          </cell>
          <cell r="AY304">
            <v>16707.876487025056</v>
          </cell>
          <cell r="AZ304">
            <v>16947.756465053091</v>
          </cell>
          <cell r="BA304">
            <v>17139.162084160987</v>
          </cell>
          <cell r="BB304">
            <v>17359.401331429151</v>
          </cell>
          <cell r="BC304">
            <v>17581.842971170001</v>
          </cell>
          <cell r="BD304">
            <v>17806.509027308253</v>
          </cell>
          <cell r="BE304">
            <v>18033.421744007894</v>
          </cell>
          <cell r="BF304">
            <v>18262.603587874528</v>
          </cell>
        </row>
        <row r="305">
          <cell r="D305" t="str">
            <v>Stock Units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3106.7919464097081</v>
          </cell>
          <cell r="L305">
            <v>3178.0424593923049</v>
          </cell>
          <cell r="M305">
            <v>3229.5449488009945</v>
          </cell>
          <cell r="N305">
            <v>3298.5828050644691</v>
          </cell>
          <cell r="O305">
            <v>3383.5325928575089</v>
          </cell>
          <cell r="P305">
            <v>3462.0788563824635</v>
          </cell>
          <cell r="Q305">
            <v>3545.8393025506048</v>
          </cell>
          <cell r="R305">
            <v>3620.3854819788162</v>
          </cell>
          <cell r="S305">
            <v>3720.3774214520668</v>
          </cell>
          <cell r="T305">
            <v>3854.4726872530828</v>
          </cell>
          <cell r="U305">
            <v>3997.4367621408796</v>
          </cell>
          <cell r="V305">
            <v>4170.0530248650757</v>
          </cell>
          <cell r="W305">
            <v>4362.8749323201628</v>
          </cell>
          <cell r="X305">
            <v>4555.0181868717</v>
          </cell>
          <cell r="Y305">
            <v>4709.0126085355387</v>
          </cell>
          <cell r="Z305">
            <v>4849.0405394736017</v>
          </cell>
          <cell r="AA305">
            <v>4972.8369993175984</v>
          </cell>
          <cell r="AB305">
            <v>5138.945966784986</v>
          </cell>
          <cell r="AC305">
            <v>5246.3811059375912</v>
          </cell>
          <cell r="AD305">
            <v>5373.4210254372856</v>
          </cell>
          <cell r="AE305">
            <v>5506.4788065537323</v>
          </cell>
          <cell r="AF305">
            <v>5634.5586283304801</v>
          </cell>
          <cell r="AG305">
            <v>5770.5987158547132</v>
          </cell>
          <cell r="AH305">
            <v>5929.6080087581886</v>
          </cell>
          <cell r="AI305">
            <v>5990.8163605200962</v>
          </cell>
          <cell r="AJ305">
            <v>6016.4378371866514</v>
          </cell>
          <cell r="AK305">
            <v>6053.8198486566635</v>
          </cell>
          <cell r="AL305">
            <v>6122.0114083176368</v>
          </cell>
          <cell r="AM305">
            <v>6210.7934680338931</v>
          </cell>
          <cell r="AN305">
            <v>6287.1837898562135</v>
          </cell>
          <cell r="AO305">
            <v>6364.3944206902988</v>
          </cell>
          <cell r="AP305">
            <v>6446.6033383556151</v>
          </cell>
          <cell r="AQ305">
            <v>6585.2513401635651</v>
          </cell>
          <cell r="AR305">
            <v>6709.8440033876341</v>
          </cell>
          <cell r="AS305">
            <v>6849.200781438125</v>
          </cell>
          <cell r="AT305">
            <v>6977.6782388237907</v>
          </cell>
          <cell r="AU305">
            <v>7100.9399072088008</v>
          </cell>
          <cell r="AV305">
            <v>7219.6895719960557</v>
          </cell>
          <cell r="AW305">
            <v>7320.5272276486139</v>
          </cell>
          <cell r="AX305">
            <v>7422.5905344562761</v>
          </cell>
          <cell r="AY305">
            <v>7526.4635477219563</v>
          </cell>
          <cell r="AZ305">
            <v>7634.5232351309714</v>
          </cell>
          <cell r="BA305">
            <v>7720.7464853545089</v>
          </cell>
          <cell r="BB305">
            <v>7819.9585346911699</v>
          </cell>
          <cell r="BC305">
            <v>7920.1627045211981</v>
          </cell>
          <cell r="BD305">
            <v>8021.3689160495251</v>
          </cell>
          <cell r="BE305">
            <v>8123.5871896931376</v>
          </cell>
          <cell r="BF305">
            <v>8226.827646073185</v>
          </cell>
        </row>
        <row r="306">
          <cell r="D306"/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B1:AK110"/>
  <sheetViews>
    <sheetView tabSelected="1" zoomScale="70" zoomScaleNormal="70" workbookViewId="0">
      <selection sqref="A1:XFD1048576"/>
    </sheetView>
  </sheetViews>
  <sheetFormatPr defaultColWidth="9.140625" defaultRowHeight="15"/>
  <cols>
    <col min="1" max="1" width="9.140625" style="1"/>
    <col min="2" max="3" width="20.85546875" style="1" customWidth="1"/>
    <col min="4" max="4" width="11.7109375" style="1" customWidth="1"/>
    <col min="5" max="5" width="11.42578125" style="1" customWidth="1"/>
    <col min="6" max="7" width="11.42578125" style="348" customWidth="1"/>
    <col min="8" max="8" width="20.5703125" style="1" customWidth="1"/>
    <col min="9" max="9" width="18.42578125" style="1" customWidth="1"/>
    <col min="10" max="10" width="18.42578125" style="348" customWidth="1"/>
    <col min="11" max="11" width="17.85546875" style="1" customWidth="1"/>
    <col min="12" max="12" width="24.28515625" style="1" customWidth="1"/>
    <col min="13" max="13" width="24.28515625" style="398" customWidth="1"/>
    <col min="14" max="14" width="4.28515625" style="400" customWidth="1"/>
    <col min="15" max="15" width="4.7109375" style="400" customWidth="1"/>
    <col min="16" max="16" width="28.140625" style="1" customWidth="1"/>
    <col min="17" max="17" width="25" style="1" customWidth="1"/>
    <col min="18" max="18" width="1.85546875" style="1" customWidth="1"/>
    <col min="19" max="19" width="29.140625" style="1" customWidth="1"/>
    <col min="20" max="20" width="41.42578125" style="1" customWidth="1"/>
    <col min="21" max="21" width="31.42578125" style="1" customWidth="1"/>
    <col min="22" max="22" width="18" style="1" customWidth="1"/>
    <col min="23" max="23" width="17.7109375" style="1" bestFit="1" customWidth="1"/>
    <col min="24" max="24" width="20.5703125" style="1" customWidth="1"/>
    <col min="25" max="31" width="9.140625" style="1"/>
    <col min="32" max="33" width="45.42578125" style="1" customWidth="1"/>
    <col min="34" max="16384" width="9.140625" style="1"/>
  </cols>
  <sheetData>
    <row r="1" spans="2:23" ht="15.75" thickBot="1"/>
    <row r="2" spans="2:23" ht="82.5" customHeight="1">
      <c r="B2" s="476" t="s">
        <v>73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15"/>
      <c r="S2" s="415"/>
      <c r="T2" s="415"/>
      <c r="U2" s="415"/>
      <c r="V2" s="415"/>
      <c r="W2" s="420"/>
    </row>
    <row r="3" spans="2:23" ht="18.75">
      <c r="B3" s="412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02" t="s">
        <v>289</v>
      </c>
      <c r="U3" s="413"/>
      <c r="V3" s="413"/>
      <c r="W3" s="414"/>
    </row>
    <row r="4" spans="2:23" ht="37.5" customHeight="1">
      <c r="B4" s="412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03" t="s">
        <v>56</v>
      </c>
      <c r="U4" s="482">
        <f>Assumptions!C10</f>
        <v>2013</v>
      </c>
      <c r="V4" s="483"/>
      <c r="W4" s="414"/>
    </row>
    <row r="5" spans="2:23" ht="42" customHeight="1">
      <c r="B5" s="412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06" t="s">
        <v>286</v>
      </c>
      <c r="U5" s="480" t="e">
        <f ca="1">T89-U89</f>
        <v>#VALUE!</v>
      </c>
      <c r="V5" s="480"/>
      <c r="W5" s="414"/>
    </row>
    <row r="6" spans="2:23" ht="24.75" customHeight="1">
      <c r="B6" s="412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04" t="s">
        <v>287</v>
      </c>
      <c r="U6" s="479" t="str">
        <f>VLOOKUP(2009,$S$58:$V$89,4)</f>
        <v>-</v>
      </c>
      <c r="V6" s="479"/>
      <c r="W6" s="414"/>
    </row>
    <row r="7" spans="2:23" ht="25.5" customHeight="1">
      <c r="B7" s="412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04" t="s">
        <v>288</v>
      </c>
      <c r="U7" s="480" t="e">
        <f ca="1">SUM(AA64:AA68)</f>
        <v>#VALUE!</v>
      </c>
      <c r="V7" s="480"/>
      <c r="W7" s="414"/>
    </row>
    <row r="8" spans="2:23" ht="15.75">
      <c r="B8" s="412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24" t="s">
        <v>306</v>
      </c>
      <c r="U8" s="481" t="s">
        <v>313</v>
      </c>
      <c r="V8" s="481"/>
      <c r="W8" s="414"/>
    </row>
    <row r="9" spans="2:23" ht="15.75">
      <c r="B9" s="412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24" t="s">
        <v>315</v>
      </c>
      <c r="U9" s="481" t="s">
        <v>316</v>
      </c>
      <c r="V9" s="481"/>
      <c r="W9" s="414"/>
    </row>
    <row r="10" spans="2:23" ht="15.75">
      <c r="B10" s="412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24" t="s">
        <v>314</v>
      </c>
      <c r="U10" s="481" t="s">
        <v>317</v>
      </c>
      <c r="V10" s="481"/>
      <c r="W10" s="414"/>
    </row>
    <row r="11" spans="2:23" ht="15.75">
      <c r="B11" s="412"/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24" t="s">
        <v>324</v>
      </c>
      <c r="U11" s="481">
        <f>[2]Lifetimes!$F$12</f>
        <v>7.125</v>
      </c>
      <c r="V11" s="481"/>
      <c r="W11" s="414"/>
    </row>
    <row r="12" spans="2:23" ht="27" customHeight="1">
      <c r="B12" s="412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21" t="s">
        <v>74</v>
      </c>
      <c r="U12" s="413"/>
      <c r="V12" s="413"/>
      <c r="W12" s="414"/>
    </row>
    <row r="13" spans="2:23">
      <c r="B13" s="412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 t="s">
        <v>263</v>
      </c>
      <c r="U13" s="413"/>
      <c r="V13" s="413"/>
      <c r="W13" s="414"/>
    </row>
    <row r="14" spans="2:23" ht="36" customHeight="1">
      <c r="B14" s="412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74"/>
      <c r="T14" s="413" t="s">
        <v>305</v>
      </c>
      <c r="U14" s="413"/>
      <c r="V14" s="413"/>
      <c r="W14" s="414"/>
    </row>
    <row r="15" spans="2:23" ht="46.5" customHeight="1">
      <c r="B15" s="412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75"/>
      <c r="T15" s="422"/>
      <c r="U15" s="387"/>
      <c r="V15" s="387"/>
      <c r="W15" s="414"/>
    </row>
    <row r="16" spans="2:23">
      <c r="B16" s="412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4"/>
    </row>
    <row r="17" spans="2:23">
      <c r="B17" s="412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4"/>
    </row>
    <row r="18" spans="2:23">
      <c r="B18" s="412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4"/>
    </row>
    <row r="19" spans="2:23">
      <c r="B19" s="412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4"/>
    </row>
    <row r="20" spans="2:23">
      <c r="B20" s="412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4"/>
    </row>
    <row r="21" spans="2:23">
      <c r="B21" s="412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4"/>
    </row>
    <row r="22" spans="2:23">
      <c r="B22" s="412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4"/>
    </row>
    <row r="23" spans="2:23">
      <c r="B23" s="412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4"/>
    </row>
    <row r="24" spans="2:23">
      <c r="B24" s="412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4"/>
    </row>
    <row r="25" spans="2:23">
      <c r="B25" s="412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4"/>
    </row>
    <row r="26" spans="2:23">
      <c r="B26" s="412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4"/>
    </row>
    <row r="27" spans="2:23">
      <c r="B27" s="412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4"/>
    </row>
    <row r="28" spans="2:23">
      <c r="B28" s="412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4"/>
    </row>
    <row r="29" spans="2:23">
      <c r="B29" s="412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3"/>
      <c r="V29" s="413"/>
      <c r="W29" s="414"/>
    </row>
    <row r="30" spans="2:23" ht="11.25" customHeight="1">
      <c r="B30" s="412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4"/>
    </row>
    <row r="31" spans="2:23" hidden="1">
      <c r="B31" s="412"/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4"/>
    </row>
    <row r="32" spans="2:23" hidden="1">
      <c r="B32" s="412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4"/>
    </row>
    <row r="33" spans="2:37" hidden="1">
      <c r="B33" s="412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4"/>
    </row>
    <row r="34" spans="2:37" ht="21" customHeight="1">
      <c r="B34" s="412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4"/>
    </row>
    <row r="35" spans="2:37" ht="21" customHeight="1">
      <c r="B35" s="412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4"/>
    </row>
    <row r="36" spans="2:37" ht="21" customHeight="1">
      <c r="B36" s="412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4"/>
    </row>
    <row r="37" spans="2:37" ht="21" customHeight="1">
      <c r="B37" s="412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4"/>
    </row>
    <row r="38" spans="2:37" ht="21" customHeight="1">
      <c r="B38" s="412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4"/>
    </row>
    <row r="39" spans="2:37" ht="21" customHeight="1">
      <c r="B39" s="412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4"/>
    </row>
    <row r="40" spans="2:37" ht="21" customHeight="1">
      <c r="B40" s="412"/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4"/>
      <c r="AH40" s="478"/>
      <c r="AI40" s="478"/>
      <c r="AJ40" s="478"/>
      <c r="AK40" s="478"/>
    </row>
    <row r="41" spans="2:37" ht="21" customHeight="1">
      <c r="B41" s="412"/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4"/>
      <c r="AH41" s="478"/>
      <c r="AI41" s="478"/>
      <c r="AJ41" s="478"/>
      <c r="AK41" s="478"/>
    </row>
    <row r="42" spans="2:37" ht="21" customHeight="1">
      <c r="B42" s="412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4"/>
    </row>
    <row r="43" spans="2:37" ht="21" customHeight="1">
      <c r="B43" s="412"/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4"/>
    </row>
    <row r="44" spans="2:37" ht="21" customHeight="1">
      <c r="B44" s="412"/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4"/>
    </row>
    <row r="45" spans="2:37" ht="21" customHeight="1">
      <c r="B45" s="412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4"/>
    </row>
    <row r="46" spans="2:37" ht="21" customHeight="1">
      <c r="B46" s="412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4"/>
    </row>
    <row r="47" spans="2:37" ht="21" customHeight="1">
      <c r="B47" s="412"/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4"/>
    </row>
    <row r="48" spans="2:37" ht="21" customHeight="1">
      <c r="B48" s="412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4"/>
    </row>
    <row r="49" spans="2:33">
      <c r="B49" s="412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4"/>
    </row>
    <row r="50" spans="2:33">
      <c r="B50" s="412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4"/>
    </row>
    <row r="51" spans="2:33">
      <c r="B51" s="412"/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4"/>
    </row>
    <row r="52" spans="2:33" ht="15.75" thickBot="1">
      <c r="B52" s="416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8"/>
    </row>
    <row r="53" spans="2:33">
      <c r="B53" s="2"/>
      <c r="C53" s="2"/>
      <c r="D53" s="2"/>
      <c r="E53" s="2"/>
      <c r="F53" s="349"/>
      <c r="G53" s="349"/>
      <c r="H53" s="2"/>
      <c r="I53" s="2"/>
      <c r="J53" s="349"/>
      <c r="K53" s="2"/>
      <c r="L53" s="2"/>
      <c r="M53" s="349"/>
      <c r="N53" s="349"/>
      <c r="O53" s="349"/>
      <c r="P53" s="2"/>
      <c r="Q53" s="2"/>
      <c r="R53" s="2"/>
    </row>
    <row r="56" spans="2:33" ht="15.75" thickBot="1"/>
    <row r="57" spans="2:33">
      <c r="B57" s="388"/>
      <c r="C57" s="106" t="s">
        <v>278</v>
      </c>
      <c r="D57" s="106"/>
      <c r="E57" s="106"/>
      <c r="F57" s="106"/>
      <c r="G57" s="107"/>
      <c r="H57" s="388"/>
      <c r="I57" s="106" t="s">
        <v>281</v>
      </c>
      <c r="J57" s="106"/>
      <c r="K57" s="388"/>
      <c r="L57" s="106" t="s">
        <v>282</v>
      </c>
      <c r="M57" s="107"/>
      <c r="N57" s="349"/>
      <c r="O57" s="349"/>
      <c r="P57" s="388" t="s">
        <v>283</v>
      </c>
      <c r="Q57" s="107"/>
      <c r="S57" s="388"/>
      <c r="T57" s="106" t="s">
        <v>284</v>
      </c>
      <c r="U57" s="106"/>
      <c r="V57" s="107"/>
      <c r="X57" s="471" t="s">
        <v>285</v>
      </c>
      <c r="Y57" s="472"/>
      <c r="Z57" s="472"/>
      <c r="AA57" s="472"/>
      <c r="AB57" s="472"/>
      <c r="AC57" s="473"/>
    </row>
    <row r="58" spans="2:33" ht="105" customHeight="1">
      <c r="B58" s="427" t="s">
        <v>63</v>
      </c>
      <c r="C58" s="428" t="s">
        <v>298</v>
      </c>
      <c r="D58" s="428" t="s">
        <v>273</v>
      </c>
      <c r="E58" s="428" t="s">
        <v>274</v>
      </c>
      <c r="F58" s="428" t="s">
        <v>275</v>
      </c>
      <c r="G58" s="426" t="s">
        <v>276</v>
      </c>
      <c r="H58" s="427" t="s">
        <v>279</v>
      </c>
      <c r="I58" s="428" t="s">
        <v>280</v>
      </c>
      <c r="J58" s="426" t="s">
        <v>299</v>
      </c>
      <c r="K58" s="429" t="s">
        <v>300</v>
      </c>
      <c r="L58" s="428" t="s">
        <v>301</v>
      </c>
      <c r="M58" s="428" t="s">
        <v>302</v>
      </c>
      <c r="N58" s="422"/>
      <c r="O58" s="422"/>
      <c r="P58" s="427" t="s">
        <v>303</v>
      </c>
      <c r="Q58" s="426" t="s">
        <v>304</v>
      </c>
      <c r="R58" s="419"/>
      <c r="S58" s="425" t="s">
        <v>8</v>
      </c>
      <c r="T58" s="428" t="s">
        <v>303</v>
      </c>
      <c r="U58" s="428" t="s">
        <v>304</v>
      </c>
      <c r="V58" s="426" t="s">
        <v>277</v>
      </c>
      <c r="W58" s="419"/>
      <c r="X58" s="430"/>
      <c r="Y58" s="405" t="s">
        <v>293</v>
      </c>
      <c r="Z58" s="405" t="s">
        <v>294</v>
      </c>
      <c r="AA58" s="405" t="s">
        <v>295</v>
      </c>
      <c r="AB58" s="405" t="s">
        <v>296</v>
      </c>
      <c r="AC58" s="431" t="s">
        <v>297</v>
      </c>
    </row>
    <row r="59" spans="2:33">
      <c r="B59" s="377">
        <v>2005</v>
      </c>
      <c r="C59" s="104">
        <v>0</v>
      </c>
      <c r="D59" s="104">
        <f>HLOOKUP($B59,UEC!$D$66:$AW$69,4,FALSE)</f>
        <v>3559.4384986242303</v>
      </c>
      <c r="E59" s="104">
        <f>HLOOKUP($B59,UEC!$D$73:$AW$76,4,FALSE)</f>
        <v>3559.4384986242303</v>
      </c>
      <c r="F59" s="439" t="e">
        <f ca="1">HLOOKUP($B59,UEC!$E$83:$AW$86,4,FALSE)</f>
        <v>#VALUE!</v>
      </c>
      <c r="G59" s="442" t="e">
        <f ca="1">HLOOKUP($B59,UEC!$E$90:$AW$93,4,FALSE)</f>
        <v>#VALUE!</v>
      </c>
      <c r="H59" s="438" t="str">
        <f>HLOOKUP($B59,'Shipments and Stock '!$C$13:$AZ$14,2)</f>
        <v>pre-dates plan</v>
      </c>
      <c r="I59" s="439" t="e">
        <f ca="1">HLOOKUP($B59,'Shipments and Stock '!$C$13:$AZ$18,MATCH("Total Model Shipments",'Shipments and Stock '!$C$13:$C$18,0))</f>
        <v>#VALUE!</v>
      </c>
      <c r="J59" s="440" t="e">
        <f ca="1">HLOOKUP($B59,'Shipments and Stock '!$C$13:$AZ$18,MATCH("Model Installed Stock",'Shipments and Stock '!$C$13:$C$18,0))</f>
        <v>#VALUE!</v>
      </c>
      <c r="K59" s="392" t="str">
        <f>IFERROR(C59*H59,"-")</f>
        <v>-</v>
      </c>
      <c r="L59" s="104" t="e">
        <f ca="1">D59*I59</f>
        <v>#VALUE!</v>
      </c>
      <c r="M59" s="389" t="e">
        <f ca="1">E59*I59</f>
        <v>#VALUE!</v>
      </c>
      <c r="N59" s="105"/>
      <c r="O59" s="105"/>
      <c r="P59" s="392" t="e">
        <f ca="1">F59*J59</f>
        <v>#VALUE!</v>
      </c>
      <c r="Q59" s="389" t="e">
        <f ca="1">G59*J59</f>
        <v>#VALUE!</v>
      </c>
      <c r="R59" s="105"/>
      <c r="S59" s="377">
        <v>2005</v>
      </c>
      <c r="T59" s="305" t="e">
        <f ca="1">INDEX($C$59:$Q$88,MATCH($S59,$B$59:$B$88,0),MATCH($T$58,$C$58:$Q$58,0))/1000/8760</f>
        <v>#VALUE!</v>
      </c>
      <c r="U59" s="305" t="e">
        <f ca="1">INDEX($C$59:$Q$88,MATCH($S59,$B$59:$B$88,0),MATCH($U$58,$C$58:$Q$58,0))/1000/8760</f>
        <v>#VALUE!</v>
      </c>
      <c r="V59" s="399" t="str">
        <f>IFERROR(-(D59-C59)*H59/1000/8760,"-")</f>
        <v>-</v>
      </c>
      <c r="X59" s="430">
        <v>2005</v>
      </c>
      <c r="Y59" s="423" t="e">
        <f ca="1">T59-U59</f>
        <v>#VALUE!</v>
      </c>
      <c r="Z59" s="423"/>
      <c r="AA59" s="441" t="e">
        <f ca="1">(L59-M59)/1000/8760</f>
        <v>#VALUE!</v>
      </c>
      <c r="AB59" s="424"/>
      <c r="AC59" s="399"/>
      <c r="AF59" s="434"/>
      <c r="AG59" s="436"/>
    </row>
    <row r="60" spans="2:33">
      <c r="B60" s="377">
        <f t="shared" ref="B60:B85" si="0">B59+1</f>
        <v>2006</v>
      </c>
      <c r="C60" s="104">
        <v>0</v>
      </c>
      <c r="D60" s="104">
        <f>HLOOKUP($B60,UEC!$D$66:$AW$69,4,FALSE)</f>
        <v>3559.4384986242303</v>
      </c>
      <c r="E60" s="104">
        <f>HLOOKUP($B60,UEC!$D$73:$AW$76,4,FALSE)</f>
        <v>3559.4384986242303</v>
      </c>
      <c r="F60" s="439" t="e">
        <f ca="1">HLOOKUP($B60,UEC!$E$83:$AW$86,4,FALSE)</f>
        <v>#VALUE!</v>
      </c>
      <c r="G60" s="442" t="e">
        <f ca="1">HLOOKUP($B60,UEC!$E$90:$AW$93,4,FALSE)</f>
        <v>#VALUE!</v>
      </c>
      <c r="H60" s="438" t="str">
        <f>HLOOKUP($B60,'Shipments and Stock '!$C$13:$AZ$14,2)</f>
        <v>pre-dates plan</v>
      </c>
      <c r="I60" s="439" t="e">
        <f ca="1">HLOOKUP($B60,'Shipments and Stock '!$C$13:$AZ$18,MATCH("Total Model Shipments",'Shipments and Stock '!$C$13:$C$18,0))</f>
        <v>#VALUE!</v>
      </c>
      <c r="J60" s="440" t="e">
        <f ca="1">HLOOKUP($B60,'Shipments and Stock '!$C$13:$AZ$18,MATCH("Model Installed Stock",'Shipments and Stock '!$C$13:$C$18,0))</f>
        <v>#VALUE!</v>
      </c>
      <c r="K60" s="392" t="str">
        <f t="shared" ref="K60:K88" si="1">IFERROR(C60*H60,"-")</f>
        <v>-</v>
      </c>
      <c r="L60" s="104" t="e">
        <f t="shared" ref="L60:L88" ca="1" si="2">D60*I60</f>
        <v>#VALUE!</v>
      </c>
      <c r="M60" s="389" t="e">
        <f t="shared" ref="M60:M88" ca="1" si="3">E60*I60</f>
        <v>#VALUE!</v>
      </c>
      <c r="N60" s="105"/>
      <c r="O60" s="105"/>
      <c r="P60" s="392" t="e">
        <f t="shared" ref="P60:P88" ca="1" si="4">F60*J60</f>
        <v>#VALUE!</v>
      </c>
      <c r="Q60" s="389" t="e">
        <f t="shared" ref="Q60:Q88" ca="1" si="5">G60*J60</f>
        <v>#VALUE!</v>
      </c>
      <c r="R60" s="105"/>
      <c r="S60" s="377">
        <f>S59+1</f>
        <v>2006</v>
      </c>
      <c r="T60" s="305" t="e">
        <f t="shared" ref="T60:T88" ca="1" si="6">INDEX($C$59:$Q$88,MATCH($S60,$B$59:$B$88,0),MATCH($T$58,$C$58:$Q$58,0))/1000/8760</f>
        <v>#VALUE!</v>
      </c>
      <c r="U60" s="305" t="e">
        <f t="shared" ref="U60:U88" ca="1" si="7">INDEX($C$59:$Q$88,MATCH($S60,$B$59:$B$88,0),MATCH($U$58,$C$58:$Q$58,0))/1000/8760</f>
        <v>#VALUE!</v>
      </c>
      <c r="V60" s="399" t="str">
        <f t="shared" ref="V60:V88" si="8">IFERROR(-(D60-C60)*H60/1000/8760,"-")</f>
        <v>-</v>
      </c>
      <c r="X60" s="430">
        <v>2006</v>
      </c>
      <c r="Y60" s="423" t="e">
        <f t="shared" ref="Y60:Y89" ca="1" si="9">T60-U60</f>
        <v>#VALUE!</v>
      </c>
      <c r="Z60" s="423" t="e">
        <f ca="1">Y60+Z59</f>
        <v>#VALUE!</v>
      </c>
      <c r="AA60" s="441" t="e">
        <f t="shared" ref="AA60:AA88" ca="1" si="10">(L60-M60)/1000/8760</f>
        <v>#VALUE!</v>
      </c>
      <c r="AB60" s="424"/>
      <c r="AC60" s="399"/>
      <c r="AF60" s="434"/>
      <c r="AG60" s="436"/>
    </row>
    <row r="61" spans="2:33">
      <c r="B61" s="377">
        <f t="shared" si="0"/>
        <v>2007</v>
      </c>
      <c r="C61" s="104">
        <v>0</v>
      </c>
      <c r="D61" s="104">
        <f>HLOOKUP($B61,UEC!$D$66:$AW$69,4,FALSE)</f>
        <v>3338.378609309384</v>
      </c>
      <c r="E61" s="104">
        <f>HLOOKUP($B61,UEC!$D$73:$AW$76,4,FALSE)</f>
        <v>3338.378609309384</v>
      </c>
      <c r="F61" s="439" t="e">
        <f ca="1">HLOOKUP($B61,UEC!$E$83:$AW$86,4,FALSE)</f>
        <v>#VALUE!</v>
      </c>
      <c r="G61" s="442" t="e">
        <f ca="1">HLOOKUP($B61,UEC!$E$90:$AW$93,4,FALSE)</f>
        <v>#VALUE!</v>
      </c>
      <c r="H61" s="438" t="str">
        <f>HLOOKUP($B61,'Shipments and Stock '!$C$13:$AZ$14,2)</f>
        <v>pre-dates plan</v>
      </c>
      <c r="I61" s="439" t="e">
        <f ca="1">HLOOKUP($B61,'Shipments and Stock '!$C$13:$AZ$18,MATCH("Total Model Shipments",'Shipments and Stock '!$C$13:$C$18,0))</f>
        <v>#VALUE!</v>
      </c>
      <c r="J61" s="440" t="e">
        <f ca="1">HLOOKUP($B61,'Shipments and Stock '!$C$13:$AZ$18,MATCH("Model Installed Stock",'Shipments and Stock '!$C$13:$C$18,0))</f>
        <v>#VALUE!</v>
      </c>
      <c r="K61" s="392" t="str">
        <f t="shared" si="1"/>
        <v>-</v>
      </c>
      <c r="L61" s="104" t="e">
        <f t="shared" ca="1" si="2"/>
        <v>#VALUE!</v>
      </c>
      <c r="M61" s="389" t="e">
        <f t="shared" ca="1" si="3"/>
        <v>#VALUE!</v>
      </c>
      <c r="N61" s="105"/>
      <c r="O61" s="105"/>
      <c r="P61" s="392" t="e">
        <f t="shared" ca="1" si="4"/>
        <v>#VALUE!</v>
      </c>
      <c r="Q61" s="389" t="e">
        <f t="shared" ca="1" si="5"/>
        <v>#VALUE!</v>
      </c>
      <c r="R61" s="105"/>
      <c r="S61" s="377">
        <f t="shared" ref="S61:S88" si="11">S60+1</f>
        <v>2007</v>
      </c>
      <c r="T61" s="305" t="e">
        <f t="shared" ca="1" si="6"/>
        <v>#VALUE!</v>
      </c>
      <c r="U61" s="305" t="e">
        <f t="shared" ca="1" si="7"/>
        <v>#VALUE!</v>
      </c>
      <c r="V61" s="399" t="str">
        <f t="shared" si="8"/>
        <v>-</v>
      </c>
      <c r="X61" s="430">
        <v>2007</v>
      </c>
      <c r="Y61" s="423" t="e">
        <f t="shared" ca="1" si="9"/>
        <v>#VALUE!</v>
      </c>
      <c r="Z61" s="423" t="e">
        <f t="shared" ref="Z61:Z88" ca="1" si="12">Y61+Z60</f>
        <v>#VALUE!</v>
      </c>
      <c r="AA61" s="441" t="e">
        <f t="shared" ca="1" si="10"/>
        <v>#VALUE!</v>
      </c>
      <c r="AB61" s="424"/>
      <c r="AC61" s="399"/>
      <c r="AF61" s="434"/>
      <c r="AG61" s="436"/>
    </row>
    <row r="62" spans="2:33">
      <c r="B62" s="377">
        <f t="shared" si="0"/>
        <v>2008</v>
      </c>
      <c r="C62" s="104">
        <v>0</v>
      </c>
      <c r="D62" s="104">
        <f>HLOOKUP($B62,UEC!$D$66:$AW$69,4,FALSE)</f>
        <v>3338.378609309384</v>
      </c>
      <c r="E62" s="104">
        <f>HLOOKUP($B62,UEC!$D$73:$AW$76,4,FALSE)</f>
        <v>3338.378609309384</v>
      </c>
      <c r="F62" s="439" t="e">
        <f ca="1">HLOOKUP($B62,UEC!$E$83:$AW$86,4,FALSE)</f>
        <v>#VALUE!</v>
      </c>
      <c r="G62" s="442" t="e">
        <f ca="1">HLOOKUP($B62,UEC!$E$90:$AW$93,4,FALSE)</f>
        <v>#VALUE!</v>
      </c>
      <c r="H62" s="438" t="str">
        <f>HLOOKUP($B62,'Shipments and Stock '!$C$13:$AZ$14,2)</f>
        <v>pre-dates plan</v>
      </c>
      <c r="I62" s="439" t="e">
        <f ca="1">HLOOKUP($B62,'Shipments and Stock '!$C$13:$AZ$18,MATCH("Total Model Shipments",'Shipments and Stock '!$C$13:$C$18,0))</f>
        <v>#VALUE!</v>
      </c>
      <c r="J62" s="440" t="e">
        <f ca="1">HLOOKUP($B62,'Shipments and Stock '!$C$13:$AZ$18,MATCH("Model Installed Stock",'Shipments and Stock '!$C$13:$C$18,0))</f>
        <v>#VALUE!</v>
      </c>
      <c r="K62" s="392" t="str">
        <f t="shared" si="1"/>
        <v>-</v>
      </c>
      <c r="L62" s="104" t="e">
        <f t="shared" ca="1" si="2"/>
        <v>#VALUE!</v>
      </c>
      <c r="M62" s="389" t="e">
        <f t="shared" ca="1" si="3"/>
        <v>#VALUE!</v>
      </c>
      <c r="N62" s="105"/>
      <c r="O62" s="105"/>
      <c r="P62" s="392" t="e">
        <f t="shared" ca="1" si="4"/>
        <v>#VALUE!</v>
      </c>
      <c r="Q62" s="389" t="e">
        <f t="shared" ca="1" si="5"/>
        <v>#VALUE!</v>
      </c>
      <c r="R62" s="105"/>
      <c r="S62" s="377">
        <f t="shared" si="11"/>
        <v>2008</v>
      </c>
      <c r="T62" s="305" t="e">
        <f t="shared" ca="1" si="6"/>
        <v>#VALUE!</v>
      </c>
      <c r="U62" s="305" t="e">
        <f t="shared" ca="1" si="7"/>
        <v>#VALUE!</v>
      </c>
      <c r="V62" s="399" t="str">
        <f t="shared" si="8"/>
        <v>-</v>
      </c>
      <c r="X62" s="430">
        <v>2008</v>
      </c>
      <c r="Y62" s="423" t="e">
        <f t="shared" ca="1" si="9"/>
        <v>#VALUE!</v>
      </c>
      <c r="Z62" s="423" t="e">
        <f t="shared" ca="1" si="12"/>
        <v>#VALUE!</v>
      </c>
      <c r="AA62" s="441" t="e">
        <f t="shared" ca="1" si="10"/>
        <v>#VALUE!</v>
      </c>
      <c r="AB62" s="424"/>
      <c r="AC62" s="399"/>
      <c r="AF62" s="434"/>
      <c r="AG62" s="436"/>
    </row>
    <row r="63" spans="2:33">
      <c r="B63" s="377">
        <f t="shared" si="0"/>
        <v>2009</v>
      </c>
      <c r="C63" s="104">
        <v>0</v>
      </c>
      <c r="D63" s="104">
        <f>HLOOKUP($B63,UEC!$D$66:$AW$69,4,FALSE)</f>
        <v>3338.378609309384</v>
      </c>
      <c r="E63" s="104">
        <f>HLOOKUP($B63,UEC!$D$73:$AW$76,4,FALSE)</f>
        <v>3338.378609309384</v>
      </c>
      <c r="F63" s="439" t="e">
        <f ca="1">HLOOKUP($B63,UEC!$E$83:$AW$86,4,FALSE)</f>
        <v>#VALUE!</v>
      </c>
      <c r="G63" s="442" t="e">
        <f ca="1">HLOOKUP($B63,UEC!$E$90:$AW$93,4,FALSE)</f>
        <v>#VALUE!</v>
      </c>
      <c r="H63" s="438" t="str">
        <f>HLOOKUP($B63,'Shipments and Stock '!$C$13:$AZ$14,2)</f>
        <v>pre-dates plan</v>
      </c>
      <c r="I63" s="439" t="e">
        <f ca="1">HLOOKUP($B63,'Shipments and Stock '!$C$13:$AZ$18,MATCH("Total Model Shipments",'Shipments and Stock '!$C$13:$C$18,0))</f>
        <v>#VALUE!</v>
      </c>
      <c r="J63" s="440" t="e">
        <f ca="1">HLOOKUP($B63,'Shipments and Stock '!$C$13:$AZ$18,MATCH("Model Installed Stock",'Shipments and Stock '!$C$13:$C$18,0))</f>
        <v>#VALUE!</v>
      </c>
      <c r="K63" s="392" t="str">
        <f t="shared" si="1"/>
        <v>-</v>
      </c>
      <c r="L63" s="104" t="e">
        <f t="shared" ca="1" si="2"/>
        <v>#VALUE!</v>
      </c>
      <c r="M63" s="389" t="e">
        <f t="shared" ca="1" si="3"/>
        <v>#VALUE!</v>
      </c>
      <c r="N63" s="105"/>
      <c r="O63" s="105"/>
      <c r="P63" s="392" t="e">
        <f t="shared" ca="1" si="4"/>
        <v>#VALUE!</v>
      </c>
      <c r="Q63" s="389" t="e">
        <f t="shared" ca="1" si="5"/>
        <v>#VALUE!</v>
      </c>
      <c r="R63" s="105"/>
      <c r="S63" s="377">
        <f t="shared" si="11"/>
        <v>2009</v>
      </c>
      <c r="T63" s="305" t="e">
        <f t="shared" ca="1" si="6"/>
        <v>#VALUE!</v>
      </c>
      <c r="U63" s="305" t="e">
        <f t="shared" ca="1" si="7"/>
        <v>#VALUE!</v>
      </c>
      <c r="V63" s="399" t="str">
        <f t="shared" si="8"/>
        <v>-</v>
      </c>
      <c r="X63" s="430">
        <v>2009</v>
      </c>
      <c r="Y63" s="423" t="e">
        <f t="shared" ca="1" si="9"/>
        <v>#VALUE!</v>
      </c>
      <c r="Z63" s="423" t="e">
        <f t="shared" ca="1" si="12"/>
        <v>#VALUE!</v>
      </c>
      <c r="AA63" s="441" t="e">
        <f t="shared" ca="1" si="10"/>
        <v>#VALUE!</v>
      </c>
      <c r="AB63" s="424"/>
      <c r="AC63" s="399"/>
      <c r="AF63" s="434"/>
      <c r="AG63" s="436"/>
    </row>
    <row r="64" spans="2:33">
      <c r="B64" s="377">
        <f t="shared" si="0"/>
        <v>2010</v>
      </c>
      <c r="C64" s="104">
        <v>0</v>
      </c>
      <c r="D64" s="104">
        <f>HLOOKUP($B64,UEC!$D$66:$AW$69,4,FALSE)</f>
        <v>3338.378609309384</v>
      </c>
      <c r="E64" s="104">
        <f>HLOOKUP($B64,UEC!$D$73:$AW$76,4,FALSE)</f>
        <v>3338.378609309384</v>
      </c>
      <c r="F64" s="439" t="e">
        <f ca="1">HLOOKUP($B64,UEC!$E$83:$AW$86,4,FALSE)</f>
        <v>#VALUE!</v>
      </c>
      <c r="G64" s="442" t="e">
        <f ca="1">HLOOKUP($B64,UEC!$E$90:$AW$93,4,FALSE)</f>
        <v>#VALUE!</v>
      </c>
      <c r="H64" s="438" t="str">
        <f>HLOOKUP($B64,'Shipments and Stock '!$C$13:$AZ$14,2)</f>
        <v>--</v>
      </c>
      <c r="I64" s="439" t="e">
        <f ca="1">HLOOKUP($B64,'Shipments and Stock '!$C$13:$AZ$18,MATCH("Total Model Shipments",'Shipments and Stock '!$C$13:$C$18,0))</f>
        <v>#VALUE!</v>
      </c>
      <c r="J64" s="440" t="e">
        <f ca="1">HLOOKUP($B64,'Shipments and Stock '!$C$13:$AZ$18,MATCH("Model Installed Stock",'Shipments and Stock '!$C$13:$C$18,0))</f>
        <v>#VALUE!</v>
      </c>
      <c r="K64" s="392" t="str">
        <f t="shared" si="1"/>
        <v>-</v>
      </c>
      <c r="L64" s="104" t="e">
        <f t="shared" ca="1" si="2"/>
        <v>#VALUE!</v>
      </c>
      <c r="M64" s="389" t="e">
        <f t="shared" ca="1" si="3"/>
        <v>#VALUE!</v>
      </c>
      <c r="N64" s="105"/>
      <c r="O64" s="105"/>
      <c r="P64" s="392" t="e">
        <f t="shared" ca="1" si="4"/>
        <v>#VALUE!</v>
      </c>
      <c r="Q64" s="389" t="e">
        <f t="shared" ca="1" si="5"/>
        <v>#VALUE!</v>
      </c>
      <c r="R64" s="105"/>
      <c r="S64" s="377">
        <f t="shared" si="11"/>
        <v>2010</v>
      </c>
      <c r="T64" s="305" t="e">
        <f t="shared" ca="1" si="6"/>
        <v>#VALUE!</v>
      </c>
      <c r="U64" s="305" t="e">
        <f t="shared" ca="1" si="7"/>
        <v>#VALUE!</v>
      </c>
      <c r="V64" s="399" t="str">
        <f t="shared" si="8"/>
        <v>-</v>
      </c>
      <c r="X64" s="430">
        <v>2010</v>
      </c>
      <c r="Y64" s="423" t="e">
        <f t="shared" ca="1" si="9"/>
        <v>#VALUE!</v>
      </c>
      <c r="Z64" s="423" t="e">
        <f t="shared" ca="1" si="12"/>
        <v>#VALUE!</v>
      </c>
      <c r="AA64" s="441" t="e">
        <f t="shared" ca="1" si="10"/>
        <v>#VALUE!</v>
      </c>
      <c r="AB64" s="424"/>
      <c r="AC64" s="399"/>
      <c r="AF64" s="434"/>
      <c r="AG64" s="436"/>
    </row>
    <row r="65" spans="2:36">
      <c r="B65" s="377">
        <f t="shared" si="0"/>
        <v>2011</v>
      </c>
      <c r="C65" s="104">
        <v>0</v>
      </c>
      <c r="D65" s="104">
        <f>HLOOKUP($B65,UEC!$D$66:$AW$69,4,FALSE)</f>
        <v>3338.378609309384</v>
      </c>
      <c r="E65" s="104">
        <f>HLOOKUP($B65,UEC!$D$73:$AW$76,4,FALSE)</f>
        <v>3338.378609309384</v>
      </c>
      <c r="F65" s="104" t="e">
        <f ca="1">HLOOKUP($B65,UEC!$E$83:$AW$86,4,FALSE)</f>
        <v>#VALUE!</v>
      </c>
      <c r="G65" s="389" t="e">
        <f ca="1">HLOOKUP($B65,UEC!$E$90:$AW$93,4,FALSE)</f>
        <v>#VALUE!</v>
      </c>
      <c r="H65" s="438" t="str">
        <f>HLOOKUP($B65,'Shipments and Stock '!$C$13:$AZ$14,2)</f>
        <v>--</v>
      </c>
      <c r="I65" s="439" t="e">
        <f ca="1">HLOOKUP($B65,'Shipments and Stock '!$C$13:$AZ$18,MATCH("Total Model Shipments",'Shipments and Stock '!$C$13:$C$18,0))</f>
        <v>#VALUE!</v>
      </c>
      <c r="J65" s="440" t="e">
        <f ca="1">HLOOKUP($B65,'Shipments and Stock '!$C$13:$AZ$18,MATCH("Model Installed Stock",'Shipments and Stock '!$C$13:$C$18,0))</f>
        <v>#VALUE!</v>
      </c>
      <c r="K65" s="392" t="str">
        <f t="shared" si="1"/>
        <v>-</v>
      </c>
      <c r="L65" s="104" t="e">
        <f t="shared" ca="1" si="2"/>
        <v>#VALUE!</v>
      </c>
      <c r="M65" s="389" t="e">
        <f t="shared" ca="1" si="3"/>
        <v>#VALUE!</v>
      </c>
      <c r="N65" s="105"/>
      <c r="O65" s="105"/>
      <c r="P65" s="392" t="e">
        <f t="shared" ca="1" si="4"/>
        <v>#VALUE!</v>
      </c>
      <c r="Q65" s="389" t="e">
        <f t="shared" ca="1" si="5"/>
        <v>#VALUE!</v>
      </c>
      <c r="R65" s="105"/>
      <c r="S65" s="377">
        <f t="shared" si="11"/>
        <v>2011</v>
      </c>
      <c r="T65" s="305" t="e">
        <f t="shared" ca="1" si="6"/>
        <v>#VALUE!</v>
      </c>
      <c r="U65" s="305" t="e">
        <f t="shared" ca="1" si="7"/>
        <v>#VALUE!</v>
      </c>
      <c r="V65" s="399" t="str">
        <f t="shared" si="8"/>
        <v>-</v>
      </c>
      <c r="X65" s="430">
        <v>2011</v>
      </c>
      <c r="Y65" s="423" t="e">
        <f t="shared" ca="1" si="9"/>
        <v>#VALUE!</v>
      </c>
      <c r="Z65" s="423" t="e">
        <f t="shared" ca="1" si="12"/>
        <v>#VALUE!</v>
      </c>
      <c r="AA65" s="441" t="e">
        <f t="shared" ca="1" si="10"/>
        <v>#VALUE!</v>
      </c>
      <c r="AB65" s="424"/>
      <c r="AC65" s="399"/>
      <c r="AF65" s="434"/>
      <c r="AG65" s="436"/>
    </row>
    <row r="66" spans="2:36">
      <c r="B66" s="377">
        <f t="shared" si="0"/>
        <v>2012</v>
      </c>
      <c r="C66" s="104">
        <v>0</v>
      </c>
      <c r="D66" s="104">
        <f>HLOOKUP($B66,UEC!$D$66:$AW$69,4,FALSE)</f>
        <v>3338.378609309384</v>
      </c>
      <c r="E66" s="104">
        <f>HLOOKUP($B66,UEC!$D$73:$AW$76,4,FALSE)</f>
        <v>3338.378609309384</v>
      </c>
      <c r="F66" s="104" t="e">
        <f ca="1">HLOOKUP($B66,UEC!$E$83:$AW$86,4,FALSE)</f>
        <v>#VALUE!</v>
      </c>
      <c r="G66" s="389" t="e">
        <f ca="1">HLOOKUP($B66,UEC!$E$90:$AW$93,4,FALSE)</f>
        <v>#VALUE!</v>
      </c>
      <c r="H66" s="438" t="str">
        <f>HLOOKUP($B66,'Shipments and Stock '!$C$13:$AZ$14,2)</f>
        <v>--</v>
      </c>
      <c r="I66" s="439" t="e">
        <f ca="1">HLOOKUP($B66,'Shipments and Stock '!$C$13:$AZ$18,MATCH("Total Model Shipments",'Shipments and Stock '!$C$13:$C$18,0))</f>
        <v>#VALUE!</v>
      </c>
      <c r="J66" s="440" t="e">
        <f ca="1">HLOOKUP($B66,'Shipments and Stock '!$C$13:$AZ$18,MATCH("Model Installed Stock",'Shipments and Stock '!$C$13:$C$18,0))</f>
        <v>#VALUE!</v>
      </c>
      <c r="K66" s="392" t="str">
        <f t="shared" si="1"/>
        <v>-</v>
      </c>
      <c r="L66" s="104" t="e">
        <f t="shared" ca="1" si="2"/>
        <v>#VALUE!</v>
      </c>
      <c r="M66" s="389" t="e">
        <f t="shared" ca="1" si="3"/>
        <v>#VALUE!</v>
      </c>
      <c r="N66" s="105"/>
      <c r="O66" s="105"/>
      <c r="P66" s="392" t="e">
        <f t="shared" ca="1" si="4"/>
        <v>#VALUE!</v>
      </c>
      <c r="Q66" s="389" t="e">
        <f t="shared" ca="1" si="5"/>
        <v>#VALUE!</v>
      </c>
      <c r="R66" s="105"/>
      <c r="S66" s="377">
        <f t="shared" si="11"/>
        <v>2012</v>
      </c>
      <c r="T66" s="305" t="e">
        <f t="shared" ca="1" si="6"/>
        <v>#VALUE!</v>
      </c>
      <c r="U66" s="305" t="e">
        <f t="shared" ca="1" si="7"/>
        <v>#VALUE!</v>
      </c>
      <c r="V66" s="399" t="str">
        <f t="shared" si="8"/>
        <v>-</v>
      </c>
      <c r="X66" s="430">
        <v>2012</v>
      </c>
      <c r="Y66" s="423" t="e">
        <f t="shared" ca="1" si="9"/>
        <v>#VALUE!</v>
      </c>
      <c r="Z66" s="423" t="e">
        <f t="shared" ca="1" si="12"/>
        <v>#VALUE!</v>
      </c>
      <c r="AA66" s="441" t="e">
        <f t="shared" ca="1" si="10"/>
        <v>#VALUE!</v>
      </c>
      <c r="AB66" s="424"/>
      <c r="AC66" s="399"/>
      <c r="AF66" s="434"/>
      <c r="AG66" s="436"/>
    </row>
    <row r="67" spans="2:36">
      <c r="B67" s="377">
        <f t="shared" si="0"/>
        <v>2013</v>
      </c>
      <c r="C67" s="104">
        <v>0</v>
      </c>
      <c r="D67" s="104">
        <f>HLOOKUP($B67,UEC!$D$66:$AW$69,4,FALSE)</f>
        <v>3338.378609309384</v>
      </c>
      <c r="E67" s="104">
        <f>HLOOKUP($B67,UEC!$D$73:$AW$76,4,FALSE)</f>
        <v>2260.9789684918087</v>
      </c>
      <c r="F67" s="104" t="e">
        <f ca="1">HLOOKUP($B67,UEC!$E$83:$AW$86,4,FALSE)</f>
        <v>#VALUE!</v>
      </c>
      <c r="G67" s="389" t="e">
        <f ca="1">HLOOKUP($B67,UEC!$E$90:$AW$93,4,FALSE)</f>
        <v>#VALUE!</v>
      </c>
      <c r="H67" s="438" t="str">
        <f>HLOOKUP($B67,'Shipments and Stock '!$C$13:$AZ$14,2)</f>
        <v>--</v>
      </c>
      <c r="I67" s="439" t="e">
        <f ca="1">HLOOKUP($B67,'Shipments and Stock '!$C$13:$AZ$18,MATCH("Total Model Shipments",'Shipments and Stock '!$C$13:$C$18,0))</f>
        <v>#VALUE!</v>
      </c>
      <c r="J67" s="440" t="e">
        <f ca="1">HLOOKUP($B67,'Shipments and Stock '!$C$13:$AZ$18,MATCH("Model Installed Stock",'Shipments and Stock '!$C$13:$C$18,0))</f>
        <v>#VALUE!</v>
      </c>
      <c r="K67" s="392" t="str">
        <f t="shared" si="1"/>
        <v>-</v>
      </c>
      <c r="L67" s="104" t="e">
        <f t="shared" ca="1" si="2"/>
        <v>#VALUE!</v>
      </c>
      <c r="M67" s="389" t="e">
        <f t="shared" ca="1" si="3"/>
        <v>#VALUE!</v>
      </c>
      <c r="N67" s="105"/>
      <c r="O67" s="105"/>
      <c r="P67" s="392" t="e">
        <f t="shared" ca="1" si="4"/>
        <v>#VALUE!</v>
      </c>
      <c r="Q67" s="389" t="e">
        <f t="shared" ca="1" si="5"/>
        <v>#VALUE!</v>
      </c>
      <c r="R67" s="105"/>
      <c r="S67" s="377">
        <f t="shared" si="11"/>
        <v>2013</v>
      </c>
      <c r="T67" s="305" t="e">
        <f t="shared" ca="1" si="6"/>
        <v>#VALUE!</v>
      </c>
      <c r="U67" s="305" t="e">
        <f t="shared" ca="1" si="7"/>
        <v>#VALUE!</v>
      </c>
      <c r="V67" s="399" t="str">
        <f t="shared" si="8"/>
        <v>-</v>
      </c>
      <c r="X67" s="430">
        <v>2013</v>
      </c>
      <c r="Y67" s="423" t="e">
        <f t="shared" ca="1" si="9"/>
        <v>#VALUE!</v>
      </c>
      <c r="Z67" s="423" t="e">
        <f t="shared" ca="1" si="12"/>
        <v>#VALUE!</v>
      </c>
      <c r="AA67" s="441" t="e">
        <f t="shared" ca="1" si="10"/>
        <v>#VALUE!</v>
      </c>
      <c r="AB67" s="424"/>
      <c r="AC67" s="399"/>
      <c r="AF67" s="434"/>
      <c r="AG67" s="436"/>
      <c r="AI67" s="434"/>
      <c r="AJ67" s="435"/>
    </row>
    <row r="68" spans="2:36">
      <c r="B68" s="377">
        <f t="shared" si="0"/>
        <v>2014</v>
      </c>
      <c r="C68" s="104">
        <v>0</v>
      </c>
      <c r="D68" s="104">
        <f>HLOOKUP($B68,UEC!$D$66:$AW$69,4,FALSE)</f>
        <v>3338.378609309384</v>
      </c>
      <c r="E68" s="104">
        <f>HLOOKUP($B68,UEC!$D$73:$AW$76,4,FALSE)</f>
        <v>2260.9789684918087</v>
      </c>
      <c r="F68" s="104" t="e">
        <f ca="1">HLOOKUP($B68,UEC!$E$83:$AW$86,4,FALSE)</f>
        <v>#VALUE!</v>
      </c>
      <c r="G68" s="389" t="e">
        <f ca="1">HLOOKUP($B68,UEC!$E$90:$AW$93,4,FALSE)</f>
        <v>#VALUE!</v>
      </c>
      <c r="H68" s="438" t="str">
        <f>HLOOKUP($B68,'Shipments and Stock '!$C$13:$AZ$14,2)</f>
        <v>--</v>
      </c>
      <c r="I68" s="439" t="e">
        <f ca="1">HLOOKUP($B68,'Shipments and Stock '!$C$13:$AZ$18,MATCH("Total Model Shipments",'Shipments and Stock '!$C$13:$C$18,0))</f>
        <v>#VALUE!</v>
      </c>
      <c r="J68" s="440" t="e">
        <f ca="1">HLOOKUP($B68,'Shipments and Stock '!$C$13:$AZ$18,MATCH("Model Installed Stock",'Shipments and Stock '!$C$13:$C$18,0))</f>
        <v>#VALUE!</v>
      </c>
      <c r="K68" s="392" t="str">
        <f t="shared" si="1"/>
        <v>-</v>
      </c>
      <c r="L68" s="104" t="e">
        <f t="shared" ca="1" si="2"/>
        <v>#VALUE!</v>
      </c>
      <c r="M68" s="389" t="e">
        <f t="shared" ca="1" si="3"/>
        <v>#VALUE!</v>
      </c>
      <c r="N68" s="105"/>
      <c r="O68" s="105"/>
      <c r="P68" s="392" t="e">
        <f t="shared" ca="1" si="4"/>
        <v>#VALUE!</v>
      </c>
      <c r="Q68" s="389" t="e">
        <f t="shared" ca="1" si="5"/>
        <v>#VALUE!</v>
      </c>
      <c r="R68" s="105"/>
      <c r="S68" s="377">
        <f t="shared" si="11"/>
        <v>2014</v>
      </c>
      <c r="T68" s="305" t="e">
        <f t="shared" ca="1" si="6"/>
        <v>#VALUE!</v>
      </c>
      <c r="U68" s="305" t="e">
        <f t="shared" ca="1" si="7"/>
        <v>#VALUE!</v>
      </c>
      <c r="V68" s="399" t="str">
        <f t="shared" si="8"/>
        <v>-</v>
      </c>
      <c r="X68" s="430">
        <v>2014</v>
      </c>
      <c r="Y68" s="423" t="e">
        <f t="shared" ca="1" si="9"/>
        <v>#VALUE!</v>
      </c>
      <c r="Z68" s="423" t="e">
        <f t="shared" ca="1" si="12"/>
        <v>#VALUE!</v>
      </c>
      <c r="AA68" s="441" t="e">
        <f t="shared" ca="1" si="10"/>
        <v>#VALUE!</v>
      </c>
      <c r="AB68" s="424"/>
      <c r="AC68" s="399"/>
      <c r="AF68" s="434"/>
      <c r="AG68" s="436"/>
      <c r="AI68" s="434"/>
      <c r="AJ68" s="435"/>
    </row>
    <row r="69" spans="2:36">
      <c r="B69" s="377">
        <f t="shared" si="0"/>
        <v>2015</v>
      </c>
      <c r="C69" s="104">
        <v>0</v>
      </c>
      <c r="D69" s="104">
        <f>HLOOKUP($B69,UEC!$D$66:$AW$69,4,FALSE)</f>
        <v>3338.378609309384</v>
      </c>
      <c r="E69" s="104">
        <f>HLOOKUP($B69,UEC!$D$73:$AW$76,4,FALSE)</f>
        <v>2260.9789684918087</v>
      </c>
      <c r="F69" s="104" t="e">
        <f ca="1">HLOOKUP($B69,UEC!$E$83:$AW$86,4,FALSE)</f>
        <v>#VALUE!</v>
      </c>
      <c r="G69" s="389" t="e">
        <f ca="1">HLOOKUP($B69,UEC!$E$90:$AW$93,4,FALSE)</f>
        <v>#VALUE!</v>
      </c>
      <c r="H69" s="438" t="str">
        <f>HLOOKUP($B69,'Shipments and Stock '!$C$13:$AZ$14,2)</f>
        <v>--</v>
      </c>
      <c r="I69" s="439" t="e">
        <f ca="1">HLOOKUP($B69,'Shipments and Stock '!$C$13:$AZ$18,MATCH("Total Model Shipments",'Shipments and Stock '!$C$13:$C$18,0))</f>
        <v>#VALUE!</v>
      </c>
      <c r="J69" s="440" t="e">
        <f ca="1">HLOOKUP($B69,'Shipments and Stock '!$C$13:$AZ$18,MATCH("Model Installed Stock",'Shipments and Stock '!$C$13:$C$18,0))</f>
        <v>#VALUE!</v>
      </c>
      <c r="K69" s="392" t="str">
        <f t="shared" si="1"/>
        <v>-</v>
      </c>
      <c r="L69" s="104" t="e">
        <f t="shared" ca="1" si="2"/>
        <v>#VALUE!</v>
      </c>
      <c r="M69" s="389" t="e">
        <f t="shared" ca="1" si="3"/>
        <v>#VALUE!</v>
      </c>
      <c r="N69" s="105"/>
      <c r="O69" s="105"/>
      <c r="P69" s="392" t="e">
        <f t="shared" ca="1" si="4"/>
        <v>#VALUE!</v>
      </c>
      <c r="Q69" s="389" t="e">
        <f t="shared" ca="1" si="5"/>
        <v>#VALUE!</v>
      </c>
      <c r="R69" s="105"/>
      <c r="S69" s="377">
        <f t="shared" si="11"/>
        <v>2015</v>
      </c>
      <c r="T69" s="305" t="e">
        <f t="shared" ca="1" si="6"/>
        <v>#VALUE!</v>
      </c>
      <c r="U69" s="305" t="e">
        <f t="shared" ca="1" si="7"/>
        <v>#VALUE!</v>
      </c>
      <c r="V69" s="399" t="str">
        <f t="shared" si="8"/>
        <v>-</v>
      </c>
      <c r="X69" s="430">
        <v>2015</v>
      </c>
      <c r="Y69" s="423" t="e">
        <f t="shared" ca="1" si="9"/>
        <v>#VALUE!</v>
      </c>
      <c r="Z69" s="423" t="e">
        <f t="shared" ca="1" si="12"/>
        <v>#VALUE!</v>
      </c>
      <c r="AA69" s="441" t="e">
        <f t="shared" ca="1" si="10"/>
        <v>#VALUE!</v>
      </c>
      <c r="AB69" s="424"/>
      <c r="AC69" s="399"/>
      <c r="AF69" s="434"/>
      <c r="AG69" s="436"/>
      <c r="AI69" s="434"/>
      <c r="AJ69" s="435"/>
    </row>
    <row r="70" spans="2:36">
      <c r="B70" s="377">
        <f t="shared" si="0"/>
        <v>2016</v>
      </c>
      <c r="C70" s="104">
        <v>0</v>
      </c>
      <c r="D70" s="104">
        <f>HLOOKUP($B70,UEC!$D$66:$AW$69,4,FALSE)</f>
        <v>3338.378609309384</v>
      </c>
      <c r="E70" s="104">
        <f>HLOOKUP($B70,UEC!$D$73:$AW$76,4,FALSE)</f>
        <v>2260.9789684918087</v>
      </c>
      <c r="F70" s="104" t="e">
        <f ca="1">HLOOKUP($B70,UEC!$E$83:$AW$86,4,FALSE)</f>
        <v>#VALUE!</v>
      </c>
      <c r="G70" s="389" t="e">
        <f ca="1">HLOOKUP($B70,UEC!$E$90:$AW$93,4,FALSE)</f>
        <v>#VALUE!</v>
      </c>
      <c r="H70" s="438" t="str">
        <f>HLOOKUP($B70,'Shipments and Stock '!$C$13:$AZ$14,2)</f>
        <v>--</v>
      </c>
      <c r="I70" s="439" t="e">
        <f ca="1">HLOOKUP($B70,'Shipments and Stock '!$C$13:$AZ$18,MATCH("Total Model Shipments",'Shipments and Stock '!$C$13:$C$18,0))</f>
        <v>#VALUE!</v>
      </c>
      <c r="J70" s="440" t="e">
        <f ca="1">HLOOKUP($B70,'Shipments and Stock '!$C$13:$AZ$18,MATCH("Model Installed Stock",'Shipments and Stock '!$C$13:$C$18,0))</f>
        <v>#VALUE!</v>
      </c>
      <c r="K70" s="392" t="str">
        <f t="shared" si="1"/>
        <v>-</v>
      </c>
      <c r="L70" s="104" t="e">
        <f t="shared" ca="1" si="2"/>
        <v>#VALUE!</v>
      </c>
      <c r="M70" s="389" t="e">
        <f t="shared" ca="1" si="3"/>
        <v>#VALUE!</v>
      </c>
      <c r="N70" s="105"/>
      <c r="O70" s="105"/>
      <c r="P70" s="392" t="e">
        <f t="shared" ca="1" si="4"/>
        <v>#VALUE!</v>
      </c>
      <c r="Q70" s="389" t="e">
        <f t="shared" ca="1" si="5"/>
        <v>#VALUE!</v>
      </c>
      <c r="R70" s="105"/>
      <c r="S70" s="377">
        <f t="shared" si="11"/>
        <v>2016</v>
      </c>
      <c r="T70" s="305" t="e">
        <f t="shared" ca="1" si="6"/>
        <v>#VALUE!</v>
      </c>
      <c r="U70" s="305" t="e">
        <f t="shared" ca="1" si="7"/>
        <v>#VALUE!</v>
      </c>
      <c r="V70" s="399" t="str">
        <f t="shared" si="8"/>
        <v>-</v>
      </c>
      <c r="X70" s="430">
        <v>2016</v>
      </c>
      <c r="Y70" s="423" t="e">
        <f t="shared" ca="1" si="9"/>
        <v>#VALUE!</v>
      </c>
      <c r="Z70" s="423" t="e">
        <f t="shared" ca="1" si="12"/>
        <v>#VALUE!</v>
      </c>
      <c r="AA70" s="441" t="e">
        <f t="shared" ca="1" si="10"/>
        <v>#VALUE!</v>
      </c>
      <c r="AB70" s="424"/>
      <c r="AC70" s="399"/>
      <c r="AF70" s="434"/>
      <c r="AG70" s="436"/>
      <c r="AI70" s="434"/>
      <c r="AJ70" s="435"/>
    </row>
    <row r="71" spans="2:36">
      <c r="B71" s="377">
        <f t="shared" si="0"/>
        <v>2017</v>
      </c>
      <c r="C71" s="104">
        <v>0</v>
      </c>
      <c r="D71" s="104">
        <f>HLOOKUP($B71,UEC!$D$66:$AW$69,4,FALSE)</f>
        <v>3338.378609309384</v>
      </c>
      <c r="E71" s="104">
        <f>HLOOKUP($B71,UEC!$D$73:$AW$76,4,FALSE)</f>
        <v>2260.9789684918087</v>
      </c>
      <c r="F71" s="104" t="e">
        <f ca="1">HLOOKUP($B71,UEC!$E$83:$AW$86,4,FALSE)</f>
        <v>#VALUE!</v>
      </c>
      <c r="G71" s="389" t="e">
        <f ca="1">HLOOKUP($B71,UEC!$E$90:$AW$93,4,FALSE)</f>
        <v>#VALUE!</v>
      </c>
      <c r="H71" s="438" t="str">
        <f>HLOOKUP($B71,'Shipments and Stock '!$C$13:$AZ$14,2)</f>
        <v>--</v>
      </c>
      <c r="I71" s="439" t="e">
        <f ca="1">HLOOKUP($B71,'Shipments and Stock '!$C$13:$AZ$18,MATCH("Total Model Shipments",'Shipments and Stock '!$C$13:$C$18,0))</f>
        <v>#VALUE!</v>
      </c>
      <c r="J71" s="440" t="e">
        <f ca="1">HLOOKUP($B71,'Shipments and Stock '!$C$13:$AZ$18,MATCH("Model Installed Stock",'Shipments and Stock '!$C$13:$C$18,0))</f>
        <v>#VALUE!</v>
      </c>
      <c r="K71" s="392" t="str">
        <f t="shared" si="1"/>
        <v>-</v>
      </c>
      <c r="L71" s="104" t="e">
        <f t="shared" ca="1" si="2"/>
        <v>#VALUE!</v>
      </c>
      <c r="M71" s="389" t="e">
        <f t="shared" ca="1" si="3"/>
        <v>#VALUE!</v>
      </c>
      <c r="N71" s="105"/>
      <c r="O71" s="105"/>
      <c r="P71" s="392" t="e">
        <f t="shared" ca="1" si="4"/>
        <v>#VALUE!</v>
      </c>
      <c r="Q71" s="389" t="e">
        <f t="shared" ca="1" si="5"/>
        <v>#VALUE!</v>
      </c>
      <c r="R71" s="105"/>
      <c r="S71" s="377">
        <f t="shared" si="11"/>
        <v>2017</v>
      </c>
      <c r="T71" s="305" t="e">
        <f t="shared" ca="1" si="6"/>
        <v>#VALUE!</v>
      </c>
      <c r="U71" s="305" t="e">
        <f t="shared" ca="1" si="7"/>
        <v>#VALUE!</v>
      </c>
      <c r="V71" s="399" t="str">
        <f t="shared" si="8"/>
        <v>-</v>
      </c>
      <c r="X71" s="430">
        <v>2017</v>
      </c>
      <c r="Y71" s="423" t="e">
        <f t="shared" ca="1" si="9"/>
        <v>#VALUE!</v>
      </c>
      <c r="Z71" s="423" t="e">
        <f t="shared" ca="1" si="12"/>
        <v>#VALUE!</v>
      </c>
      <c r="AA71" s="441" t="e">
        <f t="shared" ca="1" si="10"/>
        <v>#VALUE!</v>
      </c>
      <c r="AB71" s="424"/>
      <c r="AC71" s="399"/>
      <c r="AF71" s="434"/>
      <c r="AG71" s="436"/>
      <c r="AI71" s="434"/>
      <c r="AJ71" s="435"/>
    </row>
    <row r="72" spans="2:36">
      <c r="B72" s="377">
        <f t="shared" si="0"/>
        <v>2018</v>
      </c>
      <c r="C72" s="104">
        <v>0</v>
      </c>
      <c r="D72" s="104">
        <f>HLOOKUP($B72,UEC!$D$66:$AW$69,4,FALSE)</f>
        <v>3338.378609309384</v>
      </c>
      <c r="E72" s="104">
        <f>HLOOKUP($B72,UEC!$D$73:$AW$76,4,FALSE)</f>
        <v>2260.9789684918087</v>
      </c>
      <c r="F72" s="104" t="e">
        <f ca="1">HLOOKUP($B72,UEC!$E$83:$AW$86,4,FALSE)</f>
        <v>#VALUE!</v>
      </c>
      <c r="G72" s="389" t="e">
        <f ca="1">HLOOKUP($B72,UEC!$E$90:$AW$93,4,FALSE)</f>
        <v>#VALUE!</v>
      </c>
      <c r="H72" s="438" t="str">
        <f>HLOOKUP($B72,'Shipments and Stock '!$C$13:$AZ$14,2)</f>
        <v>--</v>
      </c>
      <c r="I72" s="439" t="e">
        <f ca="1">HLOOKUP($B72,'Shipments and Stock '!$C$13:$AZ$18,MATCH("Total Model Shipments",'Shipments and Stock '!$C$13:$C$18,0))</f>
        <v>#VALUE!</v>
      </c>
      <c r="J72" s="440" t="e">
        <f ca="1">HLOOKUP($B72,'Shipments and Stock '!$C$13:$AZ$18,MATCH("Model Installed Stock",'Shipments and Stock '!$C$13:$C$18,0))</f>
        <v>#VALUE!</v>
      </c>
      <c r="K72" s="392" t="str">
        <f t="shared" si="1"/>
        <v>-</v>
      </c>
      <c r="L72" s="104" t="e">
        <f t="shared" ca="1" si="2"/>
        <v>#VALUE!</v>
      </c>
      <c r="M72" s="389" t="e">
        <f t="shared" ca="1" si="3"/>
        <v>#VALUE!</v>
      </c>
      <c r="N72" s="105"/>
      <c r="O72" s="105"/>
      <c r="P72" s="392" t="e">
        <f t="shared" ca="1" si="4"/>
        <v>#VALUE!</v>
      </c>
      <c r="Q72" s="389" t="e">
        <f t="shared" ca="1" si="5"/>
        <v>#VALUE!</v>
      </c>
      <c r="R72" s="105"/>
      <c r="S72" s="377">
        <f t="shared" si="11"/>
        <v>2018</v>
      </c>
      <c r="T72" s="305" t="e">
        <f t="shared" ca="1" si="6"/>
        <v>#VALUE!</v>
      </c>
      <c r="U72" s="305" t="e">
        <f t="shared" ca="1" si="7"/>
        <v>#VALUE!</v>
      </c>
      <c r="V72" s="399" t="str">
        <f t="shared" si="8"/>
        <v>-</v>
      </c>
      <c r="X72" s="430">
        <v>2018</v>
      </c>
      <c r="Y72" s="423" t="e">
        <f t="shared" ca="1" si="9"/>
        <v>#VALUE!</v>
      </c>
      <c r="Z72" s="423" t="e">
        <f t="shared" ca="1" si="12"/>
        <v>#VALUE!</v>
      </c>
      <c r="AA72" s="441" t="e">
        <f t="shared" ca="1" si="10"/>
        <v>#VALUE!</v>
      </c>
      <c r="AB72" s="424"/>
      <c r="AC72" s="399"/>
      <c r="AF72" s="434"/>
      <c r="AG72" s="436"/>
      <c r="AI72" s="434"/>
      <c r="AJ72" s="435"/>
    </row>
    <row r="73" spans="2:36">
      <c r="B73" s="377">
        <f t="shared" si="0"/>
        <v>2019</v>
      </c>
      <c r="C73" s="104">
        <v>0</v>
      </c>
      <c r="D73" s="104">
        <f>HLOOKUP($B73,UEC!$D$66:$AW$69,4,FALSE)</f>
        <v>3338.378609309384</v>
      </c>
      <c r="E73" s="104">
        <f>HLOOKUP($B73,UEC!$D$73:$AW$76,4,FALSE)</f>
        <v>2260.9789684918087</v>
      </c>
      <c r="F73" s="104" t="e">
        <f ca="1">HLOOKUP($B73,UEC!$E$83:$AW$86,4,FALSE)</f>
        <v>#VALUE!</v>
      </c>
      <c r="G73" s="389" t="e">
        <f ca="1">HLOOKUP($B73,UEC!$E$90:$AW$93,4,FALSE)</f>
        <v>#VALUE!</v>
      </c>
      <c r="H73" s="438" t="str">
        <f>HLOOKUP($B73,'Shipments and Stock '!$C$13:$AZ$14,2)</f>
        <v>--</v>
      </c>
      <c r="I73" s="439" t="e">
        <f ca="1">HLOOKUP($B73,'Shipments and Stock '!$C$13:$AZ$18,MATCH("Total Model Shipments",'Shipments and Stock '!$C$13:$C$18,0))</f>
        <v>#VALUE!</v>
      </c>
      <c r="J73" s="440" t="e">
        <f ca="1">HLOOKUP($B73,'Shipments and Stock '!$C$13:$AZ$18,MATCH("Model Installed Stock",'Shipments and Stock '!$C$13:$C$18,0))</f>
        <v>#VALUE!</v>
      </c>
      <c r="K73" s="392" t="str">
        <f t="shared" si="1"/>
        <v>-</v>
      </c>
      <c r="L73" s="104" t="e">
        <f t="shared" ca="1" si="2"/>
        <v>#VALUE!</v>
      </c>
      <c r="M73" s="389" t="e">
        <f t="shared" ca="1" si="3"/>
        <v>#VALUE!</v>
      </c>
      <c r="N73" s="105"/>
      <c r="O73" s="105"/>
      <c r="P73" s="392" t="e">
        <f t="shared" ca="1" si="4"/>
        <v>#VALUE!</v>
      </c>
      <c r="Q73" s="389" t="e">
        <f t="shared" ca="1" si="5"/>
        <v>#VALUE!</v>
      </c>
      <c r="R73" s="105"/>
      <c r="S73" s="377">
        <f t="shared" si="11"/>
        <v>2019</v>
      </c>
      <c r="T73" s="305" t="e">
        <f t="shared" ca="1" si="6"/>
        <v>#VALUE!</v>
      </c>
      <c r="U73" s="305" t="e">
        <f t="shared" ca="1" si="7"/>
        <v>#VALUE!</v>
      </c>
      <c r="V73" s="399" t="str">
        <f t="shared" si="8"/>
        <v>-</v>
      </c>
      <c r="X73" s="430">
        <v>2019</v>
      </c>
      <c r="Y73" s="423" t="e">
        <f t="shared" ca="1" si="9"/>
        <v>#VALUE!</v>
      </c>
      <c r="Z73" s="423" t="e">
        <f t="shared" ca="1" si="12"/>
        <v>#VALUE!</v>
      </c>
      <c r="AA73" s="441" t="e">
        <f t="shared" ca="1" si="10"/>
        <v>#VALUE!</v>
      </c>
      <c r="AB73" s="424"/>
      <c r="AC73" s="399"/>
      <c r="AF73" s="434"/>
      <c r="AG73" s="436"/>
      <c r="AI73" s="434"/>
      <c r="AJ73" s="435"/>
    </row>
    <row r="74" spans="2:36">
      <c r="B74" s="377">
        <f t="shared" si="0"/>
        <v>2020</v>
      </c>
      <c r="C74" s="104">
        <v>0</v>
      </c>
      <c r="D74" s="104">
        <f>HLOOKUP($B74,UEC!$D$66:$AW$69,4,FALSE)</f>
        <v>3338.378609309384</v>
      </c>
      <c r="E74" s="104">
        <f>HLOOKUP($B74,UEC!$D$73:$AW$76,4,FALSE)</f>
        <v>2260.9789684918087</v>
      </c>
      <c r="F74" s="104" t="e">
        <f ca="1">HLOOKUP($B74,UEC!$E$83:$AW$86,4,FALSE)</f>
        <v>#VALUE!</v>
      </c>
      <c r="G74" s="389" t="e">
        <f ca="1">HLOOKUP($B74,UEC!$E$90:$AW$93,4,FALSE)</f>
        <v>#VALUE!</v>
      </c>
      <c r="H74" s="438" t="str">
        <f>HLOOKUP($B74,'Shipments and Stock '!$C$13:$AZ$14,2)</f>
        <v>--</v>
      </c>
      <c r="I74" s="439" t="e">
        <f ca="1">HLOOKUP($B74,'Shipments and Stock '!$C$13:$AZ$18,MATCH("Total Model Shipments",'Shipments and Stock '!$C$13:$C$18,0))</f>
        <v>#VALUE!</v>
      </c>
      <c r="J74" s="440" t="e">
        <f ca="1">HLOOKUP($B74,'Shipments and Stock '!$C$13:$AZ$18,MATCH("Model Installed Stock",'Shipments and Stock '!$C$13:$C$18,0))</f>
        <v>#VALUE!</v>
      </c>
      <c r="K74" s="392" t="str">
        <f t="shared" si="1"/>
        <v>-</v>
      </c>
      <c r="L74" s="104" t="e">
        <f t="shared" ca="1" si="2"/>
        <v>#VALUE!</v>
      </c>
      <c r="M74" s="389" t="e">
        <f t="shared" ca="1" si="3"/>
        <v>#VALUE!</v>
      </c>
      <c r="N74" s="105"/>
      <c r="O74" s="105"/>
      <c r="P74" s="392" t="e">
        <f t="shared" ca="1" si="4"/>
        <v>#VALUE!</v>
      </c>
      <c r="Q74" s="389" t="e">
        <f t="shared" ca="1" si="5"/>
        <v>#VALUE!</v>
      </c>
      <c r="R74" s="105"/>
      <c r="S74" s="377">
        <f t="shared" si="11"/>
        <v>2020</v>
      </c>
      <c r="T74" s="305" t="e">
        <f t="shared" ca="1" si="6"/>
        <v>#VALUE!</v>
      </c>
      <c r="U74" s="305" t="e">
        <f t="shared" ca="1" si="7"/>
        <v>#VALUE!</v>
      </c>
      <c r="V74" s="399" t="str">
        <f t="shared" si="8"/>
        <v>-</v>
      </c>
      <c r="X74" s="430">
        <v>2020</v>
      </c>
      <c r="Y74" s="423" t="e">
        <f t="shared" ca="1" si="9"/>
        <v>#VALUE!</v>
      </c>
      <c r="Z74" s="423" t="e">
        <f t="shared" ca="1" si="12"/>
        <v>#VALUE!</v>
      </c>
      <c r="AA74" s="441" t="e">
        <f t="shared" ca="1" si="10"/>
        <v>#VALUE!</v>
      </c>
      <c r="AB74" s="424"/>
      <c r="AC74" s="399"/>
      <c r="AF74" s="434"/>
      <c r="AG74" s="436"/>
      <c r="AI74" s="434"/>
      <c r="AJ74" s="435"/>
    </row>
    <row r="75" spans="2:36">
      <c r="B75" s="377">
        <f t="shared" si="0"/>
        <v>2021</v>
      </c>
      <c r="C75" s="104">
        <v>0</v>
      </c>
      <c r="D75" s="104">
        <f>HLOOKUP($B75,UEC!$D$66:$AW$69,4,FALSE)</f>
        <v>3338.378609309384</v>
      </c>
      <c r="E75" s="104">
        <f>HLOOKUP($B75,UEC!$D$73:$AW$76,4,FALSE)</f>
        <v>2260.9789684918087</v>
      </c>
      <c r="F75" s="104" t="e">
        <f ca="1">HLOOKUP($B75,UEC!$E$83:$AW$86,4,FALSE)</f>
        <v>#VALUE!</v>
      </c>
      <c r="G75" s="389" t="e">
        <f ca="1">HLOOKUP($B75,UEC!$E$90:$AW$93,4,FALSE)</f>
        <v>#VALUE!</v>
      </c>
      <c r="H75" s="438" t="str">
        <f>HLOOKUP($B75,'Shipments and Stock '!$C$13:$AZ$14,2)</f>
        <v>--</v>
      </c>
      <c r="I75" s="439" t="e">
        <f ca="1">HLOOKUP($B75,'Shipments and Stock '!$C$13:$AZ$18,MATCH("Total Model Shipments",'Shipments and Stock '!$C$13:$C$18,0))</f>
        <v>#VALUE!</v>
      </c>
      <c r="J75" s="440" t="e">
        <f ca="1">HLOOKUP($B75,'Shipments and Stock '!$C$13:$AZ$18,MATCH("Model Installed Stock",'Shipments and Stock '!$C$13:$C$18,0))</f>
        <v>#VALUE!</v>
      </c>
      <c r="K75" s="392" t="str">
        <f t="shared" si="1"/>
        <v>-</v>
      </c>
      <c r="L75" s="104" t="e">
        <f t="shared" ca="1" si="2"/>
        <v>#VALUE!</v>
      </c>
      <c r="M75" s="389" t="e">
        <f t="shared" ca="1" si="3"/>
        <v>#VALUE!</v>
      </c>
      <c r="N75" s="105"/>
      <c r="O75" s="105"/>
      <c r="P75" s="392" t="e">
        <f t="shared" ca="1" si="4"/>
        <v>#VALUE!</v>
      </c>
      <c r="Q75" s="389" t="e">
        <f t="shared" ca="1" si="5"/>
        <v>#VALUE!</v>
      </c>
      <c r="R75" s="105"/>
      <c r="S75" s="377">
        <f t="shared" si="11"/>
        <v>2021</v>
      </c>
      <c r="T75" s="305" t="e">
        <f t="shared" ca="1" si="6"/>
        <v>#VALUE!</v>
      </c>
      <c r="U75" s="305" t="e">
        <f t="shared" ca="1" si="7"/>
        <v>#VALUE!</v>
      </c>
      <c r="V75" s="399" t="str">
        <f t="shared" si="8"/>
        <v>-</v>
      </c>
      <c r="X75" s="430">
        <v>2021</v>
      </c>
      <c r="Y75" s="423" t="e">
        <f t="shared" ca="1" si="9"/>
        <v>#VALUE!</v>
      </c>
      <c r="Z75" s="423" t="e">
        <f t="shared" ca="1" si="12"/>
        <v>#VALUE!</v>
      </c>
      <c r="AA75" s="441" t="e">
        <f t="shared" ca="1" si="10"/>
        <v>#VALUE!</v>
      </c>
      <c r="AB75" s="424"/>
      <c r="AC75" s="399"/>
      <c r="AF75" s="434"/>
      <c r="AG75" s="436"/>
      <c r="AI75" s="434"/>
      <c r="AJ75" s="435"/>
    </row>
    <row r="76" spans="2:36">
      <c r="B76" s="377">
        <f t="shared" si="0"/>
        <v>2022</v>
      </c>
      <c r="C76" s="104">
        <v>0</v>
      </c>
      <c r="D76" s="104">
        <f>HLOOKUP($B76,UEC!$D$66:$AW$69,4,FALSE)</f>
        <v>3338.378609309384</v>
      </c>
      <c r="E76" s="104">
        <f>HLOOKUP($B76,UEC!$D$73:$AW$76,4,FALSE)</f>
        <v>2260.9789684918087</v>
      </c>
      <c r="F76" s="104" t="e">
        <f ca="1">HLOOKUP($B76,UEC!$E$83:$AW$86,4,FALSE)</f>
        <v>#VALUE!</v>
      </c>
      <c r="G76" s="389" t="e">
        <f ca="1">HLOOKUP($B76,UEC!$E$90:$AW$93,4,FALSE)</f>
        <v>#VALUE!</v>
      </c>
      <c r="H76" s="438" t="str">
        <f>HLOOKUP($B76,'Shipments and Stock '!$C$13:$AZ$14,2)</f>
        <v>--</v>
      </c>
      <c r="I76" s="439" t="e">
        <f ca="1">HLOOKUP($B76,'Shipments and Stock '!$C$13:$AZ$18,MATCH("Total Model Shipments",'Shipments and Stock '!$C$13:$C$18,0))</f>
        <v>#VALUE!</v>
      </c>
      <c r="J76" s="440" t="e">
        <f ca="1">HLOOKUP($B76,'Shipments and Stock '!$C$13:$AZ$18,MATCH("Model Installed Stock",'Shipments and Stock '!$C$13:$C$18,0))</f>
        <v>#VALUE!</v>
      </c>
      <c r="K76" s="392" t="str">
        <f t="shared" si="1"/>
        <v>-</v>
      </c>
      <c r="L76" s="104" t="e">
        <f t="shared" ca="1" si="2"/>
        <v>#VALUE!</v>
      </c>
      <c r="M76" s="389" t="e">
        <f t="shared" ca="1" si="3"/>
        <v>#VALUE!</v>
      </c>
      <c r="N76" s="105"/>
      <c r="O76" s="105"/>
      <c r="P76" s="392" t="e">
        <f t="shared" ca="1" si="4"/>
        <v>#VALUE!</v>
      </c>
      <c r="Q76" s="389" t="e">
        <f t="shared" ca="1" si="5"/>
        <v>#VALUE!</v>
      </c>
      <c r="R76" s="105"/>
      <c r="S76" s="377">
        <f t="shared" si="11"/>
        <v>2022</v>
      </c>
      <c r="T76" s="305" t="e">
        <f t="shared" ca="1" si="6"/>
        <v>#VALUE!</v>
      </c>
      <c r="U76" s="305" t="e">
        <f t="shared" ca="1" si="7"/>
        <v>#VALUE!</v>
      </c>
      <c r="V76" s="399" t="str">
        <f t="shared" si="8"/>
        <v>-</v>
      </c>
      <c r="X76" s="430">
        <v>2022</v>
      </c>
      <c r="Y76" s="423" t="e">
        <f t="shared" ca="1" si="9"/>
        <v>#VALUE!</v>
      </c>
      <c r="Z76" s="423" t="e">
        <f t="shared" ca="1" si="12"/>
        <v>#VALUE!</v>
      </c>
      <c r="AA76" s="441" t="e">
        <f t="shared" ca="1" si="10"/>
        <v>#VALUE!</v>
      </c>
      <c r="AB76" s="424"/>
      <c r="AC76" s="399"/>
      <c r="AF76" s="434"/>
      <c r="AG76" s="436"/>
      <c r="AI76" s="434"/>
      <c r="AJ76" s="435"/>
    </row>
    <row r="77" spans="2:36">
      <c r="B77" s="377">
        <f>B76+1</f>
        <v>2023</v>
      </c>
      <c r="C77" s="104">
        <v>0</v>
      </c>
      <c r="D77" s="104">
        <f>HLOOKUP($B77,UEC!$D$66:$AW$69,4,FALSE)</f>
        <v>3338.378609309384</v>
      </c>
      <c r="E77" s="104">
        <f>HLOOKUP($B77,UEC!$D$73:$AW$76,4,FALSE)</f>
        <v>2260.9789684918087</v>
      </c>
      <c r="F77" s="104" t="e">
        <f ca="1">HLOOKUP($B77,UEC!$E$83:$AW$86,4,FALSE)</f>
        <v>#VALUE!</v>
      </c>
      <c r="G77" s="389" t="e">
        <f ca="1">HLOOKUP($B77,UEC!$E$90:$AW$93,4,FALSE)</f>
        <v>#VALUE!</v>
      </c>
      <c r="H77" s="438" t="str">
        <f>HLOOKUP($B77,'Shipments and Stock '!$C$13:$AZ$14,2)</f>
        <v>--</v>
      </c>
      <c r="I77" s="439" t="e">
        <f ca="1">HLOOKUP($B77,'Shipments and Stock '!$C$13:$AZ$18,MATCH("Total Model Shipments",'Shipments and Stock '!$C$13:$C$18,0))</f>
        <v>#VALUE!</v>
      </c>
      <c r="J77" s="440" t="e">
        <f ca="1">HLOOKUP($B77,'Shipments and Stock '!$C$13:$AZ$18,MATCH("Model Installed Stock",'Shipments and Stock '!$C$13:$C$18,0))</f>
        <v>#VALUE!</v>
      </c>
      <c r="K77" s="392" t="str">
        <f t="shared" si="1"/>
        <v>-</v>
      </c>
      <c r="L77" s="104" t="e">
        <f t="shared" ca="1" si="2"/>
        <v>#VALUE!</v>
      </c>
      <c r="M77" s="389" t="e">
        <f t="shared" ca="1" si="3"/>
        <v>#VALUE!</v>
      </c>
      <c r="N77" s="105"/>
      <c r="O77" s="105"/>
      <c r="P77" s="392" t="e">
        <f t="shared" ca="1" si="4"/>
        <v>#VALUE!</v>
      </c>
      <c r="Q77" s="389" t="e">
        <f t="shared" ca="1" si="5"/>
        <v>#VALUE!</v>
      </c>
      <c r="R77" s="105"/>
      <c r="S77" s="377">
        <f t="shared" si="11"/>
        <v>2023</v>
      </c>
      <c r="T77" s="305" t="e">
        <f t="shared" ca="1" si="6"/>
        <v>#VALUE!</v>
      </c>
      <c r="U77" s="305" t="e">
        <f t="shared" ca="1" si="7"/>
        <v>#VALUE!</v>
      </c>
      <c r="V77" s="399" t="str">
        <f t="shared" si="8"/>
        <v>-</v>
      </c>
      <c r="X77" s="430">
        <v>2023</v>
      </c>
      <c r="Y77" s="423" t="e">
        <f t="shared" ca="1" si="9"/>
        <v>#VALUE!</v>
      </c>
      <c r="Z77" s="423" t="e">
        <f t="shared" ca="1" si="12"/>
        <v>#VALUE!</v>
      </c>
      <c r="AA77" s="441" t="e">
        <f t="shared" ca="1" si="10"/>
        <v>#VALUE!</v>
      </c>
      <c r="AB77" s="424"/>
      <c r="AC77" s="399"/>
      <c r="AF77" s="434"/>
      <c r="AG77" s="436"/>
      <c r="AI77" s="434"/>
      <c r="AJ77" s="435"/>
    </row>
    <row r="78" spans="2:36">
      <c r="B78" s="377">
        <f t="shared" si="0"/>
        <v>2024</v>
      </c>
      <c r="C78" s="104">
        <v>0</v>
      </c>
      <c r="D78" s="104">
        <f>HLOOKUP($B78,UEC!$D$66:$AW$69,4,FALSE)</f>
        <v>3338.378609309384</v>
      </c>
      <c r="E78" s="104">
        <f>HLOOKUP($B78,UEC!$D$73:$AW$76,4,FALSE)</f>
        <v>2260.9789684918087</v>
      </c>
      <c r="F78" s="104" t="e">
        <f ca="1">HLOOKUP($B78,UEC!$E$83:$AW$86,4,FALSE)</f>
        <v>#VALUE!</v>
      </c>
      <c r="G78" s="389" t="e">
        <f ca="1">HLOOKUP($B78,UEC!$E$90:$AW$93,4,FALSE)</f>
        <v>#VALUE!</v>
      </c>
      <c r="H78" s="438" t="str">
        <f>HLOOKUP($B78,'Shipments and Stock '!$C$13:$AZ$14,2)</f>
        <v>--</v>
      </c>
      <c r="I78" s="439" t="e">
        <f ca="1">HLOOKUP($B78,'Shipments and Stock '!$C$13:$AZ$18,MATCH("Total Model Shipments",'Shipments and Stock '!$C$13:$C$18,0))</f>
        <v>#VALUE!</v>
      </c>
      <c r="J78" s="440" t="e">
        <f ca="1">HLOOKUP($B78,'Shipments and Stock '!$C$13:$AZ$18,MATCH("Model Installed Stock",'Shipments and Stock '!$C$13:$C$18,0))</f>
        <v>#VALUE!</v>
      </c>
      <c r="K78" s="392" t="str">
        <f t="shared" si="1"/>
        <v>-</v>
      </c>
      <c r="L78" s="104" t="e">
        <f t="shared" ca="1" si="2"/>
        <v>#VALUE!</v>
      </c>
      <c r="M78" s="389" t="e">
        <f t="shared" ca="1" si="3"/>
        <v>#VALUE!</v>
      </c>
      <c r="N78" s="105"/>
      <c r="O78" s="105"/>
      <c r="P78" s="392" t="e">
        <f t="shared" ca="1" si="4"/>
        <v>#VALUE!</v>
      </c>
      <c r="Q78" s="389" t="e">
        <f t="shared" ca="1" si="5"/>
        <v>#VALUE!</v>
      </c>
      <c r="R78" s="105"/>
      <c r="S78" s="377">
        <f t="shared" si="11"/>
        <v>2024</v>
      </c>
      <c r="T78" s="305" t="e">
        <f t="shared" ca="1" si="6"/>
        <v>#VALUE!</v>
      </c>
      <c r="U78" s="305" t="e">
        <f t="shared" ca="1" si="7"/>
        <v>#VALUE!</v>
      </c>
      <c r="V78" s="399" t="str">
        <f t="shared" si="8"/>
        <v>-</v>
      </c>
      <c r="X78" s="430">
        <v>2024</v>
      </c>
      <c r="Y78" s="423" t="e">
        <f t="shared" ca="1" si="9"/>
        <v>#VALUE!</v>
      </c>
      <c r="Z78" s="423" t="e">
        <f t="shared" ca="1" si="12"/>
        <v>#VALUE!</v>
      </c>
      <c r="AA78" s="441" t="e">
        <f t="shared" ca="1" si="10"/>
        <v>#VALUE!</v>
      </c>
      <c r="AB78" s="424"/>
      <c r="AC78" s="399"/>
      <c r="AF78" s="434"/>
      <c r="AG78" s="436"/>
      <c r="AI78" s="434"/>
      <c r="AJ78" s="435"/>
    </row>
    <row r="79" spans="2:36">
      <c r="B79" s="377">
        <f t="shared" si="0"/>
        <v>2025</v>
      </c>
      <c r="C79" s="104">
        <v>0</v>
      </c>
      <c r="D79" s="104">
        <f>HLOOKUP($B79,UEC!$D$66:$AW$69,4,FALSE)</f>
        <v>3338.378609309384</v>
      </c>
      <c r="E79" s="104">
        <f>HLOOKUP($B79,UEC!$D$73:$AW$76,4,FALSE)</f>
        <v>2260.9789684918087</v>
      </c>
      <c r="F79" s="104" t="e">
        <f ca="1">HLOOKUP($B79,UEC!$E$83:$AW$86,4,FALSE)</f>
        <v>#VALUE!</v>
      </c>
      <c r="G79" s="389" t="e">
        <f ca="1">HLOOKUP($B79,UEC!$E$90:$AW$93,4,FALSE)</f>
        <v>#VALUE!</v>
      </c>
      <c r="H79" s="438" t="str">
        <f>HLOOKUP($B79,'Shipments and Stock '!$C$13:$AZ$14,2)</f>
        <v>--</v>
      </c>
      <c r="I79" s="439" t="e">
        <f ca="1">HLOOKUP($B79,'Shipments and Stock '!$C$13:$AZ$18,MATCH("Total Model Shipments",'Shipments and Stock '!$C$13:$C$18,0))</f>
        <v>#VALUE!</v>
      </c>
      <c r="J79" s="440" t="e">
        <f ca="1">HLOOKUP($B79,'Shipments and Stock '!$C$13:$AZ$18,MATCH("Model Installed Stock",'Shipments and Stock '!$C$13:$C$18,0))</f>
        <v>#VALUE!</v>
      </c>
      <c r="K79" s="392" t="str">
        <f t="shared" si="1"/>
        <v>-</v>
      </c>
      <c r="L79" s="104" t="e">
        <f t="shared" ca="1" si="2"/>
        <v>#VALUE!</v>
      </c>
      <c r="M79" s="389" t="e">
        <f t="shared" ca="1" si="3"/>
        <v>#VALUE!</v>
      </c>
      <c r="N79" s="105"/>
      <c r="O79" s="105"/>
      <c r="P79" s="392" t="e">
        <f t="shared" ca="1" si="4"/>
        <v>#VALUE!</v>
      </c>
      <c r="Q79" s="389" t="e">
        <f t="shared" ca="1" si="5"/>
        <v>#VALUE!</v>
      </c>
      <c r="R79" s="105"/>
      <c r="S79" s="377">
        <f t="shared" si="11"/>
        <v>2025</v>
      </c>
      <c r="T79" s="305" t="e">
        <f t="shared" ca="1" si="6"/>
        <v>#VALUE!</v>
      </c>
      <c r="U79" s="305" t="e">
        <f t="shared" ca="1" si="7"/>
        <v>#VALUE!</v>
      </c>
      <c r="V79" s="399" t="str">
        <f t="shared" si="8"/>
        <v>-</v>
      </c>
      <c r="X79" s="430">
        <v>2025</v>
      </c>
      <c r="Y79" s="423" t="e">
        <f t="shared" ca="1" si="9"/>
        <v>#VALUE!</v>
      </c>
      <c r="Z79" s="423" t="e">
        <f t="shared" ca="1" si="12"/>
        <v>#VALUE!</v>
      </c>
      <c r="AA79" s="441" t="e">
        <f t="shared" ca="1" si="10"/>
        <v>#VALUE!</v>
      </c>
      <c r="AB79" s="424"/>
      <c r="AC79" s="399"/>
      <c r="AF79" s="434"/>
      <c r="AG79" s="436"/>
      <c r="AI79" s="434"/>
      <c r="AJ79" s="435"/>
    </row>
    <row r="80" spans="2:36">
      <c r="B80" s="377">
        <f>B79+1</f>
        <v>2026</v>
      </c>
      <c r="C80" s="104">
        <v>0</v>
      </c>
      <c r="D80" s="104">
        <f>HLOOKUP($B80,UEC!$D$66:$AW$69,4,FALSE)</f>
        <v>3338.378609309384</v>
      </c>
      <c r="E80" s="104">
        <f>HLOOKUP($B80,UEC!$D$73:$AW$76,4,FALSE)</f>
        <v>2260.9789684918087</v>
      </c>
      <c r="F80" s="104" t="e">
        <f ca="1">HLOOKUP($B80,UEC!$E$83:$AW$86,4,FALSE)</f>
        <v>#VALUE!</v>
      </c>
      <c r="G80" s="389" t="e">
        <f ca="1">HLOOKUP($B80,UEC!$E$90:$AW$93,4,FALSE)</f>
        <v>#VALUE!</v>
      </c>
      <c r="H80" s="438" t="str">
        <f>HLOOKUP($B80,'Shipments and Stock '!$C$13:$AZ$14,2)</f>
        <v>--</v>
      </c>
      <c r="I80" s="439" t="e">
        <f ca="1">HLOOKUP($B80,'Shipments and Stock '!$C$13:$AZ$18,MATCH("Total Model Shipments",'Shipments and Stock '!$C$13:$C$18,0))</f>
        <v>#VALUE!</v>
      </c>
      <c r="J80" s="440" t="e">
        <f ca="1">HLOOKUP($B80,'Shipments and Stock '!$C$13:$AZ$18,MATCH("Model Installed Stock",'Shipments and Stock '!$C$13:$C$18,0))</f>
        <v>#VALUE!</v>
      </c>
      <c r="K80" s="392" t="str">
        <f t="shared" si="1"/>
        <v>-</v>
      </c>
      <c r="L80" s="104" t="e">
        <f t="shared" ca="1" si="2"/>
        <v>#VALUE!</v>
      </c>
      <c r="M80" s="389" t="e">
        <f t="shared" ca="1" si="3"/>
        <v>#VALUE!</v>
      </c>
      <c r="N80" s="105"/>
      <c r="O80" s="105"/>
      <c r="P80" s="392" t="e">
        <f t="shared" ca="1" si="4"/>
        <v>#VALUE!</v>
      </c>
      <c r="Q80" s="389" t="e">
        <f t="shared" ca="1" si="5"/>
        <v>#VALUE!</v>
      </c>
      <c r="R80" s="105"/>
      <c r="S80" s="377">
        <f t="shared" si="11"/>
        <v>2026</v>
      </c>
      <c r="T80" s="305" t="e">
        <f t="shared" ca="1" si="6"/>
        <v>#VALUE!</v>
      </c>
      <c r="U80" s="305" t="e">
        <f t="shared" ca="1" si="7"/>
        <v>#VALUE!</v>
      </c>
      <c r="V80" s="399" t="str">
        <f t="shared" si="8"/>
        <v>-</v>
      </c>
      <c r="X80" s="430">
        <v>2026</v>
      </c>
      <c r="Y80" s="423" t="e">
        <f t="shared" ca="1" si="9"/>
        <v>#VALUE!</v>
      </c>
      <c r="Z80" s="423" t="e">
        <f t="shared" ca="1" si="12"/>
        <v>#VALUE!</v>
      </c>
      <c r="AA80" s="441" t="e">
        <f t="shared" ca="1" si="10"/>
        <v>#VALUE!</v>
      </c>
      <c r="AB80" s="424"/>
      <c r="AC80" s="399"/>
      <c r="AF80" s="434"/>
      <c r="AG80" s="436"/>
      <c r="AI80" s="434"/>
      <c r="AJ80" s="435"/>
    </row>
    <row r="81" spans="2:36">
      <c r="B81" s="377">
        <f t="shared" si="0"/>
        <v>2027</v>
      </c>
      <c r="C81" s="104">
        <v>0</v>
      </c>
      <c r="D81" s="104">
        <f>HLOOKUP($B81,UEC!$D$66:$AW$69,4,FALSE)</f>
        <v>3338.378609309384</v>
      </c>
      <c r="E81" s="104">
        <f>HLOOKUP($B81,UEC!$D$73:$AW$76,4,FALSE)</f>
        <v>2260.9789684918087</v>
      </c>
      <c r="F81" s="104" t="e">
        <f ca="1">HLOOKUP($B81,UEC!$E$83:$AW$86,4,FALSE)</f>
        <v>#VALUE!</v>
      </c>
      <c r="G81" s="389" t="e">
        <f ca="1">HLOOKUP($B81,UEC!$E$90:$AW$93,4,FALSE)</f>
        <v>#VALUE!</v>
      </c>
      <c r="H81" s="438" t="str">
        <f>HLOOKUP($B81,'Shipments and Stock '!$C$13:$AZ$14,2)</f>
        <v>--</v>
      </c>
      <c r="I81" s="439" t="e">
        <f ca="1">HLOOKUP($B81,'Shipments and Stock '!$C$13:$AZ$18,MATCH("Total Model Shipments",'Shipments and Stock '!$C$13:$C$18,0))</f>
        <v>#VALUE!</v>
      </c>
      <c r="J81" s="440" t="e">
        <f ca="1">HLOOKUP($B81,'Shipments and Stock '!$C$13:$AZ$18,MATCH("Model Installed Stock",'Shipments and Stock '!$C$13:$C$18,0))</f>
        <v>#VALUE!</v>
      </c>
      <c r="K81" s="392" t="str">
        <f t="shared" si="1"/>
        <v>-</v>
      </c>
      <c r="L81" s="104" t="e">
        <f t="shared" ca="1" si="2"/>
        <v>#VALUE!</v>
      </c>
      <c r="M81" s="389" t="e">
        <f t="shared" ca="1" si="3"/>
        <v>#VALUE!</v>
      </c>
      <c r="N81" s="105"/>
      <c r="O81" s="105"/>
      <c r="P81" s="392" t="e">
        <f t="shared" ca="1" si="4"/>
        <v>#VALUE!</v>
      </c>
      <c r="Q81" s="389" t="e">
        <f t="shared" ca="1" si="5"/>
        <v>#VALUE!</v>
      </c>
      <c r="R81" s="105"/>
      <c r="S81" s="377">
        <f t="shared" si="11"/>
        <v>2027</v>
      </c>
      <c r="T81" s="305" t="e">
        <f t="shared" ca="1" si="6"/>
        <v>#VALUE!</v>
      </c>
      <c r="U81" s="305" t="e">
        <f t="shared" ca="1" si="7"/>
        <v>#VALUE!</v>
      </c>
      <c r="V81" s="399" t="str">
        <f t="shared" si="8"/>
        <v>-</v>
      </c>
      <c r="X81" s="430">
        <v>2027</v>
      </c>
      <c r="Y81" s="423" t="e">
        <f t="shared" ca="1" si="9"/>
        <v>#VALUE!</v>
      </c>
      <c r="Z81" s="423" t="e">
        <f t="shared" ca="1" si="12"/>
        <v>#VALUE!</v>
      </c>
      <c r="AA81" s="441" t="e">
        <f t="shared" ca="1" si="10"/>
        <v>#VALUE!</v>
      </c>
      <c r="AB81" s="424"/>
      <c r="AC81" s="399"/>
      <c r="AF81" s="434"/>
      <c r="AG81" s="436"/>
      <c r="AI81" s="434"/>
      <c r="AJ81" s="435"/>
    </row>
    <row r="82" spans="2:36">
      <c r="B82" s="377">
        <f t="shared" si="0"/>
        <v>2028</v>
      </c>
      <c r="C82" s="104">
        <v>0</v>
      </c>
      <c r="D82" s="104">
        <f>HLOOKUP($B82,UEC!$D$66:$AW$69,4,FALSE)</f>
        <v>3338.378609309384</v>
      </c>
      <c r="E82" s="104">
        <f>HLOOKUP($B82,UEC!$D$73:$AW$76,4,FALSE)</f>
        <v>2260.9789684918087</v>
      </c>
      <c r="F82" s="104" t="e">
        <f ca="1">HLOOKUP($B82,UEC!$E$83:$AW$86,4,FALSE)</f>
        <v>#VALUE!</v>
      </c>
      <c r="G82" s="389" t="e">
        <f ca="1">HLOOKUP($B82,UEC!$E$90:$AW$93,4,FALSE)</f>
        <v>#VALUE!</v>
      </c>
      <c r="H82" s="438" t="str">
        <f>HLOOKUP($B82,'Shipments and Stock '!$C$13:$AZ$14,2)</f>
        <v>--</v>
      </c>
      <c r="I82" s="439" t="e">
        <f ca="1">HLOOKUP($B82,'Shipments and Stock '!$C$13:$AZ$18,MATCH("Total Model Shipments",'Shipments and Stock '!$C$13:$C$18,0))</f>
        <v>#VALUE!</v>
      </c>
      <c r="J82" s="440" t="e">
        <f ca="1">HLOOKUP($B82,'Shipments and Stock '!$C$13:$AZ$18,MATCH("Model Installed Stock",'Shipments and Stock '!$C$13:$C$18,0))</f>
        <v>#VALUE!</v>
      </c>
      <c r="K82" s="392" t="str">
        <f t="shared" si="1"/>
        <v>-</v>
      </c>
      <c r="L82" s="104" t="e">
        <f t="shared" ca="1" si="2"/>
        <v>#VALUE!</v>
      </c>
      <c r="M82" s="389" t="e">
        <f t="shared" ca="1" si="3"/>
        <v>#VALUE!</v>
      </c>
      <c r="N82" s="105"/>
      <c r="O82" s="105"/>
      <c r="P82" s="392" t="e">
        <f t="shared" ca="1" si="4"/>
        <v>#VALUE!</v>
      </c>
      <c r="Q82" s="389" t="e">
        <f t="shared" ca="1" si="5"/>
        <v>#VALUE!</v>
      </c>
      <c r="R82" s="105"/>
      <c r="S82" s="377">
        <f t="shared" si="11"/>
        <v>2028</v>
      </c>
      <c r="T82" s="305" t="e">
        <f t="shared" ca="1" si="6"/>
        <v>#VALUE!</v>
      </c>
      <c r="U82" s="305" t="e">
        <f t="shared" ca="1" si="7"/>
        <v>#VALUE!</v>
      </c>
      <c r="V82" s="399" t="str">
        <f t="shared" si="8"/>
        <v>-</v>
      </c>
      <c r="X82" s="430">
        <v>2028</v>
      </c>
      <c r="Y82" s="423" t="e">
        <f t="shared" ca="1" si="9"/>
        <v>#VALUE!</v>
      </c>
      <c r="Z82" s="423" t="e">
        <f t="shared" ca="1" si="12"/>
        <v>#VALUE!</v>
      </c>
      <c r="AA82" s="441" t="e">
        <f t="shared" ca="1" si="10"/>
        <v>#VALUE!</v>
      </c>
      <c r="AB82" s="424"/>
      <c r="AC82" s="399"/>
      <c r="AF82" s="434"/>
      <c r="AG82" s="436"/>
      <c r="AI82" s="434"/>
      <c r="AJ82" s="435"/>
    </row>
    <row r="83" spans="2:36">
      <c r="B83" s="377">
        <f t="shared" si="0"/>
        <v>2029</v>
      </c>
      <c r="C83" s="104">
        <v>0</v>
      </c>
      <c r="D83" s="104">
        <f>HLOOKUP($B83,UEC!$D$66:$AW$69,4,FALSE)</f>
        <v>3338.378609309384</v>
      </c>
      <c r="E83" s="104">
        <f>HLOOKUP($B83,UEC!$D$73:$AW$76,4,FALSE)</f>
        <v>2260.9789684918087</v>
      </c>
      <c r="F83" s="104" t="e">
        <f ca="1">HLOOKUP($B83,UEC!$E$83:$AW$86,4,FALSE)</f>
        <v>#VALUE!</v>
      </c>
      <c r="G83" s="389" t="e">
        <f ca="1">HLOOKUP($B83,UEC!$E$90:$AW$93,4,FALSE)</f>
        <v>#VALUE!</v>
      </c>
      <c r="H83" s="438" t="str">
        <f>HLOOKUP($B83,'Shipments and Stock '!$C$13:$AZ$14,2)</f>
        <v>--</v>
      </c>
      <c r="I83" s="439" t="e">
        <f ca="1">HLOOKUP($B83,'Shipments and Stock '!$C$13:$AZ$18,MATCH("Total Model Shipments",'Shipments and Stock '!$C$13:$C$18,0))</f>
        <v>#VALUE!</v>
      </c>
      <c r="J83" s="440" t="e">
        <f ca="1">HLOOKUP($B83,'Shipments and Stock '!$C$13:$AZ$18,MATCH("Model Installed Stock",'Shipments and Stock '!$C$13:$C$18,0))</f>
        <v>#VALUE!</v>
      </c>
      <c r="K83" s="392" t="str">
        <f t="shared" si="1"/>
        <v>-</v>
      </c>
      <c r="L83" s="104" t="e">
        <f t="shared" ca="1" si="2"/>
        <v>#VALUE!</v>
      </c>
      <c r="M83" s="389" t="e">
        <f t="shared" ca="1" si="3"/>
        <v>#VALUE!</v>
      </c>
      <c r="N83" s="105"/>
      <c r="O83" s="105"/>
      <c r="P83" s="392" t="e">
        <f t="shared" ca="1" si="4"/>
        <v>#VALUE!</v>
      </c>
      <c r="Q83" s="389" t="e">
        <f t="shared" ca="1" si="5"/>
        <v>#VALUE!</v>
      </c>
      <c r="R83" s="105"/>
      <c r="S83" s="377">
        <f t="shared" si="11"/>
        <v>2029</v>
      </c>
      <c r="T83" s="305" t="e">
        <f t="shared" ca="1" si="6"/>
        <v>#VALUE!</v>
      </c>
      <c r="U83" s="305" t="e">
        <f t="shared" ca="1" si="7"/>
        <v>#VALUE!</v>
      </c>
      <c r="V83" s="399" t="str">
        <f t="shared" si="8"/>
        <v>-</v>
      </c>
      <c r="X83" s="430">
        <v>2029</v>
      </c>
      <c r="Y83" s="423" t="e">
        <f t="shared" ca="1" si="9"/>
        <v>#VALUE!</v>
      </c>
      <c r="Z83" s="423" t="e">
        <f t="shared" ca="1" si="12"/>
        <v>#VALUE!</v>
      </c>
      <c r="AA83" s="441" t="e">
        <f t="shared" ca="1" si="10"/>
        <v>#VALUE!</v>
      </c>
      <c r="AB83" s="424"/>
      <c r="AC83" s="399"/>
      <c r="AF83" s="434"/>
      <c r="AG83" s="436"/>
      <c r="AI83" s="434"/>
      <c r="AJ83" s="435"/>
    </row>
    <row r="84" spans="2:36">
      <c r="B84" s="377">
        <f t="shared" si="0"/>
        <v>2030</v>
      </c>
      <c r="C84" s="104">
        <v>0</v>
      </c>
      <c r="D84" s="104">
        <f>HLOOKUP($B84,UEC!$D$66:$AW$69,4,FALSE)</f>
        <v>3338.378609309384</v>
      </c>
      <c r="E84" s="104">
        <f>HLOOKUP($B84,UEC!$D$73:$AW$76,4,FALSE)</f>
        <v>2260.9789684918087</v>
      </c>
      <c r="F84" s="104" t="e">
        <f ca="1">HLOOKUP($B84,UEC!$E$83:$AW$86,4,FALSE)</f>
        <v>#VALUE!</v>
      </c>
      <c r="G84" s="389" t="e">
        <f ca="1">HLOOKUP($B84,UEC!$E$90:$AW$93,4,FALSE)</f>
        <v>#VALUE!</v>
      </c>
      <c r="H84" s="438" t="str">
        <f>HLOOKUP($B84,'Shipments and Stock '!$C$13:$AZ$14,2)</f>
        <v>--</v>
      </c>
      <c r="I84" s="439" t="e">
        <f ca="1">HLOOKUP($B84,'Shipments and Stock '!$C$13:$AZ$18,MATCH("Total Model Shipments",'Shipments and Stock '!$C$13:$C$18,0))</f>
        <v>#VALUE!</v>
      </c>
      <c r="J84" s="440" t="e">
        <f ca="1">HLOOKUP($B84,'Shipments and Stock '!$C$13:$AZ$18,MATCH("Model Installed Stock",'Shipments and Stock '!$C$13:$C$18,0))</f>
        <v>#VALUE!</v>
      </c>
      <c r="K84" s="392" t="str">
        <f t="shared" si="1"/>
        <v>-</v>
      </c>
      <c r="L84" s="104" t="e">
        <f t="shared" ca="1" si="2"/>
        <v>#VALUE!</v>
      </c>
      <c r="M84" s="389" t="e">
        <f t="shared" ca="1" si="3"/>
        <v>#VALUE!</v>
      </c>
      <c r="N84" s="105"/>
      <c r="O84" s="105"/>
      <c r="P84" s="392" t="e">
        <f t="shared" ca="1" si="4"/>
        <v>#VALUE!</v>
      </c>
      <c r="Q84" s="389" t="e">
        <f t="shared" ca="1" si="5"/>
        <v>#VALUE!</v>
      </c>
      <c r="R84" s="105"/>
      <c r="S84" s="377">
        <f t="shared" si="11"/>
        <v>2030</v>
      </c>
      <c r="T84" s="305" t="e">
        <f t="shared" ca="1" si="6"/>
        <v>#VALUE!</v>
      </c>
      <c r="U84" s="305" t="e">
        <f t="shared" ca="1" si="7"/>
        <v>#VALUE!</v>
      </c>
      <c r="V84" s="399" t="str">
        <f t="shared" si="8"/>
        <v>-</v>
      </c>
      <c r="X84" s="430">
        <v>2030</v>
      </c>
      <c r="Y84" s="423" t="e">
        <f t="shared" ca="1" si="9"/>
        <v>#VALUE!</v>
      </c>
      <c r="Z84" s="423" t="e">
        <f t="shared" ca="1" si="12"/>
        <v>#VALUE!</v>
      </c>
      <c r="AA84" s="441" t="e">
        <f t="shared" ca="1" si="10"/>
        <v>#VALUE!</v>
      </c>
      <c r="AB84" s="424"/>
      <c r="AC84" s="399"/>
      <c r="AF84" s="434"/>
      <c r="AG84" s="436"/>
      <c r="AI84" s="434"/>
      <c r="AJ84" s="435"/>
    </row>
    <row r="85" spans="2:36">
      <c r="B85" s="377">
        <f t="shared" si="0"/>
        <v>2031</v>
      </c>
      <c r="C85" s="104">
        <v>0</v>
      </c>
      <c r="D85" s="104">
        <f>HLOOKUP($B85,UEC!$D$66:$AW$69,4,FALSE)</f>
        <v>3338.378609309384</v>
      </c>
      <c r="E85" s="104">
        <f>HLOOKUP($B85,UEC!$D$73:$AW$76,4,FALSE)</f>
        <v>2260.9789684918087</v>
      </c>
      <c r="F85" s="104" t="e">
        <f ca="1">HLOOKUP($B85,UEC!$E$83:$AW$86,4,FALSE)</f>
        <v>#VALUE!</v>
      </c>
      <c r="G85" s="389" t="e">
        <f ca="1">HLOOKUP($B85,UEC!$E$90:$AW$93,4,FALSE)</f>
        <v>#VALUE!</v>
      </c>
      <c r="H85" s="438" t="str">
        <f>HLOOKUP($B85,'Shipments and Stock '!$C$13:$AZ$14,2)</f>
        <v>--</v>
      </c>
      <c r="I85" s="439" t="e">
        <f ca="1">HLOOKUP($B85,'Shipments and Stock '!$C$13:$AZ$18,MATCH("Total Model Shipments",'Shipments and Stock '!$C$13:$C$18,0))</f>
        <v>#VALUE!</v>
      </c>
      <c r="J85" s="440" t="e">
        <f ca="1">HLOOKUP($B85,'Shipments and Stock '!$C$13:$AZ$18,MATCH("Model Installed Stock",'Shipments and Stock '!$C$13:$C$18,0))</f>
        <v>#VALUE!</v>
      </c>
      <c r="K85" s="392" t="str">
        <f t="shared" si="1"/>
        <v>-</v>
      </c>
      <c r="L85" s="104" t="e">
        <f t="shared" ca="1" si="2"/>
        <v>#VALUE!</v>
      </c>
      <c r="M85" s="389" t="e">
        <f t="shared" ca="1" si="3"/>
        <v>#VALUE!</v>
      </c>
      <c r="N85" s="105"/>
      <c r="O85" s="105"/>
      <c r="P85" s="392" t="e">
        <f t="shared" ca="1" si="4"/>
        <v>#VALUE!</v>
      </c>
      <c r="Q85" s="389" t="e">
        <f t="shared" ca="1" si="5"/>
        <v>#VALUE!</v>
      </c>
      <c r="R85" s="105"/>
      <c r="S85" s="377">
        <f t="shared" si="11"/>
        <v>2031</v>
      </c>
      <c r="T85" s="305" t="e">
        <f t="shared" ca="1" si="6"/>
        <v>#VALUE!</v>
      </c>
      <c r="U85" s="305" t="e">
        <f t="shared" ca="1" si="7"/>
        <v>#VALUE!</v>
      </c>
      <c r="V85" s="399" t="str">
        <f t="shared" si="8"/>
        <v>-</v>
      </c>
      <c r="X85" s="430">
        <v>2031</v>
      </c>
      <c r="Y85" s="423" t="e">
        <f t="shared" ca="1" si="9"/>
        <v>#VALUE!</v>
      </c>
      <c r="Z85" s="423" t="e">
        <f t="shared" ca="1" si="12"/>
        <v>#VALUE!</v>
      </c>
      <c r="AA85" s="441" t="e">
        <f t="shared" ca="1" si="10"/>
        <v>#VALUE!</v>
      </c>
      <c r="AB85" s="424"/>
      <c r="AC85" s="399"/>
      <c r="AF85" s="434"/>
      <c r="AG85" s="436"/>
      <c r="AI85" s="434"/>
      <c r="AJ85" s="435"/>
    </row>
    <row r="86" spans="2:36">
      <c r="B86" s="377">
        <f>B85+1</f>
        <v>2032</v>
      </c>
      <c r="C86" s="104">
        <v>0</v>
      </c>
      <c r="D86" s="104">
        <f>HLOOKUP($B86,UEC!$D$66:$AW$69,4,FALSE)</f>
        <v>3338.378609309384</v>
      </c>
      <c r="E86" s="104">
        <f>HLOOKUP($B86,UEC!$D$73:$AW$76,4,FALSE)</f>
        <v>2260.9789684918087</v>
      </c>
      <c r="F86" s="104" t="e">
        <f ca="1">HLOOKUP($B86,UEC!$E$83:$AW$86,4,FALSE)</f>
        <v>#VALUE!</v>
      </c>
      <c r="G86" s="389" t="e">
        <f ca="1">HLOOKUP($B86,UEC!$E$90:$AW$93,4,FALSE)</f>
        <v>#VALUE!</v>
      </c>
      <c r="H86" s="438" t="str">
        <f>HLOOKUP($B86,'Shipments and Stock '!$C$13:$AZ$14,2)</f>
        <v>--</v>
      </c>
      <c r="I86" s="439" t="e">
        <f ca="1">HLOOKUP($B86,'Shipments and Stock '!$C$13:$AZ$18,MATCH("Total Model Shipments",'Shipments and Stock '!$C$13:$C$18,0))</f>
        <v>#VALUE!</v>
      </c>
      <c r="J86" s="440" t="e">
        <f ca="1">HLOOKUP($B86,'Shipments and Stock '!$C$13:$AZ$18,MATCH("Model Installed Stock",'Shipments and Stock '!$C$13:$C$18,0))</f>
        <v>#VALUE!</v>
      </c>
      <c r="K86" s="392" t="str">
        <f t="shared" si="1"/>
        <v>-</v>
      </c>
      <c r="L86" s="104" t="e">
        <f t="shared" ca="1" si="2"/>
        <v>#VALUE!</v>
      </c>
      <c r="M86" s="389" t="e">
        <f t="shared" ca="1" si="3"/>
        <v>#VALUE!</v>
      </c>
      <c r="N86" s="105"/>
      <c r="O86" s="105"/>
      <c r="P86" s="392" t="e">
        <f t="shared" ca="1" si="4"/>
        <v>#VALUE!</v>
      </c>
      <c r="Q86" s="389" t="e">
        <f t="shared" ca="1" si="5"/>
        <v>#VALUE!</v>
      </c>
      <c r="R86" s="105"/>
      <c r="S86" s="377">
        <f t="shared" si="11"/>
        <v>2032</v>
      </c>
      <c r="T86" s="305" t="e">
        <f t="shared" ca="1" si="6"/>
        <v>#VALUE!</v>
      </c>
      <c r="U86" s="305" t="e">
        <f t="shared" ca="1" si="7"/>
        <v>#VALUE!</v>
      </c>
      <c r="V86" s="399" t="str">
        <f t="shared" si="8"/>
        <v>-</v>
      </c>
      <c r="X86" s="430">
        <v>2032</v>
      </c>
      <c r="Y86" s="423" t="e">
        <f t="shared" ca="1" si="9"/>
        <v>#VALUE!</v>
      </c>
      <c r="Z86" s="423" t="e">
        <f t="shared" ca="1" si="12"/>
        <v>#VALUE!</v>
      </c>
      <c r="AA86" s="441" t="e">
        <f t="shared" ca="1" si="10"/>
        <v>#VALUE!</v>
      </c>
      <c r="AB86" s="424"/>
      <c r="AC86" s="399"/>
      <c r="AF86" s="434"/>
      <c r="AG86" s="436"/>
      <c r="AI86" s="434"/>
      <c r="AJ86" s="435"/>
    </row>
    <row r="87" spans="2:36">
      <c r="B87" s="377">
        <f>B86+1</f>
        <v>2033</v>
      </c>
      <c r="C87" s="104">
        <v>0</v>
      </c>
      <c r="D87" s="104">
        <f>HLOOKUP($B87,UEC!$D$66:$AW$69,4,FALSE)</f>
        <v>3338.378609309384</v>
      </c>
      <c r="E87" s="104">
        <f>HLOOKUP($B87,UEC!$D$73:$AW$76,4,FALSE)</f>
        <v>2260.9789684918087</v>
      </c>
      <c r="F87" s="104" t="e">
        <f ca="1">HLOOKUP($B87,UEC!$E$83:$AW$86,4,FALSE)</f>
        <v>#VALUE!</v>
      </c>
      <c r="G87" s="389" t="e">
        <f ca="1">HLOOKUP($B87,UEC!$E$90:$AW$93,4,FALSE)</f>
        <v>#VALUE!</v>
      </c>
      <c r="H87" s="438" t="str">
        <f>HLOOKUP($B87,'Shipments and Stock '!$C$13:$AZ$14,2)</f>
        <v>--</v>
      </c>
      <c r="I87" s="439" t="e">
        <f ca="1">HLOOKUP($B87,'Shipments and Stock '!$C$13:$AZ$18,MATCH("Total Model Shipments",'Shipments and Stock '!$C$13:$C$18,0))</f>
        <v>#VALUE!</v>
      </c>
      <c r="J87" s="440" t="e">
        <f ca="1">HLOOKUP($B87,'Shipments and Stock '!$C$13:$AZ$18,MATCH("Model Installed Stock",'Shipments and Stock '!$C$13:$C$18,0))</f>
        <v>#VALUE!</v>
      </c>
      <c r="K87" s="392" t="str">
        <f t="shared" si="1"/>
        <v>-</v>
      </c>
      <c r="L87" s="104" t="e">
        <f t="shared" ca="1" si="2"/>
        <v>#VALUE!</v>
      </c>
      <c r="M87" s="389" t="e">
        <f t="shared" ca="1" si="3"/>
        <v>#VALUE!</v>
      </c>
      <c r="N87" s="105"/>
      <c r="O87" s="105"/>
      <c r="P87" s="392" t="e">
        <f t="shared" ca="1" si="4"/>
        <v>#VALUE!</v>
      </c>
      <c r="Q87" s="389" t="e">
        <f t="shared" ca="1" si="5"/>
        <v>#VALUE!</v>
      </c>
      <c r="R87" s="105"/>
      <c r="S87" s="377">
        <f t="shared" si="11"/>
        <v>2033</v>
      </c>
      <c r="T87" s="305" t="e">
        <f t="shared" ca="1" si="6"/>
        <v>#VALUE!</v>
      </c>
      <c r="U87" s="305" t="e">
        <f t="shared" ca="1" si="7"/>
        <v>#VALUE!</v>
      </c>
      <c r="V87" s="399" t="str">
        <f t="shared" si="8"/>
        <v>-</v>
      </c>
      <c r="X87" s="430">
        <v>2033</v>
      </c>
      <c r="Y87" s="423" t="e">
        <f t="shared" ca="1" si="9"/>
        <v>#VALUE!</v>
      </c>
      <c r="Z87" s="423" t="e">
        <f t="shared" ca="1" si="12"/>
        <v>#VALUE!</v>
      </c>
      <c r="AA87" s="441" t="e">
        <f t="shared" ca="1" si="10"/>
        <v>#VALUE!</v>
      </c>
      <c r="AB87" s="424"/>
      <c r="AC87" s="399"/>
      <c r="AF87" s="434"/>
      <c r="AG87" s="436"/>
      <c r="AI87" s="434"/>
      <c r="AJ87" s="435"/>
    </row>
    <row r="88" spans="2:36">
      <c r="B88" s="377">
        <f>B87+1</f>
        <v>2034</v>
      </c>
      <c r="C88" s="104">
        <v>0</v>
      </c>
      <c r="D88" s="104">
        <f>HLOOKUP($B88,UEC!$D$66:$AW$69,4,FALSE)</f>
        <v>3338.378609309384</v>
      </c>
      <c r="E88" s="104">
        <f>HLOOKUP($B88,UEC!$D$73:$AW$76,4,FALSE)</f>
        <v>2260.9789684918087</v>
      </c>
      <c r="F88" s="104" t="e">
        <f ca="1">HLOOKUP($B88,UEC!$E$83:$AW$86,4,FALSE)</f>
        <v>#VALUE!</v>
      </c>
      <c r="G88" s="389" t="e">
        <f ca="1">HLOOKUP($B88,UEC!$E$90:$AW$93,4,FALSE)</f>
        <v>#VALUE!</v>
      </c>
      <c r="H88" s="438" t="str">
        <f>HLOOKUP($B88,'Shipments and Stock '!$C$13:$AZ$14,2)</f>
        <v>--</v>
      </c>
      <c r="I88" s="439" t="e">
        <f ca="1">HLOOKUP($B88,'Shipments and Stock '!$C$13:$AZ$18,MATCH("Total Model Shipments",'Shipments and Stock '!$C$13:$C$18,0))</f>
        <v>#VALUE!</v>
      </c>
      <c r="J88" s="440" t="e">
        <f ca="1">HLOOKUP($B88,'Shipments and Stock '!$C$13:$AZ$18,MATCH("Model Installed Stock",'Shipments and Stock '!$C$13:$C$18,0))</f>
        <v>#VALUE!</v>
      </c>
      <c r="K88" s="392" t="str">
        <f t="shared" si="1"/>
        <v>-</v>
      </c>
      <c r="L88" s="104" t="e">
        <f t="shared" ca="1" si="2"/>
        <v>#VALUE!</v>
      </c>
      <c r="M88" s="389" t="e">
        <f t="shared" ca="1" si="3"/>
        <v>#VALUE!</v>
      </c>
      <c r="N88" s="105"/>
      <c r="O88" s="105"/>
      <c r="P88" s="392" t="e">
        <f t="shared" ca="1" si="4"/>
        <v>#VALUE!</v>
      </c>
      <c r="Q88" s="389" t="e">
        <f t="shared" ca="1" si="5"/>
        <v>#VALUE!</v>
      </c>
      <c r="R88" s="105"/>
      <c r="S88" s="377">
        <f t="shared" si="11"/>
        <v>2034</v>
      </c>
      <c r="T88" s="305" t="e">
        <f t="shared" ca="1" si="6"/>
        <v>#VALUE!</v>
      </c>
      <c r="U88" s="305" t="e">
        <f t="shared" ca="1" si="7"/>
        <v>#VALUE!</v>
      </c>
      <c r="V88" s="399" t="str">
        <f t="shared" si="8"/>
        <v>-</v>
      </c>
      <c r="X88" s="430">
        <v>2034</v>
      </c>
      <c r="Y88" s="423" t="e">
        <f t="shared" ca="1" si="9"/>
        <v>#VALUE!</v>
      </c>
      <c r="Z88" s="423" t="e">
        <f t="shared" ca="1" si="12"/>
        <v>#VALUE!</v>
      </c>
      <c r="AA88" s="441" t="e">
        <f t="shared" ca="1" si="10"/>
        <v>#VALUE!</v>
      </c>
      <c r="AB88" s="424"/>
      <c r="AC88" s="399"/>
      <c r="AF88" s="434"/>
      <c r="AG88" s="436"/>
      <c r="AI88" s="434"/>
      <c r="AJ88" s="435"/>
    </row>
    <row r="89" spans="2:36" ht="15.75" thickBot="1">
      <c r="B89" s="379" t="s">
        <v>72</v>
      </c>
      <c r="C89" s="390"/>
      <c r="D89" s="390"/>
      <c r="E89" s="390"/>
      <c r="F89" s="390"/>
      <c r="G89" s="391"/>
      <c r="H89" s="379"/>
      <c r="I89" s="390"/>
      <c r="J89" s="394"/>
      <c r="K89" s="395">
        <f>SUM(K59:K88)</f>
        <v>0</v>
      </c>
      <c r="L89" s="396" t="e">
        <f ca="1">SUM(L59:L88)</f>
        <v>#VALUE!</v>
      </c>
      <c r="M89" s="396" t="e">
        <f ca="1">SUM(M59:M88)</f>
        <v>#VALUE!</v>
      </c>
      <c r="N89" s="108"/>
      <c r="O89" s="108"/>
      <c r="P89" s="395" t="e">
        <f t="shared" ref="P89:Q89" ca="1" si="13">SUM(P59:P88)</f>
        <v>#VALUE!</v>
      </c>
      <c r="Q89" s="393" t="e">
        <f t="shared" ca="1" si="13"/>
        <v>#VALUE!</v>
      </c>
      <c r="R89" s="108"/>
      <c r="S89" s="379" t="s">
        <v>72</v>
      </c>
      <c r="T89" s="397" t="e">
        <f ca="1">SUM(T59:T88)</f>
        <v>#VALUE!</v>
      </c>
      <c r="U89" s="397" t="e">
        <f ca="1">SUM(U59:U88)</f>
        <v>#VALUE!</v>
      </c>
      <c r="V89" s="391"/>
      <c r="X89" s="410" t="s">
        <v>72</v>
      </c>
      <c r="Y89" s="411" t="e">
        <f t="shared" ca="1" si="9"/>
        <v>#VALUE!</v>
      </c>
      <c r="Z89" s="409"/>
      <c r="AA89" s="401"/>
      <c r="AB89" s="408"/>
      <c r="AC89" s="407"/>
    </row>
    <row r="91" spans="2:36">
      <c r="L91" s="437"/>
    </row>
    <row r="92" spans="2:36">
      <c r="L92" s="437"/>
    </row>
    <row r="93" spans="2:36">
      <c r="L93" s="437"/>
    </row>
    <row r="94" spans="2:36">
      <c r="L94" s="437"/>
    </row>
    <row r="95" spans="2:36">
      <c r="L95" s="437"/>
    </row>
    <row r="96" spans="2:36">
      <c r="L96" s="437"/>
    </row>
    <row r="97" spans="12:12">
      <c r="L97" s="437"/>
    </row>
    <row r="98" spans="12:12">
      <c r="L98" s="437"/>
    </row>
    <row r="99" spans="12:12">
      <c r="L99" s="437"/>
    </row>
    <row r="100" spans="12:12">
      <c r="L100" s="437"/>
    </row>
    <row r="101" spans="12:12">
      <c r="L101" s="437"/>
    </row>
    <row r="102" spans="12:12">
      <c r="L102" s="437"/>
    </row>
    <row r="103" spans="12:12">
      <c r="L103" s="437"/>
    </row>
    <row r="104" spans="12:12">
      <c r="L104" s="437"/>
    </row>
    <row r="105" spans="12:12">
      <c r="L105" s="437"/>
    </row>
    <row r="106" spans="12:12">
      <c r="L106" s="437"/>
    </row>
    <row r="107" spans="12:12">
      <c r="L107" s="437"/>
    </row>
    <row r="108" spans="12:12">
      <c r="L108" s="437"/>
    </row>
    <row r="109" spans="12:12">
      <c r="L109" s="437"/>
    </row>
    <row r="110" spans="12:12">
      <c r="L110" s="437"/>
    </row>
  </sheetData>
  <mergeCells count="13">
    <mergeCell ref="X57:AC57"/>
    <mergeCell ref="S14:S15"/>
    <mergeCell ref="B2:Q2"/>
    <mergeCell ref="AH40:AK40"/>
    <mergeCell ref="AH41:AK41"/>
    <mergeCell ref="U6:V6"/>
    <mergeCell ref="U7:V7"/>
    <mergeCell ref="U8:V8"/>
    <mergeCell ref="U9:V9"/>
    <mergeCell ref="U5:V5"/>
    <mergeCell ref="U4:V4"/>
    <mergeCell ref="U10:V10"/>
    <mergeCell ref="U11:V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B1:AX94"/>
  <sheetViews>
    <sheetView topLeftCell="A64" zoomScale="80" zoomScaleNormal="80" workbookViewId="0">
      <selection activeCell="E93" sqref="E93"/>
    </sheetView>
  </sheetViews>
  <sheetFormatPr defaultColWidth="9.140625" defaultRowHeight="12.75"/>
  <cols>
    <col min="1" max="1" width="9.140625" style="9"/>
    <col min="2" max="2" width="16.5703125" style="9" customWidth="1"/>
    <col min="3" max="3" width="4" style="9" customWidth="1"/>
    <col min="4" max="4" width="34.28515625" style="9" customWidth="1"/>
    <col min="5" max="5" width="20.28515625" style="10" customWidth="1"/>
    <col min="6" max="7" width="14.28515625" style="10" customWidth="1"/>
    <col min="8" max="8" width="16.28515625" style="9" customWidth="1"/>
    <col min="9" max="9" width="15.140625" style="9" customWidth="1"/>
    <col min="10" max="10" width="12.5703125" style="9" customWidth="1"/>
    <col min="11" max="11" width="12.140625" style="9" customWidth="1"/>
    <col min="12" max="12" width="13.5703125" style="9" customWidth="1"/>
    <col min="13" max="14" width="10.140625" style="9" customWidth="1"/>
    <col min="15" max="15" width="10.42578125" style="9" customWidth="1"/>
    <col min="16" max="16" width="14.5703125" style="9" customWidth="1"/>
    <col min="17" max="17" width="10.140625" style="9" customWidth="1"/>
    <col min="18" max="18" width="17.28515625" style="9" customWidth="1"/>
    <col min="19" max="19" width="15" style="9" customWidth="1"/>
    <col min="20" max="20" width="9.7109375" style="9" customWidth="1"/>
    <col min="21" max="36" width="9.140625" style="9" customWidth="1"/>
    <col min="37" max="16384" width="9.140625" style="9"/>
  </cols>
  <sheetData>
    <row r="1" spans="2:36">
      <c r="U1" s="14"/>
    </row>
    <row r="2" spans="2:36">
      <c r="B2" s="93" t="s">
        <v>55</v>
      </c>
      <c r="U2" s="14"/>
    </row>
    <row r="3" spans="2:36" ht="13.5" thickBot="1">
      <c r="B3" s="93"/>
      <c r="U3" s="14"/>
    </row>
    <row r="4" spans="2:36" ht="23.25" customHeight="1">
      <c r="B4" s="11"/>
      <c r="C4" s="12"/>
      <c r="D4" s="94" t="s">
        <v>0</v>
      </c>
      <c r="E4" s="94" t="s">
        <v>4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5"/>
      <c r="AJ4" s="96"/>
    </row>
    <row r="5" spans="2:36" ht="13.5" thickBot="1">
      <c r="B5" s="13"/>
      <c r="C5" s="14"/>
      <c r="D5" s="14"/>
      <c r="E5" s="15"/>
      <c r="F5" s="15"/>
      <c r="G5" s="1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6"/>
      <c r="AJ5" s="14"/>
    </row>
    <row r="6" spans="2:36" ht="13.5" thickBot="1">
      <c r="B6" s="13"/>
      <c r="C6" s="14"/>
      <c r="D6" s="17" t="s">
        <v>58</v>
      </c>
      <c r="E6" s="18">
        <f>MAX(C:C)</f>
        <v>2</v>
      </c>
      <c r="F6" s="15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6"/>
      <c r="AJ6" s="14"/>
    </row>
    <row r="7" spans="2:36" ht="13.5" thickBot="1">
      <c r="B7" s="13"/>
      <c r="C7" s="14"/>
      <c r="D7" s="14"/>
      <c r="E7" s="15"/>
      <c r="F7" s="15"/>
      <c r="G7" s="15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6"/>
      <c r="AJ7" s="14"/>
    </row>
    <row r="8" spans="2:36" ht="33.75" customHeight="1" thickBot="1">
      <c r="B8" s="13"/>
      <c r="C8" s="14"/>
      <c r="D8" s="17" t="s">
        <v>1</v>
      </c>
      <c r="E8" s="21" t="s">
        <v>5</v>
      </c>
      <c r="F8" s="22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6"/>
      <c r="AJ8" s="14"/>
    </row>
    <row r="9" spans="2:36">
      <c r="B9" s="13"/>
      <c r="C9" s="24">
        <v>1</v>
      </c>
      <c r="D9" s="13" t="s">
        <v>3</v>
      </c>
      <c r="E9" s="25">
        <f>Assumptions!C17</f>
        <v>0.3</v>
      </c>
      <c r="F9" s="26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6"/>
      <c r="AJ9" s="14"/>
    </row>
    <row r="10" spans="2:36" ht="13.5" thickBot="1">
      <c r="B10" s="13"/>
      <c r="C10" s="24">
        <f>C9+1</f>
        <v>2</v>
      </c>
      <c r="D10" s="28" t="s">
        <v>2</v>
      </c>
      <c r="E10" s="29">
        <f>Assumptions!C18</f>
        <v>0.7</v>
      </c>
      <c r="F10" s="26"/>
      <c r="G10" s="26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6"/>
      <c r="AJ10" s="14"/>
    </row>
    <row r="11" spans="2:36">
      <c r="B11" s="13"/>
      <c r="C11" s="14"/>
      <c r="D11" s="14"/>
      <c r="E11" s="15"/>
      <c r="F11" s="15"/>
      <c r="G11" s="1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6"/>
      <c r="AJ11" s="14"/>
    </row>
    <row r="12" spans="2:36">
      <c r="B12" s="13"/>
      <c r="C12" s="14"/>
      <c r="D12" s="23" t="s">
        <v>59</v>
      </c>
      <c r="E12" s="15"/>
      <c r="F12" s="15"/>
      <c r="G12" s="15"/>
      <c r="H12" s="14"/>
      <c r="I12" s="134"/>
      <c r="J12" s="134"/>
      <c r="K12" s="134"/>
      <c r="L12" s="134"/>
      <c r="M12" s="134"/>
      <c r="N12" s="134"/>
      <c r="O12" s="134"/>
      <c r="P12" s="134"/>
      <c r="Q12" s="134"/>
      <c r="R12" s="14"/>
      <c r="S12" s="484"/>
      <c r="T12" s="48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6"/>
      <c r="AJ12" s="14"/>
    </row>
    <row r="13" spans="2:36" s="34" customFormat="1" ht="25.5">
      <c r="B13" s="30"/>
      <c r="C13" s="31"/>
      <c r="D13" s="32" t="str">
        <f>D9</f>
        <v xml:space="preserve">Front loading </v>
      </c>
      <c r="E13" s="33" t="s">
        <v>36</v>
      </c>
      <c r="F13" s="90" t="s">
        <v>33</v>
      </c>
      <c r="G13" s="89" t="s">
        <v>34</v>
      </c>
      <c r="H13" s="89" t="s">
        <v>123</v>
      </c>
      <c r="I13" s="89" t="s">
        <v>124</v>
      </c>
      <c r="J13" s="89" t="s">
        <v>135</v>
      </c>
      <c r="K13" s="89" t="s">
        <v>138</v>
      </c>
      <c r="L13" s="135"/>
      <c r="M13" s="135"/>
      <c r="N13" s="135"/>
      <c r="O13" s="135"/>
      <c r="P13" s="135"/>
      <c r="Q13" s="135"/>
      <c r="R13" s="136"/>
      <c r="S13" s="136"/>
      <c r="T13" s="136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20"/>
      <c r="AJ13" s="19"/>
    </row>
    <row r="14" spans="2:36">
      <c r="B14" s="13"/>
      <c r="C14" s="24"/>
      <c r="D14" s="35"/>
      <c r="E14" s="36" t="s">
        <v>35</v>
      </c>
      <c r="F14" s="91" t="s">
        <v>39</v>
      </c>
      <c r="G14" s="91" t="s">
        <v>40</v>
      </c>
      <c r="H14" s="91" t="s">
        <v>41</v>
      </c>
      <c r="I14" s="35" t="s">
        <v>41</v>
      </c>
      <c r="J14" s="91" t="s">
        <v>41</v>
      </c>
      <c r="K14" s="91" t="s">
        <v>41</v>
      </c>
      <c r="L14" s="19"/>
      <c r="M14" s="19"/>
      <c r="N14" s="19"/>
      <c r="O14" s="19"/>
      <c r="P14" s="19"/>
      <c r="Q14" s="19"/>
      <c r="R14" s="137"/>
      <c r="S14" s="8"/>
      <c r="T14" s="8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6"/>
      <c r="AJ14" s="14"/>
    </row>
    <row r="15" spans="2:36">
      <c r="B15" s="13"/>
      <c r="C15" s="24"/>
      <c r="D15" s="35" t="s">
        <v>82</v>
      </c>
      <c r="E15" s="36">
        <v>1.04</v>
      </c>
      <c r="F15" s="91">
        <f>Assumptions!$D$5</f>
        <v>9.5</v>
      </c>
      <c r="G15" s="3">
        <f>Assumptions!$C$23</f>
        <v>2.83</v>
      </c>
      <c r="H15" s="142">
        <f>'UEC Development'!J37</f>
        <v>801.63708208090861</v>
      </c>
      <c r="I15" s="142">
        <f>'UEC Development'!L37</f>
        <v>2202.6104755199999</v>
      </c>
      <c r="J15" s="143">
        <f>'UEC Development'!N37</f>
        <v>555.1909410233219</v>
      </c>
      <c r="K15" s="144">
        <f>'UEC Development'!O37</f>
        <v>3559.4384986242303</v>
      </c>
      <c r="L15" s="140"/>
      <c r="M15" s="138"/>
      <c r="N15" s="4"/>
      <c r="O15" s="8"/>
      <c r="P15" s="138"/>
      <c r="Q15" s="138"/>
      <c r="R15" s="8"/>
      <c r="S15" s="8"/>
      <c r="T15" s="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6"/>
      <c r="AJ15" s="14"/>
    </row>
    <row r="16" spans="2:36">
      <c r="B16" s="13"/>
      <c r="C16" s="14"/>
      <c r="D16" s="35" t="s">
        <v>77</v>
      </c>
      <c r="E16" s="5">
        <f>Assumptions!C5</f>
        <v>1.26</v>
      </c>
      <c r="F16" s="91">
        <f>Assumptions!$D$5</f>
        <v>9.5</v>
      </c>
      <c r="G16" s="3">
        <f>Assumptions!$C$23</f>
        <v>2.83</v>
      </c>
      <c r="H16" s="142">
        <f>'UEC Development'!J38</f>
        <v>701.69716767648902</v>
      </c>
      <c r="I16" s="142">
        <f>'UEC Development'!L38</f>
        <v>2202.6104755199999</v>
      </c>
      <c r="J16" s="143">
        <f>'UEC Development'!N38</f>
        <v>434.07096611289512</v>
      </c>
      <c r="K16" s="144">
        <f>'UEC Development'!O38</f>
        <v>3338.378609309384</v>
      </c>
      <c r="L16" s="140"/>
      <c r="M16" s="138"/>
      <c r="N16" s="4"/>
      <c r="O16" s="8"/>
      <c r="P16" s="138"/>
      <c r="Q16" s="138"/>
      <c r="R16" s="8"/>
      <c r="S16" s="8"/>
      <c r="T16" s="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6"/>
      <c r="AJ16" s="14"/>
    </row>
    <row r="17" spans="2:50" ht="25.5">
      <c r="B17" s="13"/>
      <c r="C17" s="14"/>
      <c r="D17" s="98" t="s">
        <v>80</v>
      </c>
      <c r="E17" s="5">
        <f>Assumptions!D14</f>
        <v>2</v>
      </c>
      <c r="F17" s="91">
        <f>Assumptions!E14</f>
        <v>5.5</v>
      </c>
      <c r="G17" s="3">
        <f>Assumptions!$C$23</f>
        <v>2.83</v>
      </c>
      <c r="H17" s="142">
        <f>'UEC Development'!J39</f>
        <v>277.24582029853838</v>
      </c>
      <c r="I17" s="142">
        <f>'UEC Development'!L39</f>
        <v>1743.7332931199994</v>
      </c>
      <c r="J17" s="143">
        <f>'UEC Development'!N39</f>
        <v>239.99985507327096</v>
      </c>
      <c r="K17" s="144">
        <f>'UEC Development'!O39</f>
        <v>2260.9789684918087</v>
      </c>
      <c r="L17" s="140"/>
      <c r="M17" s="138"/>
      <c r="N17" s="4"/>
      <c r="O17" s="8"/>
      <c r="P17" s="138"/>
      <c r="Q17" s="138"/>
      <c r="R17" s="8"/>
      <c r="S17" s="8"/>
      <c r="T17" s="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6"/>
      <c r="AJ17" s="14"/>
    </row>
    <row r="18" spans="2:50">
      <c r="B18" s="13"/>
      <c r="C18" s="14"/>
      <c r="D18" s="14"/>
      <c r="E18" s="6"/>
      <c r="F18" s="6"/>
      <c r="G18" s="6"/>
      <c r="H18" s="4"/>
      <c r="I18" s="4"/>
      <c r="J18" s="8"/>
      <c r="K18" s="8"/>
      <c r="L18" s="8"/>
      <c r="M18" s="8"/>
      <c r="N18" s="8"/>
      <c r="O18" s="8"/>
      <c r="P18" s="8"/>
      <c r="Q18" s="8"/>
      <c r="R18" s="8"/>
      <c r="S18" s="8"/>
      <c r="T18" s="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6"/>
      <c r="AJ18" s="14"/>
    </row>
    <row r="19" spans="2:50">
      <c r="B19" s="13"/>
      <c r="C19" s="14"/>
      <c r="D19" s="14"/>
      <c r="E19" s="6"/>
      <c r="F19" s="6"/>
      <c r="G19" s="6"/>
      <c r="H19" s="4"/>
      <c r="I19" s="4"/>
      <c r="J19" s="484"/>
      <c r="K19" s="484"/>
      <c r="L19" s="484"/>
      <c r="M19" s="484"/>
      <c r="N19" s="484"/>
      <c r="O19" s="484"/>
      <c r="P19" s="484"/>
      <c r="Q19" s="484"/>
      <c r="R19" s="8"/>
      <c r="S19" s="484"/>
      <c r="T19" s="48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6"/>
      <c r="AJ19" s="14"/>
    </row>
    <row r="20" spans="2:50" s="34" customFormat="1" ht="25.5">
      <c r="B20" s="30"/>
      <c r="C20" s="19"/>
      <c r="D20" s="32" t="str">
        <f>D10</f>
        <v xml:space="preserve">Top loading </v>
      </c>
      <c r="E20" s="33" t="s">
        <v>36</v>
      </c>
      <c r="F20" s="90" t="s">
        <v>33</v>
      </c>
      <c r="G20" s="89" t="s">
        <v>34</v>
      </c>
      <c r="H20" s="89" t="s">
        <v>123</v>
      </c>
      <c r="I20" s="89" t="s">
        <v>124</v>
      </c>
      <c r="J20" s="89" t="s">
        <v>135</v>
      </c>
      <c r="K20" s="89" t="s">
        <v>138</v>
      </c>
      <c r="L20" s="135"/>
      <c r="M20" s="135"/>
      <c r="N20" s="135"/>
      <c r="O20" s="135"/>
      <c r="P20" s="135"/>
      <c r="Q20" s="135"/>
      <c r="R20" s="136"/>
      <c r="S20" s="136"/>
      <c r="T20" s="136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/>
      <c r="AJ20" s="19"/>
    </row>
    <row r="21" spans="2:50">
      <c r="B21" s="13"/>
      <c r="C21" s="14"/>
      <c r="D21" s="35"/>
      <c r="E21" s="36" t="s">
        <v>35</v>
      </c>
      <c r="F21" s="91" t="s">
        <v>39</v>
      </c>
      <c r="G21" s="91" t="s">
        <v>40</v>
      </c>
      <c r="H21" s="91" t="s">
        <v>41</v>
      </c>
      <c r="I21" s="35" t="s">
        <v>41</v>
      </c>
      <c r="J21" s="91" t="s">
        <v>41</v>
      </c>
      <c r="K21" s="91" t="s">
        <v>41</v>
      </c>
      <c r="L21" s="19"/>
      <c r="M21" s="19"/>
      <c r="N21" s="19"/>
      <c r="O21" s="19"/>
      <c r="P21" s="19"/>
      <c r="Q21" s="19"/>
      <c r="R21" s="137"/>
      <c r="S21" s="8"/>
      <c r="T21" s="8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6"/>
      <c r="AJ21" s="14"/>
    </row>
    <row r="22" spans="2:50">
      <c r="B22" s="13"/>
      <c r="C22" s="14"/>
      <c r="D22" s="35" t="s">
        <v>79</v>
      </c>
      <c r="E22" s="36">
        <v>1.04</v>
      </c>
      <c r="F22" s="91">
        <f>Assumptions!$D$6</f>
        <v>9.5</v>
      </c>
      <c r="G22" s="141">
        <f>Assumptions!$C$23</f>
        <v>2.83</v>
      </c>
      <c r="H22" s="7">
        <f>'UEC Development'!J43</f>
        <v>801.63708208090861</v>
      </c>
      <c r="I22" s="142">
        <f>'UEC Development'!L43</f>
        <v>2202.6104755199999</v>
      </c>
      <c r="J22" s="143">
        <f>'UEC Development'!N43</f>
        <v>555.1909410233219</v>
      </c>
      <c r="K22" s="144">
        <f>'UEC Development'!O43</f>
        <v>3559.4384986242303</v>
      </c>
      <c r="L22" s="140"/>
      <c r="M22" s="139"/>
      <c r="N22" s="4"/>
      <c r="O22" s="8"/>
      <c r="P22" s="139"/>
      <c r="Q22" s="139"/>
      <c r="R22" s="8"/>
      <c r="S22" s="8"/>
      <c r="T22" s="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6"/>
      <c r="AJ22" s="14"/>
    </row>
    <row r="23" spans="2:50">
      <c r="B23" s="13"/>
      <c r="C23" s="14"/>
      <c r="D23" s="35" t="s">
        <v>78</v>
      </c>
      <c r="E23" s="5">
        <f>Assumptions!C5</f>
        <v>1.26</v>
      </c>
      <c r="F23" s="91">
        <f>Assumptions!$D$6</f>
        <v>9.5</v>
      </c>
      <c r="G23" s="141">
        <f>Assumptions!$C$23</f>
        <v>2.83</v>
      </c>
      <c r="H23" s="7">
        <f>'UEC Development'!J44</f>
        <v>701.69716767648902</v>
      </c>
      <c r="I23" s="142">
        <f>'UEC Development'!L44</f>
        <v>2202.6104755199999</v>
      </c>
      <c r="J23" s="143">
        <f>'UEC Development'!N44</f>
        <v>434.07096611289512</v>
      </c>
      <c r="K23" s="144">
        <f>'UEC Development'!O44</f>
        <v>3338.378609309384</v>
      </c>
      <c r="L23" s="140"/>
      <c r="M23" s="139"/>
      <c r="N23" s="4"/>
      <c r="O23" s="8"/>
      <c r="P23" s="139"/>
      <c r="Q23" s="139"/>
      <c r="R23" s="8"/>
      <c r="S23" s="8"/>
      <c r="T23" s="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6"/>
      <c r="AJ23" s="14"/>
    </row>
    <row r="24" spans="2:50" ht="25.5">
      <c r="B24" s="13"/>
      <c r="C24" s="24"/>
      <c r="D24" s="98" t="s">
        <v>81</v>
      </c>
      <c r="E24" s="5">
        <f>Assumptions!D13</f>
        <v>1.6</v>
      </c>
      <c r="F24" s="91">
        <f>Assumptions!E13</f>
        <v>8.5</v>
      </c>
      <c r="G24" s="141">
        <f>Assumptions!$C$23</f>
        <v>2.83</v>
      </c>
      <c r="H24" s="7">
        <f>'UEC Development'!J45</f>
        <v>516.82028790811285</v>
      </c>
      <c r="I24" s="142">
        <f>'UEC Development'!L45</f>
        <v>1743.7332931199994</v>
      </c>
      <c r="J24" s="143">
        <f>'UEC Development'!N45</f>
        <v>319.52144335320128</v>
      </c>
      <c r="K24" s="144">
        <f>'UEC Development'!O45</f>
        <v>2580.0750243813136</v>
      </c>
      <c r="L24" s="140"/>
      <c r="M24" s="139"/>
      <c r="N24" s="4"/>
      <c r="O24" s="8"/>
      <c r="P24" s="139"/>
      <c r="Q24" s="139"/>
      <c r="R24" s="8"/>
      <c r="S24" s="8"/>
      <c r="T24" s="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6"/>
      <c r="AJ24" s="14"/>
    </row>
    <row r="25" spans="2:50">
      <c r="B25" s="13"/>
      <c r="C25" s="14"/>
      <c r="D25" s="14"/>
      <c r="E25" s="15"/>
      <c r="F25" s="15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6"/>
      <c r="AJ25" s="14"/>
    </row>
    <row r="26" spans="2:50">
      <c r="B26" s="13"/>
      <c r="C26" s="14"/>
      <c r="D26" s="14"/>
      <c r="E26" s="15"/>
      <c r="F26" s="15"/>
      <c r="G26" s="15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6"/>
      <c r="AJ26" s="14"/>
    </row>
    <row r="27" spans="2:50">
      <c r="B27" s="13"/>
      <c r="C27" s="14"/>
      <c r="D27" s="14"/>
      <c r="E27" s="15"/>
      <c r="F27" s="15"/>
      <c r="G27" s="1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6"/>
      <c r="AJ27" s="14"/>
    </row>
    <row r="28" spans="2:50" ht="13.5" thickBot="1">
      <c r="B28" s="28"/>
      <c r="C28" s="37"/>
      <c r="D28" s="37"/>
      <c r="E28" s="92"/>
      <c r="F28" s="92"/>
      <c r="G28" s="92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8"/>
      <c r="AJ28" s="14"/>
    </row>
    <row r="29" spans="2:50">
      <c r="B29" s="14"/>
      <c r="C29" s="14"/>
      <c r="D29" s="14"/>
      <c r="E29" s="15"/>
      <c r="F29" s="15"/>
      <c r="G29" s="1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2:50" ht="13.5" thickBot="1">
      <c r="B30" s="23" t="s">
        <v>141</v>
      </c>
      <c r="C30" s="14"/>
      <c r="D30" s="14"/>
      <c r="E30" s="15"/>
      <c r="F30" s="15"/>
      <c r="G30" s="1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2:50">
      <c r="B31" s="365"/>
      <c r="C31" s="352"/>
      <c r="D31" s="352"/>
      <c r="E31" s="386"/>
      <c r="F31" s="386"/>
      <c r="G31" s="386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69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69"/>
    </row>
    <row r="32" spans="2:50">
      <c r="B32" s="362" t="s">
        <v>268</v>
      </c>
      <c r="C32" s="354"/>
      <c r="D32" s="354"/>
      <c r="E32" s="355"/>
      <c r="F32" s="355"/>
      <c r="G32" s="355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6"/>
      <c r="AJ32" s="354"/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  <c r="AU32" s="354"/>
      <c r="AV32" s="354"/>
      <c r="AW32" s="354"/>
      <c r="AX32" s="356"/>
    </row>
    <row r="33" spans="2:50">
      <c r="B33" s="353"/>
      <c r="C33" s="354"/>
      <c r="D33" s="354"/>
      <c r="E33" s="355"/>
      <c r="F33" s="355"/>
      <c r="G33" s="355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6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354"/>
      <c r="AX33" s="356"/>
    </row>
    <row r="34" spans="2:50">
      <c r="B34" s="353"/>
      <c r="C34" s="354"/>
      <c r="D34" s="358" t="str">
        <f>D13</f>
        <v xml:space="preserve">Front loading </v>
      </c>
      <c r="E34" s="354">
        <f t="shared" ref="E34:R34" si="0">F34-1</f>
        <v>1990</v>
      </c>
      <c r="F34" s="354">
        <f t="shared" si="0"/>
        <v>1991</v>
      </c>
      <c r="G34" s="354">
        <f t="shared" si="0"/>
        <v>1992</v>
      </c>
      <c r="H34" s="354">
        <f t="shared" si="0"/>
        <v>1993</v>
      </c>
      <c r="I34" s="354">
        <f t="shared" si="0"/>
        <v>1994</v>
      </c>
      <c r="J34" s="354">
        <f t="shared" si="0"/>
        <v>1995</v>
      </c>
      <c r="K34" s="354">
        <f t="shared" si="0"/>
        <v>1996</v>
      </c>
      <c r="L34" s="354">
        <f t="shared" si="0"/>
        <v>1997</v>
      </c>
      <c r="M34" s="354">
        <f t="shared" si="0"/>
        <v>1998</v>
      </c>
      <c r="N34" s="354">
        <f t="shared" si="0"/>
        <v>1999</v>
      </c>
      <c r="O34" s="354">
        <f t="shared" si="0"/>
        <v>2000</v>
      </c>
      <c r="P34" s="354">
        <f t="shared" si="0"/>
        <v>2001</v>
      </c>
      <c r="Q34" s="354">
        <f t="shared" si="0"/>
        <v>2002</v>
      </c>
      <c r="R34" s="354">
        <f t="shared" si="0"/>
        <v>2003</v>
      </c>
      <c r="S34" s="354">
        <f>T34-1</f>
        <v>2004</v>
      </c>
      <c r="T34" s="375">
        <v>2005</v>
      </c>
      <c r="U34" s="376">
        <f>T34+1</f>
        <v>2006</v>
      </c>
      <c r="V34" s="376">
        <f t="shared" ref="V34:AW34" si="1">U34+1</f>
        <v>2007</v>
      </c>
      <c r="W34" s="376">
        <f t="shared" si="1"/>
        <v>2008</v>
      </c>
      <c r="X34" s="376">
        <f t="shared" si="1"/>
        <v>2009</v>
      </c>
      <c r="Y34" s="376">
        <f t="shared" si="1"/>
        <v>2010</v>
      </c>
      <c r="Z34" s="376">
        <f t="shared" si="1"/>
        <v>2011</v>
      </c>
      <c r="AA34" s="376">
        <f t="shared" si="1"/>
        <v>2012</v>
      </c>
      <c r="AB34" s="376">
        <f t="shared" si="1"/>
        <v>2013</v>
      </c>
      <c r="AC34" s="376">
        <f t="shared" si="1"/>
        <v>2014</v>
      </c>
      <c r="AD34" s="376">
        <f t="shared" si="1"/>
        <v>2015</v>
      </c>
      <c r="AE34" s="376">
        <f t="shared" si="1"/>
        <v>2016</v>
      </c>
      <c r="AF34" s="376">
        <f t="shared" si="1"/>
        <v>2017</v>
      </c>
      <c r="AG34" s="376">
        <f t="shared" si="1"/>
        <v>2018</v>
      </c>
      <c r="AH34" s="376">
        <f t="shared" si="1"/>
        <v>2019</v>
      </c>
      <c r="AI34" s="376">
        <f t="shared" si="1"/>
        <v>2020</v>
      </c>
      <c r="AJ34" s="376">
        <f t="shared" si="1"/>
        <v>2021</v>
      </c>
      <c r="AK34" s="376">
        <f t="shared" si="1"/>
        <v>2022</v>
      </c>
      <c r="AL34" s="376">
        <f t="shared" si="1"/>
        <v>2023</v>
      </c>
      <c r="AM34" s="376">
        <f t="shared" si="1"/>
        <v>2024</v>
      </c>
      <c r="AN34" s="376">
        <f t="shared" si="1"/>
        <v>2025</v>
      </c>
      <c r="AO34" s="376">
        <f t="shared" si="1"/>
        <v>2026</v>
      </c>
      <c r="AP34" s="376">
        <f t="shared" si="1"/>
        <v>2027</v>
      </c>
      <c r="AQ34" s="376">
        <f t="shared" si="1"/>
        <v>2028</v>
      </c>
      <c r="AR34" s="376">
        <f t="shared" si="1"/>
        <v>2029</v>
      </c>
      <c r="AS34" s="376">
        <f t="shared" si="1"/>
        <v>2030</v>
      </c>
      <c r="AT34" s="376">
        <f t="shared" si="1"/>
        <v>2031</v>
      </c>
      <c r="AU34" s="376">
        <f t="shared" si="1"/>
        <v>2032</v>
      </c>
      <c r="AV34" s="376">
        <f t="shared" si="1"/>
        <v>2033</v>
      </c>
      <c r="AW34" s="376">
        <f t="shared" si="1"/>
        <v>2034</v>
      </c>
      <c r="AX34" s="356"/>
    </row>
    <row r="35" spans="2:50">
      <c r="B35" s="353"/>
      <c r="C35" s="354"/>
      <c r="D35" s="367" t="str">
        <f>D15</f>
        <v>Front loading EL1- 1.04 MEF</v>
      </c>
      <c r="E35" s="368">
        <v>1</v>
      </c>
      <c r="F35" s="368">
        <v>1</v>
      </c>
      <c r="G35" s="368">
        <v>1</v>
      </c>
      <c r="H35" s="368">
        <v>1</v>
      </c>
      <c r="I35" s="368">
        <v>1</v>
      </c>
      <c r="J35" s="368">
        <v>1</v>
      </c>
      <c r="K35" s="368">
        <v>1</v>
      </c>
      <c r="L35" s="368">
        <v>1</v>
      </c>
      <c r="M35" s="368">
        <v>1</v>
      </c>
      <c r="N35" s="368">
        <v>1</v>
      </c>
      <c r="O35" s="368">
        <v>1</v>
      </c>
      <c r="P35" s="368">
        <v>1</v>
      </c>
      <c r="Q35" s="368">
        <v>1</v>
      </c>
      <c r="R35" s="368">
        <v>1</v>
      </c>
      <c r="S35" s="368">
        <v>1</v>
      </c>
      <c r="T35" s="368">
        <v>1</v>
      </c>
      <c r="U35" s="368">
        <v>1</v>
      </c>
      <c r="V35" s="368">
        <v>0</v>
      </c>
      <c r="W35" s="368">
        <v>0</v>
      </c>
      <c r="X35" s="368">
        <v>0</v>
      </c>
      <c r="Y35" s="368">
        <v>0</v>
      </c>
      <c r="Z35" s="368">
        <v>0</v>
      </c>
      <c r="AA35" s="368">
        <v>0</v>
      </c>
      <c r="AB35" s="368">
        <v>0</v>
      </c>
      <c r="AC35" s="368">
        <v>0</v>
      </c>
      <c r="AD35" s="368">
        <v>0</v>
      </c>
      <c r="AE35" s="368">
        <v>0</v>
      </c>
      <c r="AF35" s="368">
        <v>0</v>
      </c>
      <c r="AG35" s="368">
        <v>0</v>
      </c>
      <c r="AH35" s="368">
        <v>0</v>
      </c>
      <c r="AI35" s="368">
        <v>0</v>
      </c>
      <c r="AJ35" s="368">
        <v>0</v>
      </c>
      <c r="AK35" s="368">
        <v>0</v>
      </c>
      <c r="AL35" s="368">
        <v>0</v>
      </c>
      <c r="AM35" s="368">
        <v>0</v>
      </c>
      <c r="AN35" s="368">
        <v>0</v>
      </c>
      <c r="AO35" s="368">
        <v>0</v>
      </c>
      <c r="AP35" s="368">
        <v>0</v>
      </c>
      <c r="AQ35" s="368">
        <v>0</v>
      </c>
      <c r="AR35" s="368">
        <v>0</v>
      </c>
      <c r="AS35" s="368">
        <v>0</v>
      </c>
      <c r="AT35" s="368">
        <v>0</v>
      </c>
      <c r="AU35" s="368">
        <v>0</v>
      </c>
      <c r="AV35" s="368">
        <v>0</v>
      </c>
      <c r="AW35" s="368">
        <v>0</v>
      </c>
      <c r="AX35" s="356"/>
    </row>
    <row r="36" spans="2:50">
      <c r="B36" s="353"/>
      <c r="C36" s="354"/>
      <c r="D36" s="367" t="str">
        <f>D16</f>
        <v>Front loading EL2- 1.26 MEF</v>
      </c>
      <c r="E36" s="368">
        <v>0</v>
      </c>
      <c r="F36" s="368">
        <v>0</v>
      </c>
      <c r="G36" s="368">
        <v>0</v>
      </c>
      <c r="H36" s="368">
        <v>0</v>
      </c>
      <c r="I36" s="368">
        <v>0</v>
      </c>
      <c r="J36" s="368">
        <v>0</v>
      </c>
      <c r="K36" s="368">
        <v>0</v>
      </c>
      <c r="L36" s="368">
        <v>0</v>
      </c>
      <c r="M36" s="368">
        <v>0</v>
      </c>
      <c r="N36" s="368">
        <v>0</v>
      </c>
      <c r="O36" s="368">
        <v>0</v>
      </c>
      <c r="P36" s="368">
        <v>0</v>
      </c>
      <c r="Q36" s="368">
        <v>0</v>
      </c>
      <c r="R36" s="368">
        <v>0</v>
      </c>
      <c r="S36" s="368">
        <v>0</v>
      </c>
      <c r="T36" s="368">
        <v>0</v>
      </c>
      <c r="U36" s="368">
        <v>0</v>
      </c>
      <c r="V36" s="368">
        <v>1</v>
      </c>
      <c r="W36" s="368">
        <v>1</v>
      </c>
      <c r="X36" s="368">
        <v>1</v>
      </c>
      <c r="Y36" s="368">
        <v>1</v>
      </c>
      <c r="Z36" s="368">
        <v>1</v>
      </c>
      <c r="AA36" s="368">
        <v>1</v>
      </c>
      <c r="AB36" s="368">
        <v>1</v>
      </c>
      <c r="AC36" s="368">
        <v>1</v>
      </c>
      <c r="AD36" s="368">
        <v>1</v>
      </c>
      <c r="AE36" s="368">
        <v>1</v>
      </c>
      <c r="AF36" s="368">
        <v>1</v>
      </c>
      <c r="AG36" s="368">
        <v>1</v>
      </c>
      <c r="AH36" s="368">
        <v>1</v>
      </c>
      <c r="AI36" s="368">
        <v>1</v>
      </c>
      <c r="AJ36" s="368">
        <v>1</v>
      </c>
      <c r="AK36" s="368">
        <v>1</v>
      </c>
      <c r="AL36" s="368">
        <v>1</v>
      </c>
      <c r="AM36" s="368">
        <v>1</v>
      </c>
      <c r="AN36" s="368">
        <v>1</v>
      </c>
      <c r="AO36" s="368">
        <v>1</v>
      </c>
      <c r="AP36" s="368">
        <v>1</v>
      </c>
      <c r="AQ36" s="368">
        <v>1</v>
      </c>
      <c r="AR36" s="368">
        <v>1</v>
      </c>
      <c r="AS36" s="368">
        <v>1</v>
      </c>
      <c r="AT36" s="368">
        <v>1</v>
      </c>
      <c r="AU36" s="368">
        <v>1</v>
      </c>
      <c r="AV36" s="368">
        <v>1</v>
      </c>
      <c r="AW36" s="368">
        <v>1</v>
      </c>
      <c r="AX36" s="356"/>
    </row>
    <row r="37" spans="2:50" ht="25.5">
      <c r="B37" s="353"/>
      <c r="C37" s="354"/>
      <c r="D37" s="367" t="str">
        <f>D17</f>
        <v>Front loading EL3- 2.00 MEF (2012 standard)</v>
      </c>
      <c r="E37" s="368">
        <v>0</v>
      </c>
      <c r="F37" s="368">
        <v>0</v>
      </c>
      <c r="G37" s="368">
        <v>0</v>
      </c>
      <c r="H37" s="368">
        <v>0</v>
      </c>
      <c r="I37" s="368">
        <v>0</v>
      </c>
      <c r="J37" s="368">
        <v>0</v>
      </c>
      <c r="K37" s="368">
        <v>0</v>
      </c>
      <c r="L37" s="368">
        <v>0</v>
      </c>
      <c r="M37" s="368">
        <v>0</v>
      </c>
      <c r="N37" s="368">
        <v>0</v>
      </c>
      <c r="O37" s="368">
        <v>0</v>
      </c>
      <c r="P37" s="368">
        <v>0</v>
      </c>
      <c r="Q37" s="368">
        <v>0</v>
      </c>
      <c r="R37" s="368">
        <v>0</v>
      </c>
      <c r="S37" s="368">
        <v>0</v>
      </c>
      <c r="T37" s="368">
        <v>0</v>
      </c>
      <c r="U37" s="368">
        <v>0</v>
      </c>
      <c r="V37" s="368">
        <v>0</v>
      </c>
      <c r="W37" s="368">
        <v>0</v>
      </c>
      <c r="X37" s="368">
        <v>0</v>
      </c>
      <c r="Y37" s="368">
        <v>0</v>
      </c>
      <c r="Z37" s="368">
        <v>0</v>
      </c>
      <c r="AA37" s="368">
        <v>0</v>
      </c>
      <c r="AB37" s="368">
        <v>0</v>
      </c>
      <c r="AC37" s="368">
        <v>0</v>
      </c>
      <c r="AD37" s="368">
        <v>0</v>
      </c>
      <c r="AE37" s="368">
        <v>0</v>
      </c>
      <c r="AF37" s="368">
        <v>0</v>
      </c>
      <c r="AG37" s="368">
        <v>0</v>
      </c>
      <c r="AH37" s="368">
        <v>0</v>
      </c>
      <c r="AI37" s="368">
        <v>0</v>
      </c>
      <c r="AJ37" s="368">
        <v>0</v>
      </c>
      <c r="AK37" s="368">
        <v>0</v>
      </c>
      <c r="AL37" s="368">
        <v>0</v>
      </c>
      <c r="AM37" s="368">
        <v>0</v>
      </c>
      <c r="AN37" s="368">
        <v>0</v>
      </c>
      <c r="AO37" s="368">
        <v>0</v>
      </c>
      <c r="AP37" s="368">
        <v>0</v>
      </c>
      <c r="AQ37" s="368">
        <v>0</v>
      </c>
      <c r="AR37" s="368">
        <v>0</v>
      </c>
      <c r="AS37" s="368">
        <v>0</v>
      </c>
      <c r="AT37" s="368">
        <v>0</v>
      </c>
      <c r="AU37" s="368">
        <v>0</v>
      </c>
      <c r="AV37" s="368">
        <v>0</v>
      </c>
      <c r="AW37" s="368">
        <v>0</v>
      </c>
      <c r="AX37" s="356"/>
    </row>
    <row r="38" spans="2:50">
      <c r="B38" s="353"/>
      <c r="C38" s="354"/>
      <c r="D38" s="382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1"/>
      <c r="AE38" s="381"/>
      <c r="AF38" s="381"/>
      <c r="AG38" s="381"/>
      <c r="AH38" s="381"/>
      <c r="AI38" s="381"/>
      <c r="AJ38" s="381"/>
      <c r="AK38" s="381"/>
      <c r="AL38" s="381"/>
      <c r="AM38" s="381"/>
      <c r="AN38" s="381"/>
      <c r="AO38" s="381"/>
      <c r="AP38" s="381"/>
      <c r="AQ38" s="381"/>
      <c r="AR38" s="381"/>
      <c r="AS38" s="381"/>
      <c r="AT38" s="381"/>
      <c r="AU38" s="381"/>
      <c r="AV38" s="381"/>
      <c r="AW38" s="380"/>
      <c r="AX38" s="356"/>
    </row>
    <row r="39" spans="2:50">
      <c r="B39" s="353"/>
      <c r="C39" s="354"/>
      <c r="D39" s="358" t="str">
        <f>D10</f>
        <v xml:space="preserve">Top loading </v>
      </c>
      <c r="E39" s="359">
        <f t="shared" ref="E39:S39" si="2">E34</f>
        <v>1990</v>
      </c>
      <c r="F39" s="359">
        <f t="shared" si="2"/>
        <v>1991</v>
      </c>
      <c r="G39" s="359">
        <f t="shared" si="2"/>
        <v>1992</v>
      </c>
      <c r="H39" s="359">
        <f t="shared" si="2"/>
        <v>1993</v>
      </c>
      <c r="I39" s="359">
        <f t="shared" si="2"/>
        <v>1994</v>
      </c>
      <c r="J39" s="359">
        <f t="shared" si="2"/>
        <v>1995</v>
      </c>
      <c r="K39" s="359">
        <f t="shared" si="2"/>
        <v>1996</v>
      </c>
      <c r="L39" s="359">
        <f t="shared" si="2"/>
        <v>1997</v>
      </c>
      <c r="M39" s="359">
        <f t="shared" si="2"/>
        <v>1998</v>
      </c>
      <c r="N39" s="359">
        <f t="shared" si="2"/>
        <v>1999</v>
      </c>
      <c r="O39" s="359">
        <f t="shared" si="2"/>
        <v>2000</v>
      </c>
      <c r="P39" s="359">
        <f t="shared" si="2"/>
        <v>2001</v>
      </c>
      <c r="Q39" s="359">
        <f t="shared" si="2"/>
        <v>2002</v>
      </c>
      <c r="R39" s="359">
        <f t="shared" si="2"/>
        <v>2003</v>
      </c>
      <c r="S39" s="359">
        <f t="shared" si="2"/>
        <v>2004</v>
      </c>
      <c r="T39" s="359">
        <f t="shared" ref="T39:AW39" si="3">T34</f>
        <v>2005</v>
      </c>
      <c r="U39" s="359">
        <f t="shared" si="3"/>
        <v>2006</v>
      </c>
      <c r="V39" s="359">
        <f t="shared" si="3"/>
        <v>2007</v>
      </c>
      <c r="W39" s="359">
        <f t="shared" si="3"/>
        <v>2008</v>
      </c>
      <c r="X39" s="359">
        <f t="shared" si="3"/>
        <v>2009</v>
      </c>
      <c r="Y39" s="359">
        <f t="shared" si="3"/>
        <v>2010</v>
      </c>
      <c r="Z39" s="359">
        <f t="shared" si="3"/>
        <v>2011</v>
      </c>
      <c r="AA39" s="359">
        <f t="shared" si="3"/>
        <v>2012</v>
      </c>
      <c r="AB39" s="359">
        <f t="shared" si="3"/>
        <v>2013</v>
      </c>
      <c r="AC39" s="359">
        <f t="shared" si="3"/>
        <v>2014</v>
      </c>
      <c r="AD39" s="359">
        <f t="shared" si="3"/>
        <v>2015</v>
      </c>
      <c r="AE39" s="359">
        <f t="shared" si="3"/>
        <v>2016</v>
      </c>
      <c r="AF39" s="359">
        <f t="shared" si="3"/>
        <v>2017</v>
      </c>
      <c r="AG39" s="359">
        <f t="shared" si="3"/>
        <v>2018</v>
      </c>
      <c r="AH39" s="359">
        <f t="shared" si="3"/>
        <v>2019</v>
      </c>
      <c r="AI39" s="359">
        <f t="shared" si="3"/>
        <v>2020</v>
      </c>
      <c r="AJ39" s="359">
        <f t="shared" si="3"/>
        <v>2021</v>
      </c>
      <c r="AK39" s="359">
        <f t="shared" si="3"/>
        <v>2022</v>
      </c>
      <c r="AL39" s="359">
        <f t="shared" si="3"/>
        <v>2023</v>
      </c>
      <c r="AM39" s="359">
        <f t="shared" si="3"/>
        <v>2024</v>
      </c>
      <c r="AN39" s="359">
        <f t="shared" si="3"/>
        <v>2025</v>
      </c>
      <c r="AO39" s="359">
        <f t="shared" si="3"/>
        <v>2026</v>
      </c>
      <c r="AP39" s="359">
        <f t="shared" si="3"/>
        <v>2027</v>
      </c>
      <c r="AQ39" s="359">
        <f t="shared" si="3"/>
        <v>2028</v>
      </c>
      <c r="AR39" s="359">
        <f t="shared" si="3"/>
        <v>2029</v>
      </c>
      <c r="AS39" s="359">
        <f t="shared" si="3"/>
        <v>2030</v>
      </c>
      <c r="AT39" s="359">
        <f t="shared" si="3"/>
        <v>2031</v>
      </c>
      <c r="AU39" s="359">
        <f t="shared" si="3"/>
        <v>2032</v>
      </c>
      <c r="AV39" s="359">
        <f t="shared" si="3"/>
        <v>2033</v>
      </c>
      <c r="AW39" s="359">
        <f t="shared" si="3"/>
        <v>2034</v>
      </c>
      <c r="AX39" s="356"/>
    </row>
    <row r="40" spans="2:50">
      <c r="B40" s="353"/>
      <c r="C40" s="354"/>
      <c r="D40" s="367" t="str">
        <f>D22</f>
        <v>Top loading EL1- 1.04 MEF</v>
      </c>
      <c r="E40" s="368">
        <v>1</v>
      </c>
      <c r="F40" s="368">
        <v>1</v>
      </c>
      <c r="G40" s="368">
        <v>1</v>
      </c>
      <c r="H40" s="368">
        <v>1</v>
      </c>
      <c r="I40" s="368">
        <v>1</v>
      </c>
      <c r="J40" s="368">
        <v>1</v>
      </c>
      <c r="K40" s="368">
        <v>1</v>
      </c>
      <c r="L40" s="368">
        <v>1</v>
      </c>
      <c r="M40" s="368">
        <v>1</v>
      </c>
      <c r="N40" s="368">
        <v>1</v>
      </c>
      <c r="O40" s="368">
        <v>1</v>
      </c>
      <c r="P40" s="368">
        <v>1</v>
      </c>
      <c r="Q40" s="368">
        <v>1</v>
      </c>
      <c r="R40" s="368">
        <v>1</v>
      </c>
      <c r="S40" s="368">
        <v>1</v>
      </c>
      <c r="T40" s="368">
        <v>1</v>
      </c>
      <c r="U40" s="368">
        <v>1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  <c r="AX40" s="356"/>
    </row>
    <row r="41" spans="2:50">
      <c r="B41" s="353"/>
      <c r="C41" s="354"/>
      <c r="D41" s="367" t="str">
        <f>D23</f>
        <v>Top loading EL2- 1.26 MEF</v>
      </c>
      <c r="E41" s="368">
        <v>0</v>
      </c>
      <c r="F41" s="368">
        <v>0</v>
      </c>
      <c r="G41" s="368">
        <v>0</v>
      </c>
      <c r="H41" s="368">
        <v>0</v>
      </c>
      <c r="I41" s="368">
        <v>0</v>
      </c>
      <c r="J41" s="368">
        <v>0</v>
      </c>
      <c r="K41" s="368">
        <v>0</v>
      </c>
      <c r="L41" s="368">
        <v>0</v>
      </c>
      <c r="M41" s="368">
        <v>0</v>
      </c>
      <c r="N41" s="368">
        <v>0</v>
      </c>
      <c r="O41" s="368">
        <v>0</v>
      </c>
      <c r="P41" s="368">
        <v>0</v>
      </c>
      <c r="Q41" s="368">
        <v>0</v>
      </c>
      <c r="R41" s="368">
        <v>0</v>
      </c>
      <c r="S41" s="368">
        <v>0</v>
      </c>
      <c r="T41" s="368">
        <v>0</v>
      </c>
      <c r="U41" s="368">
        <v>0</v>
      </c>
      <c r="V41" s="368">
        <v>1</v>
      </c>
      <c r="W41" s="368">
        <v>1</v>
      </c>
      <c r="X41" s="368">
        <v>1</v>
      </c>
      <c r="Y41" s="368">
        <v>1</v>
      </c>
      <c r="Z41" s="368">
        <v>1</v>
      </c>
      <c r="AA41" s="368">
        <v>1</v>
      </c>
      <c r="AB41" s="368">
        <v>1</v>
      </c>
      <c r="AC41" s="368">
        <v>1</v>
      </c>
      <c r="AD41" s="368">
        <v>1</v>
      </c>
      <c r="AE41" s="368">
        <v>1</v>
      </c>
      <c r="AF41" s="368">
        <v>1</v>
      </c>
      <c r="AG41" s="368">
        <v>1</v>
      </c>
      <c r="AH41" s="368">
        <v>1</v>
      </c>
      <c r="AI41" s="368">
        <v>1</v>
      </c>
      <c r="AJ41" s="368">
        <v>1</v>
      </c>
      <c r="AK41" s="368">
        <v>1</v>
      </c>
      <c r="AL41" s="368">
        <v>1</v>
      </c>
      <c r="AM41" s="368">
        <v>1</v>
      </c>
      <c r="AN41" s="368">
        <v>1</v>
      </c>
      <c r="AO41" s="368">
        <v>1</v>
      </c>
      <c r="AP41" s="368">
        <v>1</v>
      </c>
      <c r="AQ41" s="368">
        <v>1</v>
      </c>
      <c r="AR41" s="368">
        <v>1</v>
      </c>
      <c r="AS41" s="368">
        <v>1</v>
      </c>
      <c r="AT41" s="368">
        <v>1</v>
      </c>
      <c r="AU41" s="368">
        <v>1</v>
      </c>
      <c r="AV41" s="368">
        <v>1</v>
      </c>
      <c r="AW41" s="368">
        <v>1</v>
      </c>
      <c r="AX41" s="356"/>
    </row>
    <row r="42" spans="2:50" ht="30.75" customHeight="1">
      <c r="B42" s="353"/>
      <c r="C42" s="354"/>
      <c r="D42" s="367" t="str">
        <f>D24</f>
        <v xml:space="preserve">Top loading EL3- 1.60 MEF (2012 standard) </v>
      </c>
      <c r="E42" s="368">
        <v>0</v>
      </c>
      <c r="F42" s="368">
        <v>0</v>
      </c>
      <c r="G42" s="368">
        <v>0</v>
      </c>
      <c r="H42" s="368">
        <v>0</v>
      </c>
      <c r="I42" s="368">
        <v>0</v>
      </c>
      <c r="J42" s="368">
        <v>0</v>
      </c>
      <c r="K42" s="368">
        <v>0</v>
      </c>
      <c r="L42" s="368">
        <v>0</v>
      </c>
      <c r="M42" s="368">
        <v>0</v>
      </c>
      <c r="N42" s="368">
        <v>0</v>
      </c>
      <c r="O42" s="368">
        <v>0</v>
      </c>
      <c r="P42" s="368">
        <v>0</v>
      </c>
      <c r="Q42" s="368">
        <v>0</v>
      </c>
      <c r="R42" s="368">
        <v>0</v>
      </c>
      <c r="S42" s="368">
        <v>0</v>
      </c>
      <c r="T42" s="368">
        <v>0</v>
      </c>
      <c r="U42" s="368">
        <v>0</v>
      </c>
      <c r="V42" s="368">
        <v>0</v>
      </c>
      <c r="W42" s="368">
        <v>0</v>
      </c>
      <c r="X42" s="368">
        <v>0</v>
      </c>
      <c r="Y42" s="368">
        <v>0</v>
      </c>
      <c r="Z42" s="368">
        <v>0</v>
      </c>
      <c r="AA42" s="368">
        <v>0</v>
      </c>
      <c r="AB42" s="368">
        <v>0</v>
      </c>
      <c r="AC42" s="368">
        <v>0</v>
      </c>
      <c r="AD42" s="368">
        <v>0</v>
      </c>
      <c r="AE42" s="368">
        <v>0</v>
      </c>
      <c r="AF42" s="368">
        <v>0</v>
      </c>
      <c r="AG42" s="368">
        <v>0</v>
      </c>
      <c r="AH42" s="368">
        <v>0</v>
      </c>
      <c r="AI42" s="368">
        <v>0</v>
      </c>
      <c r="AJ42" s="368">
        <v>0</v>
      </c>
      <c r="AK42" s="368">
        <v>0</v>
      </c>
      <c r="AL42" s="368">
        <v>0</v>
      </c>
      <c r="AM42" s="368">
        <v>0</v>
      </c>
      <c r="AN42" s="368">
        <v>0</v>
      </c>
      <c r="AO42" s="368">
        <v>0</v>
      </c>
      <c r="AP42" s="368">
        <v>0</v>
      </c>
      <c r="AQ42" s="368">
        <v>0</v>
      </c>
      <c r="AR42" s="368">
        <v>0</v>
      </c>
      <c r="AS42" s="368">
        <v>0</v>
      </c>
      <c r="AT42" s="368">
        <v>0</v>
      </c>
      <c r="AU42" s="368">
        <v>0</v>
      </c>
      <c r="AV42" s="368">
        <v>0</v>
      </c>
      <c r="AW42" s="368">
        <v>0</v>
      </c>
      <c r="AX42" s="356"/>
    </row>
    <row r="43" spans="2:50">
      <c r="B43" s="353"/>
      <c r="C43" s="354"/>
      <c r="D43" s="354"/>
      <c r="E43" s="355"/>
      <c r="F43" s="355"/>
      <c r="G43" s="355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66"/>
      <c r="V43" s="370"/>
      <c r="W43" s="370"/>
      <c r="X43" s="370"/>
      <c r="Y43" s="366"/>
      <c r="Z43" s="366"/>
      <c r="AA43" s="366"/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  <c r="AL43" s="366"/>
      <c r="AM43" s="366"/>
      <c r="AN43" s="366"/>
      <c r="AO43" s="366"/>
      <c r="AP43" s="366"/>
      <c r="AQ43" s="366"/>
      <c r="AR43" s="366"/>
      <c r="AS43" s="366"/>
      <c r="AT43" s="366"/>
      <c r="AU43" s="366"/>
      <c r="AV43" s="366"/>
      <c r="AW43" s="366"/>
      <c r="AX43" s="356"/>
    </row>
    <row r="44" spans="2:50">
      <c r="B44" s="353"/>
      <c r="C44" s="354"/>
      <c r="D44" s="354"/>
      <c r="E44" s="355"/>
      <c r="F44" s="355"/>
      <c r="G44" s="355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66"/>
      <c r="V44" s="370"/>
      <c r="W44" s="370"/>
      <c r="X44" s="370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  <c r="AV44" s="366"/>
      <c r="AW44" s="366"/>
      <c r="AX44" s="356"/>
    </row>
    <row r="45" spans="2:50">
      <c r="B45" s="362" t="s">
        <v>269</v>
      </c>
      <c r="C45" s="354"/>
      <c r="D45" s="354"/>
      <c r="E45" s="355"/>
      <c r="F45" s="355"/>
      <c r="G45" s="355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5"/>
      <c r="W45" s="355"/>
      <c r="X45" s="355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AX45" s="356"/>
    </row>
    <row r="46" spans="2:50">
      <c r="B46" s="353"/>
      <c r="C46" s="354"/>
      <c r="D46" s="354"/>
      <c r="E46" s="355"/>
      <c r="F46" s="355"/>
      <c r="G46" s="355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5"/>
      <c r="W46" s="355"/>
      <c r="X46" s="355"/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354"/>
      <c r="AM46" s="354"/>
      <c r="AN46" s="354"/>
      <c r="AO46" s="354"/>
      <c r="AP46" s="354"/>
      <c r="AQ46" s="354"/>
      <c r="AR46" s="354"/>
      <c r="AS46" s="354"/>
      <c r="AT46" s="354"/>
      <c r="AU46" s="354"/>
      <c r="AV46" s="354"/>
      <c r="AW46" s="354"/>
      <c r="AX46" s="356"/>
    </row>
    <row r="47" spans="2:50">
      <c r="B47" s="353"/>
      <c r="C47" s="354"/>
      <c r="D47" s="359" t="s">
        <v>56</v>
      </c>
      <c r="E47" s="359">
        <v>2013</v>
      </c>
      <c r="F47" s="355"/>
      <c r="G47" s="355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5"/>
      <c r="W47" s="355"/>
      <c r="X47" s="355"/>
      <c r="Y47" s="354"/>
      <c r="Z47" s="354"/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354"/>
      <c r="AL47" s="354"/>
      <c r="AM47" s="354"/>
      <c r="AN47" s="354"/>
      <c r="AO47" s="354"/>
      <c r="AP47" s="354"/>
      <c r="AQ47" s="354"/>
      <c r="AR47" s="354"/>
      <c r="AS47" s="354"/>
      <c r="AT47" s="354"/>
      <c r="AU47" s="354"/>
      <c r="AV47" s="354"/>
      <c r="AW47" s="354"/>
      <c r="AX47" s="356"/>
    </row>
    <row r="48" spans="2:50">
      <c r="B48" s="353"/>
      <c r="C48" s="354"/>
      <c r="D48" s="354"/>
      <c r="E48" s="355"/>
      <c r="F48" s="355"/>
      <c r="G48" s="355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5"/>
      <c r="W48" s="355"/>
      <c r="X48" s="355"/>
      <c r="Y48" s="354"/>
      <c r="Z48" s="354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4"/>
      <c r="AN48" s="354"/>
      <c r="AO48" s="354"/>
      <c r="AP48" s="354"/>
      <c r="AQ48" s="354"/>
      <c r="AR48" s="354"/>
      <c r="AS48" s="354"/>
      <c r="AT48" s="354"/>
      <c r="AU48" s="354"/>
      <c r="AV48" s="354"/>
      <c r="AW48" s="354"/>
      <c r="AX48" s="356"/>
    </row>
    <row r="49" spans="2:50">
      <c r="B49" s="353"/>
      <c r="C49" s="354"/>
      <c r="D49" s="358" t="str">
        <f t="shared" ref="D49:S49" si="4">D34</f>
        <v xml:space="preserve">Front loading </v>
      </c>
      <c r="E49" s="375">
        <f t="shared" si="4"/>
        <v>1990</v>
      </c>
      <c r="F49" s="375">
        <f t="shared" si="4"/>
        <v>1991</v>
      </c>
      <c r="G49" s="375">
        <f t="shared" si="4"/>
        <v>1992</v>
      </c>
      <c r="H49" s="375">
        <f t="shared" si="4"/>
        <v>1993</v>
      </c>
      <c r="I49" s="375">
        <f t="shared" si="4"/>
        <v>1994</v>
      </c>
      <c r="J49" s="375">
        <f t="shared" si="4"/>
        <v>1995</v>
      </c>
      <c r="K49" s="375">
        <f t="shared" si="4"/>
        <v>1996</v>
      </c>
      <c r="L49" s="375">
        <f t="shared" si="4"/>
        <v>1997</v>
      </c>
      <c r="M49" s="375">
        <f t="shared" si="4"/>
        <v>1998</v>
      </c>
      <c r="N49" s="375">
        <f t="shared" si="4"/>
        <v>1999</v>
      </c>
      <c r="O49" s="375">
        <f t="shared" si="4"/>
        <v>2000</v>
      </c>
      <c r="P49" s="375">
        <f t="shared" si="4"/>
        <v>2001</v>
      </c>
      <c r="Q49" s="375">
        <f t="shared" si="4"/>
        <v>2002</v>
      </c>
      <c r="R49" s="375">
        <f t="shared" si="4"/>
        <v>2003</v>
      </c>
      <c r="S49" s="375">
        <f t="shared" si="4"/>
        <v>2004</v>
      </c>
      <c r="T49" s="375">
        <f t="shared" ref="T49:AW49" si="5">T34</f>
        <v>2005</v>
      </c>
      <c r="U49" s="375">
        <f t="shared" si="5"/>
        <v>2006</v>
      </c>
      <c r="V49" s="375">
        <f t="shared" si="5"/>
        <v>2007</v>
      </c>
      <c r="W49" s="375">
        <f t="shared" si="5"/>
        <v>2008</v>
      </c>
      <c r="X49" s="375">
        <f t="shared" si="5"/>
        <v>2009</v>
      </c>
      <c r="Y49" s="375">
        <f t="shared" si="5"/>
        <v>2010</v>
      </c>
      <c r="Z49" s="375">
        <f t="shared" si="5"/>
        <v>2011</v>
      </c>
      <c r="AA49" s="375">
        <f t="shared" si="5"/>
        <v>2012</v>
      </c>
      <c r="AB49" s="375">
        <f t="shared" si="5"/>
        <v>2013</v>
      </c>
      <c r="AC49" s="375">
        <f t="shared" si="5"/>
        <v>2014</v>
      </c>
      <c r="AD49" s="375">
        <f t="shared" si="5"/>
        <v>2015</v>
      </c>
      <c r="AE49" s="375">
        <f t="shared" si="5"/>
        <v>2016</v>
      </c>
      <c r="AF49" s="375">
        <f t="shared" si="5"/>
        <v>2017</v>
      </c>
      <c r="AG49" s="375">
        <f t="shared" si="5"/>
        <v>2018</v>
      </c>
      <c r="AH49" s="375">
        <f t="shared" si="5"/>
        <v>2019</v>
      </c>
      <c r="AI49" s="375">
        <f t="shared" si="5"/>
        <v>2020</v>
      </c>
      <c r="AJ49" s="375">
        <f t="shared" si="5"/>
        <v>2021</v>
      </c>
      <c r="AK49" s="375">
        <f t="shared" si="5"/>
        <v>2022</v>
      </c>
      <c r="AL49" s="375">
        <f t="shared" si="5"/>
        <v>2023</v>
      </c>
      <c r="AM49" s="375">
        <f t="shared" si="5"/>
        <v>2024</v>
      </c>
      <c r="AN49" s="375">
        <f t="shared" si="5"/>
        <v>2025</v>
      </c>
      <c r="AO49" s="375">
        <f t="shared" si="5"/>
        <v>2026</v>
      </c>
      <c r="AP49" s="375">
        <f t="shared" si="5"/>
        <v>2027</v>
      </c>
      <c r="AQ49" s="375">
        <f t="shared" si="5"/>
        <v>2028</v>
      </c>
      <c r="AR49" s="375">
        <f t="shared" si="5"/>
        <v>2029</v>
      </c>
      <c r="AS49" s="375">
        <f t="shared" si="5"/>
        <v>2030</v>
      </c>
      <c r="AT49" s="375">
        <f t="shared" si="5"/>
        <v>2031</v>
      </c>
      <c r="AU49" s="375">
        <f t="shared" si="5"/>
        <v>2032</v>
      </c>
      <c r="AV49" s="375">
        <f t="shared" si="5"/>
        <v>2033</v>
      </c>
      <c r="AW49" s="375">
        <f t="shared" si="5"/>
        <v>2034</v>
      </c>
      <c r="AX49" s="356"/>
    </row>
    <row r="50" spans="2:50">
      <c r="B50" s="353"/>
      <c r="C50" s="354"/>
      <c r="D50" s="359" t="str">
        <f>D35</f>
        <v>Front loading EL1- 1.04 MEF</v>
      </c>
      <c r="E50" s="378">
        <v>1</v>
      </c>
      <c r="F50" s="378">
        <v>1</v>
      </c>
      <c r="G50" s="378">
        <v>1</v>
      </c>
      <c r="H50" s="378">
        <v>1</v>
      </c>
      <c r="I50" s="378">
        <v>1</v>
      </c>
      <c r="J50" s="378">
        <v>1</v>
      </c>
      <c r="K50" s="378">
        <v>1</v>
      </c>
      <c r="L50" s="378">
        <v>1</v>
      </c>
      <c r="M50" s="378">
        <v>1</v>
      </c>
      <c r="N50" s="378">
        <v>1</v>
      </c>
      <c r="O50" s="378">
        <v>1</v>
      </c>
      <c r="P50" s="378">
        <v>1</v>
      </c>
      <c r="Q50" s="378">
        <v>1</v>
      </c>
      <c r="R50" s="378">
        <v>1</v>
      </c>
      <c r="S50" s="378">
        <v>1</v>
      </c>
      <c r="T50" s="378">
        <v>1</v>
      </c>
      <c r="U50" s="378">
        <v>1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  <c r="AX50" s="356"/>
    </row>
    <row r="51" spans="2:50">
      <c r="B51" s="353"/>
      <c r="C51" s="354"/>
      <c r="D51" s="359" t="str">
        <f>D36</f>
        <v>Front loading EL2- 1.26 MEF</v>
      </c>
      <c r="E51" s="378">
        <v>0</v>
      </c>
      <c r="F51" s="378">
        <v>0</v>
      </c>
      <c r="G51" s="378">
        <v>0</v>
      </c>
      <c r="H51" s="378">
        <v>0</v>
      </c>
      <c r="I51" s="378">
        <v>0</v>
      </c>
      <c r="J51" s="378">
        <v>0</v>
      </c>
      <c r="K51" s="378">
        <v>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68">
        <f t="shared" ref="V51:AW51" si="6">IF(V49&lt;$E$47,V36,0)</f>
        <v>1</v>
      </c>
      <c r="W51" s="368">
        <f t="shared" si="6"/>
        <v>1</v>
      </c>
      <c r="X51" s="368">
        <f t="shared" si="6"/>
        <v>1</v>
      </c>
      <c r="Y51" s="368">
        <f t="shared" si="6"/>
        <v>1</v>
      </c>
      <c r="Z51" s="368">
        <f t="shared" si="6"/>
        <v>1</v>
      </c>
      <c r="AA51" s="368">
        <f t="shared" si="6"/>
        <v>1</v>
      </c>
      <c r="AB51" s="368">
        <f t="shared" si="6"/>
        <v>0</v>
      </c>
      <c r="AC51" s="368">
        <f t="shared" si="6"/>
        <v>0</v>
      </c>
      <c r="AD51" s="368">
        <f t="shared" si="6"/>
        <v>0</v>
      </c>
      <c r="AE51" s="368">
        <f t="shared" si="6"/>
        <v>0</v>
      </c>
      <c r="AF51" s="368">
        <f t="shared" si="6"/>
        <v>0</v>
      </c>
      <c r="AG51" s="368">
        <f t="shared" si="6"/>
        <v>0</v>
      </c>
      <c r="AH51" s="368">
        <f t="shared" si="6"/>
        <v>0</v>
      </c>
      <c r="AI51" s="368">
        <f t="shared" si="6"/>
        <v>0</v>
      </c>
      <c r="AJ51" s="368">
        <f t="shared" si="6"/>
        <v>0</v>
      </c>
      <c r="AK51" s="368">
        <f t="shared" si="6"/>
        <v>0</v>
      </c>
      <c r="AL51" s="368">
        <f t="shared" si="6"/>
        <v>0</v>
      </c>
      <c r="AM51" s="368">
        <f t="shared" si="6"/>
        <v>0</v>
      </c>
      <c r="AN51" s="368">
        <f t="shared" si="6"/>
        <v>0</v>
      </c>
      <c r="AO51" s="368">
        <f t="shared" si="6"/>
        <v>0</v>
      </c>
      <c r="AP51" s="368">
        <f t="shared" si="6"/>
        <v>0</v>
      </c>
      <c r="AQ51" s="368">
        <f t="shared" si="6"/>
        <v>0</v>
      </c>
      <c r="AR51" s="368">
        <f t="shared" si="6"/>
        <v>0</v>
      </c>
      <c r="AS51" s="368">
        <f t="shared" si="6"/>
        <v>0</v>
      </c>
      <c r="AT51" s="368">
        <f t="shared" si="6"/>
        <v>0</v>
      </c>
      <c r="AU51" s="368">
        <f t="shared" si="6"/>
        <v>0</v>
      </c>
      <c r="AV51" s="368">
        <f t="shared" si="6"/>
        <v>0</v>
      </c>
      <c r="AW51" s="368">
        <f t="shared" si="6"/>
        <v>0</v>
      </c>
      <c r="AX51" s="356"/>
    </row>
    <row r="52" spans="2:50" ht="25.5">
      <c r="B52" s="353"/>
      <c r="C52" s="354"/>
      <c r="D52" s="367" t="str">
        <f>D37</f>
        <v>Front loading EL3- 2.00 MEF (2012 standard)</v>
      </c>
      <c r="E52" s="368">
        <f t="shared" ref="E52:S52" si="7">IF(E$49&lt;$E$47,E37,1)</f>
        <v>0</v>
      </c>
      <c r="F52" s="368">
        <f t="shared" si="7"/>
        <v>0</v>
      </c>
      <c r="G52" s="368">
        <f t="shared" si="7"/>
        <v>0</v>
      </c>
      <c r="H52" s="368">
        <f t="shared" si="7"/>
        <v>0</v>
      </c>
      <c r="I52" s="368">
        <f t="shared" si="7"/>
        <v>0</v>
      </c>
      <c r="J52" s="368">
        <f t="shared" si="7"/>
        <v>0</v>
      </c>
      <c r="K52" s="368">
        <f t="shared" si="7"/>
        <v>0</v>
      </c>
      <c r="L52" s="368">
        <f t="shared" si="7"/>
        <v>0</v>
      </c>
      <c r="M52" s="368">
        <f t="shared" si="7"/>
        <v>0</v>
      </c>
      <c r="N52" s="368">
        <f t="shared" si="7"/>
        <v>0</v>
      </c>
      <c r="O52" s="368">
        <f t="shared" si="7"/>
        <v>0</v>
      </c>
      <c r="P52" s="368">
        <f t="shared" si="7"/>
        <v>0</v>
      </c>
      <c r="Q52" s="368">
        <f t="shared" si="7"/>
        <v>0</v>
      </c>
      <c r="R52" s="368">
        <f t="shared" si="7"/>
        <v>0</v>
      </c>
      <c r="S52" s="368">
        <f t="shared" si="7"/>
        <v>0</v>
      </c>
      <c r="T52" s="368">
        <f t="shared" ref="T52:AW52" si="8">IF(T$49&lt;$E$47,T37,1)</f>
        <v>0</v>
      </c>
      <c r="U52" s="368">
        <f t="shared" si="8"/>
        <v>0</v>
      </c>
      <c r="V52" s="368">
        <f t="shared" si="8"/>
        <v>0</v>
      </c>
      <c r="W52" s="368">
        <f t="shared" si="8"/>
        <v>0</v>
      </c>
      <c r="X52" s="368">
        <f t="shared" si="8"/>
        <v>0</v>
      </c>
      <c r="Y52" s="368">
        <f t="shared" si="8"/>
        <v>0</v>
      </c>
      <c r="Z52" s="368">
        <f t="shared" si="8"/>
        <v>0</v>
      </c>
      <c r="AA52" s="368">
        <f t="shared" si="8"/>
        <v>0</v>
      </c>
      <c r="AB52" s="368">
        <f t="shared" si="8"/>
        <v>1</v>
      </c>
      <c r="AC52" s="368">
        <f t="shared" si="8"/>
        <v>1</v>
      </c>
      <c r="AD52" s="368">
        <f t="shared" si="8"/>
        <v>1</v>
      </c>
      <c r="AE52" s="368">
        <f t="shared" si="8"/>
        <v>1</v>
      </c>
      <c r="AF52" s="368">
        <f t="shared" si="8"/>
        <v>1</v>
      </c>
      <c r="AG52" s="368">
        <f t="shared" si="8"/>
        <v>1</v>
      </c>
      <c r="AH52" s="368">
        <f t="shared" si="8"/>
        <v>1</v>
      </c>
      <c r="AI52" s="368">
        <f t="shared" si="8"/>
        <v>1</v>
      </c>
      <c r="AJ52" s="368">
        <f t="shared" si="8"/>
        <v>1</v>
      </c>
      <c r="AK52" s="368">
        <f t="shared" si="8"/>
        <v>1</v>
      </c>
      <c r="AL52" s="368">
        <f t="shared" si="8"/>
        <v>1</v>
      </c>
      <c r="AM52" s="368">
        <f t="shared" si="8"/>
        <v>1</v>
      </c>
      <c r="AN52" s="368">
        <f t="shared" si="8"/>
        <v>1</v>
      </c>
      <c r="AO52" s="368">
        <f t="shared" si="8"/>
        <v>1</v>
      </c>
      <c r="AP52" s="368">
        <f t="shared" si="8"/>
        <v>1</v>
      </c>
      <c r="AQ52" s="368">
        <f t="shared" si="8"/>
        <v>1</v>
      </c>
      <c r="AR52" s="368">
        <f t="shared" si="8"/>
        <v>1</v>
      </c>
      <c r="AS52" s="368">
        <f t="shared" si="8"/>
        <v>1</v>
      </c>
      <c r="AT52" s="368">
        <f t="shared" si="8"/>
        <v>1</v>
      </c>
      <c r="AU52" s="368">
        <f t="shared" si="8"/>
        <v>1</v>
      </c>
      <c r="AV52" s="368">
        <f t="shared" si="8"/>
        <v>1</v>
      </c>
      <c r="AW52" s="368">
        <f t="shared" si="8"/>
        <v>1</v>
      </c>
      <c r="AX52" s="356"/>
    </row>
    <row r="53" spans="2:50">
      <c r="B53" s="353"/>
      <c r="C53" s="354"/>
      <c r="D53" s="383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  <c r="AJ53" s="385"/>
      <c r="AK53" s="385"/>
      <c r="AL53" s="385"/>
      <c r="AM53" s="385"/>
      <c r="AN53" s="385"/>
      <c r="AO53" s="385"/>
      <c r="AP53" s="385"/>
      <c r="AQ53" s="385"/>
      <c r="AR53" s="385"/>
      <c r="AS53" s="385"/>
      <c r="AT53" s="385"/>
      <c r="AU53" s="385"/>
      <c r="AV53" s="385"/>
      <c r="AW53" s="384"/>
      <c r="AX53" s="356"/>
    </row>
    <row r="54" spans="2:50">
      <c r="B54" s="353"/>
      <c r="C54" s="354"/>
      <c r="D54" s="358" t="str">
        <f t="shared" ref="D54:S54" si="9">D39</f>
        <v xml:space="preserve">Top loading </v>
      </c>
      <c r="E54" s="359">
        <f t="shared" si="9"/>
        <v>1990</v>
      </c>
      <c r="F54" s="359">
        <f t="shared" si="9"/>
        <v>1991</v>
      </c>
      <c r="G54" s="359">
        <f t="shared" si="9"/>
        <v>1992</v>
      </c>
      <c r="H54" s="359">
        <f t="shared" si="9"/>
        <v>1993</v>
      </c>
      <c r="I54" s="359">
        <f t="shared" si="9"/>
        <v>1994</v>
      </c>
      <c r="J54" s="359">
        <f t="shared" si="9"/>
        <v>1995</v>
      </c>
      <c r="K54" s="359">
        <f t="shared" si="9"/>
        <v>1996</v>
      </c>
      <c r="L54" s="359">
        <f t="shared" si="9"/>
        <v>1997</v>
      </c>
      <c r="M54" s="359">
        <f t="shared" si="9"/>
        <v>1998</v>
      </c>
      <c r="N54" s="359">
        <f t="shared" si="9"/>
        <v>1999</v>
      </c>
      <c r="O54" s="359">
        <f t="shared" si="9"/>
        <v>2000</v>
      </c>
      <c r="P54" s="359">
        <f t="shared" si="9"/>
        <v>2001</v>
      </c>
      <c r="Q54" s="359">
        <f t="shared" si="9"/>
        <v>2002</v>
      </c>
      <c r="R54" s="359">
        <f t="shared" si="9"/>
        <v>2003</v>
      </c>
      <c r="S54" s="359">
        <f t="shared" si="9"/>
        <v>2004</v>
      </c>
      <c r="T54" s="359">
        <f t="shared" ref="T54:AW54" si="10">T39</f>
        <v>2005</v>
      </c>
      <c r="U54" s="359">
        <f t="shared" si="10"/>
        <v>2006</v>
      </c>
      <c r="V54" s="359">
        <f t="shared" si="10"/>
        <v>2007</v>
      </c>
      <c r="W54" s="359">
        <f t="shared" si="10"/>
        <v>2008</v>
      </c>
      <c r="X54" s="359">
        <f t="shared" si="10"/>
        <v>2009</v>
      </c>
      <c r="Y54" s="359">
        <f t="shared" si="10"/>
        <v>2010</v>
      </c>
      <c r="Z54" s="359">
        <f t="shared" si="10"/>
        <v>2011</v>
      </c>
      <c r="AA54" s="359">
        <f t="shared" si="10"/>
        <v>2012</v>
      </c>
      <c r="AB54" s="359">
        <f t="shared" si="10"/>
        <v>2013</v>
      </c>
      <c r="AC54" s="359">
        <f t="shared" si="10"/>
        <v>2014</v>
      </c>
      <c r="AD54" s="359">
        <f t="shared" si="10"/>
        <v>2015</v>
      </c>
      <c r="AE54" s="359">
        <f t="shared" si="10"/>
        <v>2016</v>
      </c>
      <c r="AF54" s="359">
        <f t="shared" si="10"/>
        <v>2017</v>
      </c>
      <c r="AG54" s="359">
        <f t="shared" si="10"/>
        <v>2018</v>
      </c>
      <c r="AH54" s="359">
        <f t="shared" si="10"/>
        <v>2019</v>
      </c>
      <c r="AI54" s="359">
        <f t="shared" si="10"/>
        <v>2020</v>
      </c>
      <c r="AJ54" s="359">
        <f t="shared" si="10"/>
        <v>2021</v>
      </c>
      <c r="AK54" s="359">
        <f t="shared" si="10"/>
        <v>2022</v>
      </c>
      <c r="AL54" s="359">
        <f t="shared" si="10"/>
        <v>2023</v>
      </c>
      <c r="AM54" s="359">
        <f t="shared" si="10"/>
        <v>2024</v>
      </c>
      <c r="AN54" s="359">
        <f t="shared" si="10"/>
        <v>2025</v>
      </c>
      <c r="AO54" s="359">
        <f t="shared" si="10"/>
        <v>2026</v>
      </c>
      <c r="AP54" s="359">
        <f t="shared" si="10"/>
        <v>2027</v>
      </c>
      <c r="AQ54" s="359">
        <f t="shared" si="10"/>
        <v>2028</v>
      </c>
      <c r="AR54" s="359">
        <f t="shared" si="10"/>
        <v>2029</v>
      </c>
      <c r="AS54" s="359">
        <f t="shared" si="10"/>
        <v>2030</v>
      </c>
      <c r="AT54" s="359">
        <f t="shared" si="10"/>
        <v>2031</v>
      </c>
      <c r="AU54" s="359">
        <f t="shared" si="10"/>
        <v>2032</v>
      </c>
      <c r="AV54" s="359">
        <f t="shared" si="10"/>
        <v>2033</v>
      </c>
      <c r="AW54" s="359">
        <f t="shared" si="10"/>
        <v>2034</v>
      </c>
      <c r="AX54" s="356"/>
    </row>
    <row r="55" spans="2:50">
      <c r="B55" s="353"/>
      <c r="C55" s="354"/>
      <c r="D55" s="359" t="str">
        <f>D40</f>
        <v>Top loading EL1- 1.04 MEF</v>
      </c>
      <c r="E55" s="378">
        <v>1</v>
      </c>
      <c r="F55" s="378">
        <v>1</v>
      </c>
      <c r="G55" s="378">
        <v>1</v>
      </c>
      <c r="H55" s="378">
        <v>1</v>
      </c>
      <c r="I55" s="378">
        <v>1</v>
      </c>
      <c r="J55" s="378">
        <v>1</v>
      </c>
      <c r="K55" s="378">
        <v>1</v>
      </c>
      <c r="L55" s="378">
        <v>1</v>
      </c>
      <c r="M55" s="378">
        <v>1</v>
      </c>
      <c r="N55" s="378">
        <v>1</v>
      </c>
      <c r="O55" s="378">
        <v>1</v>
      </c>
      <c r="P55" s="378">
        <v>1</v>
      </c>
      <c r="Q55" s="378">
        <v>1</v>
      </c>
      <c r="R55" s="378">
        <v>1</v>
      </c>
      <c r="S55" s="378">
        <v>1</v>
      </c>
      <c r="T55" s="378">
        <v>1</v>
      </c>
      <c r="U55" s="378">
        <v>1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  <c r="AX55" s="356"/>
    </row>
    <row r="56" spans="2:50">
      <c r="B56" s="353"/>
      <c r="C56" s="354"/>
      <c r="D56" s="359" t="str">
        <f>D41</f>
        <v>Top loading EL2- 1.26 MEF</v>
      </c>
      <c r="E56" s="368">
        <v>0</v>
      </c>
      <c r="F56" s="368">
        <v>0</v>
      </c>
      <c r="G56" s="368">
        <v>0</v>
      </c>
      <c r="H56" s="368">
        <v>0</v>
      </c>
      <c r="I56" s="368">
        <v>0</v>
      </c>
      <c r="J56" s="368">
        <v>0</v>
      </c>
      <c r="K56" s="368">
        <v>0</v>
      </c>
      <c r="L56" s="368">
        <v>0</v>
      </c>
      <c r="M56" s="368">
        <v>0</v>
      </c>
      <c r="N56" s="368">
        <v>0</v>
      </c>
      <c r="O56" s="368">
        <v>0</v>
      </c>
      <c r="P56" s="368">
        <v>0</v>
      </c>
      <c r="Q56" s="368">
        <v>0</v>
      </c>
      <c r="R56" s="368">
        <v>0</v>
      </c>
      <c r="S56" s="368">
        <v>0</v>
      </c>
      <c r="T56" s="368">
        <v>0</v>
      </c>
      <c r="U56" s="368">
        <v>0</v>
      </c>
      <c r="V56" s="368">
        <f t="shared" ref="V56:AW56" si="11">IF(V$49&lt;$E$47,V41,0)</f>
        <v>1</v>
      </c>
      <c r="W56" s="368">
        <f t="shared" si="11"/>
        <v>1</v>
      </c>
      <c r="X56" s="368">
        <f t="shared" si="11"/>
        <v>1</v>
      </c>
      <c r="Y56" s="368">
        <f t="shared" si="11"/>
        <v>1</v>
      </c>
      <c r="Z56" s="368">
        <f t="shared" si="11"/>
        <v>1</v>
      </c>
      <c r="AA56" s="368">
        <f t="shared" si="11"/>
        <v>1</v>
      </c>
      <c r="AB56" s="368">
        <f t="shared" si="11"/>
        <v>0</v>
      </c>
      <c r="AC56" s="368">
        <f t="shared" si="11"/>
        <v>0</v>
      </c>
      <c r="AD56" s="368">
        <f t="shared" si="11"/>
        <v>0</v>
      </c>
      <c r="AE56" s="368">
        <f t="shared" si="11"/>
        <v>0</v>
      </c>
      <c r="AF56" s="368">
        <f t="shared" si="11"/>
        <v>0</v>
      </c>
      <c r="AG56" s="368">
        <f t="shared" si="11"/>
        <v>0</v>
      </c>
      <c r="AH56" s="368">
        <f t="shared" si="11"/>
        <v>0</v>
      </c>
      <c r="AI56" s="368">
        <f t="shared" si="11"/>
        <v>0</v>
      </c>
      <c r="AJ56" s="368">
        <f t="shared" si="11"/>
        <v>0</v>
      </c>
      <c r="AK56" s="368">
        <f t="shared" si="11"/>
        <v>0</v>
      </c>
      <c r="AL56" s="368">
        <f t="shared" si="11"/>
        <v>0</v>
      </c>
      <c r="AM56" s="368">
        <f t="shared" si="11"/>
        <v>0</v>
      </c>
      <c r="AN56" s="368">
        <f t="shared" si="11"/>
        <v>0</v>
      </c>
      <c r="AO56" s="368">
        <f t="shared" si="11"/>
        <v>0</v>
      </c>
      <c r="AP56" s="368">
        <f t="shared" si="11"/>
        <v>0</v>
      </c>
      <c r="AQ56" s="368">
        <f t="shared" si="11"/>
        <v>0</v>
      </c>
      <c r="AR56" s="368">
        <f t="shared" si="11"/>
        <v>0</v>
      </c>
      <c r="AS56" s="368">
        <f t="shared" si="11"/>
        <v>0</v>
      </c>
      <c r="AT56" s="368">
        <f t="shared" si="11"/>
        <v>0</v>
      </c>
      <c r="AU56" s="368">
        <f t="shared" si="11"/>
        <v>0</v>
      </c>
      <c r="AV56" s="368">
        <f t="shared" si="11"/>
        <v>0</v>
      </c>
      <c r="AW56" s="368">
        <f t="shared" si="11"/>
        <v>0</v>
      </c>
      <c r="AX56" s="356"/>
    </row>
    <row r="57" spans="2:50" ht="25.5">
      <c r="B57" s="353"/>
      <c r="C57" s="354"/>
      <c r="D57" s="367" t="str">
        <f>D42</f>
        <v xml:space="preserve">Top loading EL3- 1.60 MEF (2012 standard) </v>
      </c>
      <c r="E57" s="368">
        <f t="shared" ref="E57:S57" si="12">IF(E$49&lt;$E$47,E42,1)</f>
        <v>0</v>
      </c>
      <c r="F57" s="368">
        <f t="shared" si="12"/>
        <v>0</v>
      </c>
      <c r="G57" s="368">
        <f t="shared" si="12"/>
        <v>0</v>
      </c>
      <c r="H57" s="368">
        <f t="shared" si="12"/>
        <v>0</v>
      </c>
      <c r="I57" s="368">
        <f t="shared" si="12"/>
        <v>0</v>
      </c>
      <c r="J57" s="368">
        <f t="shared" si="12"/>
        <v>0</v>
      </c>
      <c r="K57" s="368">
        <f t="shared" si="12"/>
        <v>0</v>
      </c>
      <c r="L57" s="368">
        <f t="shared" si="12"/>
        <v>0</v>
      </c>
      <c r="M57" s="368">
        <f t="shared" si="12"/>
        <v>0</v>
      </c>
      <c r="N57" s="368">
        <f t="shared" si="12"/>
        <v>0</v>
      </c>
      <c r="O57" s="368">
        <f t="shared" si="12"/>
        <v>0</v>
      </c>
      <c r="P57" s="368">
        <f t="shared" si="12"/>
        <v>0</v>
      </c>
      <c r="Q57" s="368">
        <f t="shared" si="12"/>
        <v>0</v>
      </c>
      <c r="R57" s="368">
        <f t="shared" si="12"/>
        <v>0</v>
      </c>
      <c r="S57" s="368">
        <f t="shared" si="12"/>
        <v>0</v>
      </c>
      <c r="T57" s="368">
        <f t="shared" ref="T57:AW57" si="13">IF(T$49&lt;$E$47,T42,1)</f>
        <v>0</v>
      </c>
      <c r="U57" s="368">
        <f t="shared" si="13"/>
        <v>0</v>
      </c>
      <c r="V57" s="368">
        <f t="shared" si="13"/>
        <v>0</v>
      </c>
      <c r="W57" s="368">
        <f t="shared" si="13"/>
        <v>0</v>
      </c>
      <c r="X57" s="368">
        <f t="shared" si="13"/>
        <v>0</v>
      </c>
      <c r="Y57" s="368">
        <f t="shared" si="13"/>
        <v>0</v>
      </c>
      <c r="Z57" s="368">
        <f t="shared" si="13"/>
        <v>0</v>
      </c>
      <c r="AA57" s="368">
        <f t="shared" si="13"/>
        <v>0</v>
      </c>
      <c r="AB57" s="368">
        <f t="shared" si="13"/>
        <v>1</v>
      </c>
      <c r="AC57" s="368">
        <f t="shared" si="13"/>
        <v>1</v>
      </c>
      <c r="AD57" s="368">
        <f t="shared" si="13"/>
        <v>1</v>
      </c>
      <c r="AE57" s="368">
        <f t="shared" si="13"/>
        <v>1</v>
      </c>
      <c r="AF57" s="368">
        <f t="shared" si="13"/>
        <v>1</v>
      </c>
      <c r="AG57" s="368">
        <f t="shared" si="13"/>
        <v>1</v>
      </c>
      <c r="AH57" s="368">
        <f t="shared" si="13"/>
        <v>1</v>
      </c>
      <c r="AI57" s="368">
        <f t="shared" si="13"/>
        <v>1</v>
      </c>
      <c r="AJ57" s="368">
        <f t="shared" si="13"/>
        <v>1</v>
      </c>
      <c r="AK57" s="368">
        <f t="shared" si="13"/>
        <v>1</v>
      </c>
      <c r="AL57" s="368">
        <f t="shared" si="13"/>
        <v>1</v>
      </c>
      <c r="AM57" s="368">
        <f t="shared" si="13"/>
        <v>1</v>
      </c>
      <c r="AN57" s="368">
        <f t="shared" si="13"/>
        <v>1</v>
      </c>
      <c r="AO57" s="368">
        <f t="shared" si="13"/>
        <v>1</v>
      </c>
      <c r="AP57" s="368">
        <f t="shared" si="13"/>
        <v>1</v>
      </c>
      <c r="AQ57" s="368">
        <f t="shared" si="13"/>
        <v>1</v>
      </c>
      <c r="AR57" s="368">
        <f t="shared" si="13"/>
        <v>1</v>
      </c>
      <c r="AS57" s="368">
        <f t="shared" si="13"/>
        <v>1</v>
      </c>
      <c r="AT57" s="368">
        <f t="shared" si="13"/>
        <v>1</v>
      </c>
      <c r="AU57" s="368">
        <f t="shared" si="13"/>
        <v>1</v>
      </c>
      <c r="AV57" s="368">
        <f t="shared" si="13"/>
        <v>1</v>
      </c>
      <c r="AW57" s="368">
        <f t="shared" si="13"/>
        <v>1</v>
      </c>
      <c r="AX57" s="356"/>
    </row>
    <row r="58" spans="2:50">
      <c r="B58" s="353"/>
      <c r="C58" s="354"/>
      <c r="D58" s="354"/>
      <c r="E58" s="355"/>
      <c r="F58" s="355"/>
      <c r="G58" s="355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5"/>
      <c r="U58" s="355"/>
      <c r="V58" s="355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  <c r="AG58" s="354"/>
      <c r="AH58" s="354"/>
      <c r="AI58" s="354"/>
      <c r="AJ58" s="354"/>
      <c r="AK58" s="354"/>
      <c r="AL58" s="354"/>
      <c r="AM58" s="354"/>
      <c r="AN58" s="354"/>
      <c r="AO58" s="354"/>
      <c r="AP58" s="354"/>
      <c r="AQ58" s="354"/>
      <c r="AR58" s="354"/>
      <c r="AS58" s="354"/>
      <c r="AT58" s="354"/>
      <c r="AU58" s="354"/>
      <c r="AV58" s="354"/>
      <c r="AW58" s="354"/>
      <c r="AX58" s="356"/>
    </row>
    <row r="59" spans="2:50">
      <c r="B59" s="353"/>
      <c r="C59" s="354"/>
      <c r="D59" s="354"/>
      <c r="E59" s="355"/>
      <c r="F59" s="355"/>
      <c r="G59" s="355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5"/>
      <c r="U59" s="355"/>
      <c r="V59" s="355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54"/>
      <c r="AH59" s="354"/>
      <c r="AI59" s="354"/>
      <c r="AJ59" s="354"/>
      <c r="AK59" s="354"/>
      <c r="AL59" s="354"/>
      <c r="AM59" s="354"/>
      <c r="AN59" s="354"/>
      <c r="AO59" s="354"/>
      <c r="AP59" s="354"/>
      <c r="AQ59" s="354"/>
      <c r="AR59" s="354"/>
      <c r="AS59" s="354"/>
      <c r="AT59" s="354"/>
      <c r="AU59" s="354"/>
      <c r="AV59" s="354"/>
      <c r="AW59" s="354"/>
      <c r="AX59" s="356"/>
    </row>
    <row r="60" spans="2:50" ht="13.5" thickBot="1">
      <c r="B60" s="357"/>
      <c r="C60" s="360"/>
      <c r="D60" s="360"/>
      <c r="E60" s="363"/>
      <c r="F60" s="363"/>
      <c r="G60" s="363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3"/>
      <c r="U60" s="363"/>
      <c r="V60" s="363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60"/>
      <c r="AN60" s="360"/>
      <c r="AO60" s="360"/>
      <c r="AP60" s="360"/>
      <c r="AQ60" s="360"/>
      <c r="AR60" s="360"/>
      <c r="AS60" s="360"/>
      <c r="AT60" s="360"/>
      <c r="AU60" s="360"/>
      <c r="AV60" s="360"/>
      <c r="AW60" s="360"/>
      <c r="AX60" s="361"/>
    </row>
    <row r="61" spans="2:50">
      <c r="T61" s="10"/>
      <c r="U61" s="10"/>
      <c r="V61" s="10"/>
    </row>
    <row r="62" spans="2:50" ht="13.5" thickBot="1">
      <c r="B62" s="93" t="s">
        <v>57</v>
      </c>
      <c r="T62" s="10"/>
      <c r="U62" s="10"/>
      <c r="V62" s="10"/>
    </row>
    <row r="63" spans="2:50">
      <c r="B63" s="101"/>
      <c r="C63" s="12"/>
      <c r="D63" s="12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97"/>
      <c r="U63" s="97"/>
      <c r="V63" s="97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99"/>
    </row>
    <row r="64" spans="2:50">
      <c r="B64" s="39" t="s">
        <v>140</v>
      </c>
      <c r="C64" s="14"/>
      <c r="D64" s="14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6"/>
    </row>
    <row r="65" spans="2:50">
      <c r="B65" s="13"/>
      <c r="C65" s="14"/>
      <c r="D65" s="14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15"/>
      <c r="U65" s="15"/>
      <c r="V65" s="15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6"/>
    </row>
    <row r="66" spans="2:50">
      <c r="B66" s="13"/>
      <c r="C66" s="14"/>
      <c r="D66" s="35" t="s">
        <v>8</v>
      </c>
      <c r="E66" s="376">
        <f t="shared" ref="E66:S66" si="14">E34</f>
        <v>1990</v>
      </c>
      <c r="F66" s="376">
        <f t="shared" si="14"/>
        <v>1991</v>
      </c>
      <c r="G66" s="376">
        <f t="shared" si="14"/>
        <v>1992</v>
      </c>
      <c r="H66" s="376">
        <f t="shared" si="14"/>
        <v>1993</v>
      </c>
      <c r="I66" s="376">
        <f t="shared" si="14"/>
        <v>1994</v>
      </c>
      <c r="J66" s="376">
        <f t="shared" si="14"/>
        <v>1995</v>
      </c>
      <c r="K66" s="376">
        <f t="shared" si="14"/>
        <v>1996</v>
      </c>
      <c r="L66" s="376">
        <f t="shared" si="14"/>
        <v>1997</v>
      </c>
      <c r="M66" s="376">
        <f t="shared" si="14"/>
        <v>1998</v>
      </c>
      <c r="N66" s="376">
        <f t="shared" si="14"/>
        <v>1999</v>
      </c>
      <c r="O66" s="376">
        <f t="shared" si="14"/>
        <v>2000</v>
      </c>
      <c r="P66" s="376">
        <f t="shared" si="14"/>
        <v>2001</v>
      </c>
      <c r="Q66" s="376">
        <f t="shared" si="14"/>
        <v>2002</v>
      </c>
      <c r="R66" s="376">
        <f t="shared" si="14"/>
        <v>2003</v>
      </c>
      <c r="S66" s="376">
        <f t="shared" si="14"/>
        <v>2004</v>
      </c>
      <c r="T66" s="109">
        <f t="shared" ref="T66:AW66" si="15">T34</f>
        <v>2005</v>
      </c>
      <c r="U66" s="109">
        <f t="shared" si="15"/>
        <v>2006</v>
      </c>
      <c r="V66" s="109">
        <f t="shared" si="15"/>
        <v>2007</v>
      </c>
      <c r="W66" s="109">
        <f t="shared" si="15"/>
        <v>2008</v>
      </c>
      <c r="X66" s="109">
        <f t="shared" si="15"/>
        <v>2009</v>
      </c>
      <c r="Y66" s="109">
        <f t="shared" si="15"/>
        <v>2010</v>
      </c>
      <c r="Z66" s="109">
        <f t="shared" si="15"/>
        <v>2011</v>
      </c>
      <c r="AA66" s="109">
        <f t="shared" si="15"/>
        <v>2012</v>
      </c>
      <c r="AB66" s="109">
        <f t="shared" si="15"/>
        <v>2013</v>
      </c>
      <c r="AC66" s="109">
        <f t="shared" si="15"/>
        <v>2014</v>
      </c>
      <c r="AD66" s="109">
        <f t="shared" si="15"/>
        <v>2015</v>
      </c>
      <c r="AE66" s="109">
        <f t="shared" si="15"/>
        <v>2016</v>
      </c>
      <c r="AF66" s="109">
        <f t="shared" si="15"/>
        <v>2017</v>
      </c>
      <c r="AG66" s="109">
        <f t="shared" si="15"/>
        <v>2018</v>
      </c>
      <c r="AH66" s="109">
        <f t="shared" si="15"/>
        <v>2019</v>
      </c>
      <c r="AI66" s="109">
        <f t="shared" si="15"/>
        <v>2020</v>
      </c>
      <c r="AJ66" s="109">
        <f t="shared" si="15"/>
        <v>2021</v>
      </c>
      <c r="AK66" s="109">
        <f t="shared" si="15"/>
        <v>2022</v>
      </c>
      <c r="AL66" s="109">
        <f t="shared" si="15"/>
        <v>2023</v>
      </c>
      <c r="AM66" s="109">
        <f t="shared" si="15"/>
        <v>2024</v>
      </c>
      <c r="AN66" s="109">
        <f t="shared" si="15"/>
        <v>2025</v>
      </c>
      <c r="AO66" s="109">
        <f t="shared" si="15"/>
        <v>2026</v>
      </c>
      <c r="AP66" s="109">
        <f t="shared" si="15"/>
        <v>2027</v>
      </c>
      <c r="AQ66" s="109">
        <f t="shared" si="15"/>
        <v>2028</v>
      </c>
      <c r="AR66" s="109">
        <f t="shared" si="15"/>
        <v>2029</v>
      </c>
      <c r="AS66" s="109">
        <f t="shared" si="15"/>
        <v>2030</v>
      </c>
      <c r="AT66" s="109">
        <f t="shared" si="15"/>
        <v>2031</v>
      </c>
      <c r="AU66" s="109">
        <f t="shared" si="15"/>
        <v>2032</v>
      </c>
      <c r="AV66" s="109">
        <f t="shared" si="15"/>
        <v>2033</v>
      </c>
      <c r="AW66" s="109">
        <f t="shared" si="15"/>
        <v>2034</v>
      </c>
      <c r="AX66" s="102"/>
    </row>
    <row r="67" spans="2:50">
      <c r="B67" s="13"/>
      <c r="C67" s="14"/>
      <c r="D67" s="35" t="str">
        <f>CONCATENATE(D9,"pre case")</f>
        <v>Front loading pre case</v>
      </c>
      <c r="E67" s="371">
        <f t="shared" ref="E67:S67" si="16">E35*FL_EL1_UEC+E36*FL_EL2_UEC+E37*FL_EL3_UEC</f>
        <v>3559.4384986242303</v>
      </c>
      <c r="F67" s="371">
        <f t="shared" si="16"/>
        <v>3559.4384986242303</v>
      </c>
      <c r="G67" s="371">
        <f t="shared" si="16"/>
        <v>3559.4384986242303</v>
      </c>
      <c r="H67" s="371">
        <f t="shared" si="16"/>
        <v>3559.4384986242303</v>
      </c>
      <c r="I67" s="371">
        <f t="shared" si="16"/>
        <v>3559.4384986242303</v>
      </c>
      <c r="J67" s="371">
        <f t="shared" si="16"/>
        <v>3559.4384986242303</v>
      </c>
      <c r="K67" s="371">
        <f t="shared" si="16"/>
        <v>3559.4384986242303</v>
      </c>
      <c r="L67" s="371">
        <f t="shared" si="16"/>
        <v>3559.4384986242303</v>
      </c>
      <c r="M67" s="371">
        <f t="shared" si="16"/>
        <v>3559.4384986242303</v>
      </c>
      <c r="N67" s="371">
        <f t="shared" si="16"/>
        <v>3559.4384986242303</v>
      </c>
      <c r="O67" s="371">
        <f t="shared" si="16"/>
        <v>3559.4384986242303</v>
      </c>
      <c r="P67" s="371">
        <f t="shared" si="16"/>
        <v>3559.4384986242303</v>
      </c>
      <c r="Q67" s="371">
        <f t="shared" si="16"/>
        <v>3559.4384986242303</v>
      </c>
      <c r="R67" s="371">
        <f t="shared" si="16"/>
        <v>3559.4384986242303</v>
      </c>
      <c r="S67" s="371">
        <f t="shared" si="16"/>
        <v>3559.4384986242303</v>
      </c>
      <c r="T67" s="100">
        <f t="shared" ref="T67:AW67" si="17">T35*FL_EL1_UEC+T36*FL_EL2_UEC+T37*FL_EL3_UEC</f>
        <v>3559.4384986242303</v>
      </c>
      <c r="U67" s="100">
        <f t="shared" si="17"/>
        <v>3559.4384986242303</v>
      </c>
      <c r="V67" s="100">
        <f t="shared" si="17"/>
        <v>3338.378609309384</v>
      </c>
      <c r="W67" s="100">
        <f t="shared" si="17"/>
        <v>3338.378609309384</v>
      </c>
      <c r="X67" s="100">
        <f t="shared" si="17"/>
        <v>3338.378609309384</v>
      </c>
      <c r="Y67" s="100">
        <f t="shared" si="17"/>
        <v>3338.378609309384</v>
      </c>
      <c r="Z67" s="100">
        <f t="shared" si="17"/>
        <v>3338.378609309384</v>
      </c>
      <c r="AA67" s="100">
        <f t="shared" si="17"/>
        <v>3338.378609309384</v>
      </c>
      <c r="AB67" s="100">
        <f t="shared" si="17"/>
        <v>3338.378609309384</v>
      </c>
      <c r="AC67" s="100">
        <f t="shared" si="17"/>
        <v>3338.378609309384</v>
      </c>
      <c r="AD67" s="100">
        <f t="shared" si="17"/>
        <v>3338.378609309384</v>
      </c>
      <c r="AE67" s="100">
        <f t="shared" si="17"/>
        <v>3338.378609309384</v>
      </c>
      <c r="AF67" s="100">
        <f t="shared" si="17"/>
        <v>3338.378609309384</v>
      </c>
      <c r="AG67" s="100">
        <f t="shared" si="17"/>
        <v>3338.378609309384</v>
      </c>
      <c r="AH67" s="100">
        <f t="shared" si="17"/>
        <v>3338.378609309384</v>
      </c>
      <c r="AI67" s="100">
        <f t="shared" si="17"/>
        <v>3338.378609309384</v>
      </c>
      <c r="AJ67" s="100">
        <f t="shared" si="17"/>
        <v>3338.378609309384</v>
      </c>
      <c r="AK67" s="100">
        <f t="shared" si="17"/>
        <v>3338.378609309384</v>
      </c>
      <c r="AL67" s="100">
        <f t="shared" si="17"/>
        <v>3338.378609309384</v>
      </c>
      <c r="AM67" s="100">
        <f t="shared" si="17"/>
        <v>3338.378609309384</v>
      </c>
      <c r="AN67" s="100">
        <f t="shared" si="17"/>
        <v>3338.378609309384</v>
      </c>
      <c r="AO67" s="100">
        <f t="shared" si="17"/>
        <v>3338.378609309384</v>
      </c>
      <c r="AP67" s="100">
        <f t="shared" si="17"/>
        <v>3338.378609309384</v>
      </c>
      <c r="AQ67" s="100">
        <f t="shared" si="17"/>
        <v>3338.378609309384</v>
      </c>
      <c r="AR67" s="100">
        <f t="shared" si="17"/>
        <v>3338.378609309384</v>
      </c>
      <c r="AS67" s="100">
        <f t="shared" si="17"/>
        <v>3338.378609309384</v>
      </c>
      <c r="AT67" s="100">
        <f t="shared" si="17"/>
        <v>3338.378609309384</v>
      </c>
      <c r="AU67" s="100">
        <f t="shared" si="17"/>
        <v>3338.378609309384</v>
      </c>
      <c r="AV67" s="100">
        <f t="shared" si="17"/>
        <v>3338.378609309384</v>
      </c>
      <c r="AW67" s="100">
        <f t="shared" si="17"/>
        <v>3338.378609309384</v>
      </c>
      <c r="AX67" s="102"/>
    </row>
    <row r="68" spans="2:50">
      <c r="B68" s="13"/>
      <c r="C68" s="14"/>
      <c r="D68" s="35" t="str">
        <f>CONCATENATE(D10,"pre case")</f>
        <v>Top loading pre case</v>
      </c>
      <c r="E68" s="371">
        <f t="shared" ref="E68:S68" si="18">E40*FL_EL1_UEC+E41*FL_EL2_UEC+E42*FL_EL3_UEC</f>
        <v>3559.4384986242303</v>
      </c>
      <c r="F68" s="371">
        <f t="shared" si="18"/>
        <v>3559.4384986242303</v>
      </c>
      <c r="G68" s="371">
        <f t="shared" si="18"/>
        <v>3559.4384986242303</v>
      </c>
      <c r="H68" s="371">
        <f t="shared" si="18"/>
        <v>3559.4384986242303</v>
      </c>
      <c r="I68" s="371">
        <f t="shared" si="18"/>
        <v>3559.4384986242303</v>
      </c>
      <c r="J68" s="371">
        <f t="shared" si="18"/>
        <v>3559.4384986242303</v>
      </c>
      <c r="K68" s="371">
        <f t="shared" si="18"/>
        <v>3559.4384986242303</v>
      </c>
      <c r="L68" s="371">
        <f t="shared" si="18"/>
        <v>3559.4384986242303</v>
      </c>
      <c r="M68" s="371">
        <f t="shared" si="18"/>
        <v>3559.4384986242303</v>
      </c>
      <c r="N68" s="371">
        <f t="shared" si="18"/>
        <v>3559.4384986242303</v>
      </c>
      <c r="O68" s="371">
        <f t="shared" si="18"/>
        <v>3559.4384986242303</v>
      </c>
      <c r="P68" s="371">
        <f t="shared" si="18"/>
        <v>3559.4384986242303</v>
      </c>
      <c r="Q68" s="371">
        <f t="shared" si="18"/>
        <v>3559.4384986242303</v>
      </c>
      <c r="R68" s="371">
        <f t="shared" si="18"/>
        <v>3559.4384986242303</v>
      </c>
      <c r="S68" s="371">
        <f t="shared" si="18"/>
        <v>3559.4384986242303</v>
      </c>
      <c r="T68" s="100">
        <f t="shared" ref="T68:AW68" si="19">T40*FL_EL1_UEC+T41*FL_EL2_UEC+T42*FL_EL3_UEC</f>
        <v>3559.4384986242303</v>
      </c>
      <c r="U68" s="100">
        <f t="shared" si="19"/>
        <v>3559.4384986242303</v>
      </c>
      <c r="V68" s="100">
        <f t="shared" si="19"/>
        <v>3338.378609309384</v>
      </c>
      <c r="W68" s="100">
        <f t="shared" si="19"/>
        <v>3338.378609309384</v>
      </c>
      <c r="X68" s="100">
        <f t="shared" si="19"/>
        <v>3338.378609309384</v>
      </c>
      <c r="Y68" s="100">
        <f t="shared" si="19"/>
        <v>3338.378609309384</v>
      </c>
      <c r="Z68" s="100">
        <f t="shared" si="19"/>
        <v>3338.378609309384</v>
      </c>
      <c r="AA68" s="100">
        <f t="shared" si="19"/>
        <v>3338.378609309384</v>
      </c>
      <c r="AB68" s="100">
        <f t="shared" si="19"/>
        <v>3338.378609309384</v>
      </c>
      <c r="AC68" s="100">
        <f t="shared" si="19"/>
        <v>3338.378609309384</v>
      </c>
      <c r="AD68" s="100">
        <f t="shared" si="19"/>
        <v>3338.378609309384</v>
      </c>
      <c r="AE68" s="100">
        <f t="shared" si="19"/>
        <v>3338.378609309384</v>
      </c>
      <c r="AF68" s="100">
        <f t="shared" si="19"/>
        <v>3338.378609309384</v>
      </c>
      <c r="AG68" s="100">
        <f t="shared" si="19"/>
        <v>3338.378609309384</v>
      </c>
      <c r="AH68" s="100">
        <f t="shared" si="19"/>
        <v>3338.378609309384</v>
      </c>
      <c r="AI68" s="100">
        <f t="shared" si="19"/>
        <v>3338.378609309384</v>
      </c>
      <c r="AJ68" s="100">
        <f t="shared" si="19"/>
        <v>3338.378609309384</v>
      </c>
      <c r="AK68" s="100">
        <f t="shared" si="19"/>
        <v>3338.378609309384</v>
      </c>
      <c r="AL68" s="100">
        <f t="shared" si="19"/>
        <v>3338.378609309384</v>
      </c>
      <c r="AM68" s="100">
        <f t="shared" si="19"/>
        <v>3338.378609309384</v>
      </c>
      <c r="AN68" s="100">
        <f t="shared" si="19"/>
        <v>3338.378609309384</v>
      </c>
      <c r="AO68" s="100">
        <f t="shared" si="19"/>
        <v>3338.378609309384</v>
      </c>
      <c r="AP68" s="100">
        <f t="shared" si="19"/>
        <v>3338.378609309384</v>
      </c>
      <c r="AQ68" s="100">
        <f t="shared" si="19"/>
        <v>3338.378609309384</v>
      </c>
      <c r="AR68" s="100">
        <f t="shared" si="19"/>
        <v>3338.378609309384</v>
      </c>
      <c r="AS68" s="100">
        <f t="shared" si="19"/>
        <v>3338.378609309384</v>
      </c>
      <c r="AT68" s="100">
        <f t="shared" si="19"/>
        <v>3338.378609309384</v>
      </c>
      <c r="AU68" s="100">
        <f t="shared" si="19"/>
        <v>3338.378609309384</v>
      </c>
      <c r="AV68" s="100">
        <f t="shared" si="19"/>
        <v>3338.378609309384</v>
      </c>
      <c r="AW68" s="100">
        <f t="shared" si="19"/>
        <v>3338.378609309384</v>
      </c>
      <c r="AX68" s="16"/>
    </row>
    <row r="69" spans="2:50">
      <c r="B69" s="13"/>
      <c r="C69" s="14"/>
      <c r="D69" s="35" t="s">
        <v>271</v>
      </c>
      <c r="E69" s="371">
        <f t="shared" ref="E69:S69" si="20">E67*$E$9+E68*$E$10</f>
        <v>3559.4384986242303</v>
      </c>
      <c r="F69" s="371">
        <f t="shared" si="20"/>
        <v>3559.4384986242303</v>
      </c>
      <c r="G69" s="371">
        <f t="shared" si="20"/>
        <v>3559.4384986242303</v>
      </c>
      <c r="H69" s="371">
        <f t="shared" si="20"/>
        <v>3559.4384986242303</v>
      </c>
      <c r="I69" s="371">
        <f t="shared" si="20"/>
        <v>3559.4384986242303</v>
      </c>
      <c r="J69" s="371">
        <f t="shared" si="20"/>
        <v>3559.4384986242303</v>
      </c>
      <c r="K69" s="371">
        <f t="shared" si="20"/>
        <v>3559.4384986242303</v>
      </c>
      <c r="L69" s="371">
        <f t="shared" si="20"/>
        <v>3559.4384986242303</v>
      </c>
      <c r="M69" s="371">
        <f t="shared" si="20"/>
        <v>3559.4384986242303</v>
      </c>
      <c r="N69" s="371">
        <f t="shared" si="20"/>
        <v>3559.4384986242303</v>
      </c>
      <c r="O69" s="371">
        <f t="shared" si="20"/>
        <v>3559.4384986242303</v>
      </c>
      <c r="P69" s="371">
        <f t="shared" si="20"/>
        <v>3559.4384986242303</v>
      </c>
      <c r="Q69" s="371">
        <f t="shared" si="20"/>
        <v>3559.4384986242303</v>
      </c>
      <c r="R69" s="371">
        <f t="shared" si="20"/>
        <v>3559.4384986242303</v>
      </c>
      <c r="S69" s="371">
        <f t="shared" si="20"/>
        <v>3559.4384986242303</v>
      </c>
      <c r="T69" s="100">
        <f>T67*$E$9+T68*$E$10</f>
        <v>3559.4384986242303</v>
      </c>
      <c r="U69" s="100">
        <f>U67*$E$9+U68*$E$10</f>
        <v>3559.4384986242303</v>
      </c>
      <c r="V69" s="100">
        <f t="shared" ref="V69:AW69" si="21">V67*$E$9+V68*$E$10</f>
        <v>3338.378609309384</v>
      </c>
      <c r="W69" s="100">
        <f t="shared" si="21"/>
        <v>3338.378609309384</v>
      </c>
      <c r="X69" s="100">
        <f t="shared" si="21"/>
        <v>3338.378609309384</v>
      </c>
      <c r="Y69" s="100">
        <f t="shared" si="21"/>
        <v>3338.378609309384</v>
      </c>
      <c r="Z69" s="100">
        <f t="shared" si="21"/>
        <v>3338.378609309384</v>
      </c>
      <c r="AA69" s="100">
        <f t="shared" si="21"/>
        <v>3338.378609309384</v>
      </c>
      <c r="AB69" s="100">
        <f t="shared" si="21"/>
        <v>3338.378609309384</v>
      </c>
      <c r="AC69" s="100">
        <f t="shared" si="21"/>
        <v>3338.378609309384</v>
      </c>
      <c r="AD69" s="100">
        <f t="shared" si="21"/>
        <v>3338.378609309384</v>
      </c>
      <c r="AE69" s="100">
        <f t="shared" si="21"/>
        <v>3338.378609309384</v>
      </c>
      <c r="AF69" s="100">
        <f t="shared" si="21"/>
        <v>3338.378609309384</v>
      </c>
      <c r="AG69" s="100">
        <f t="shared" si="21"/>
        <v>3338.378609309384</v>
      </c>
      <c r="AH69" s="100">
        <f t="shared" si="21"/>
        <v>3338.378609309384</v>
      </c>
      <c r="AI69" s="100">
        <f t="shared" si="21"/>
        <v>3338.378609309384</v>
      </c>
      <c r="AJ69" s="100">
        <f t="shared" si="21"/>
        <v>3338.378609309384</v>
      </c>
      <c r="AK69" s="100">
        <f t="shared" si="21"/>
        <v>3338.378609309384</v>
      </c>
      <c r="AL69" s="100">
        <f t="shared" si="21"/>
        <v>3338.378609309384</v>
      </c>
      <c r="AM69" s="100">
        <f t="shared" si="21"/>
        <v>3338.378609309384</v>
      </c>
      <c r="AN69" s="100">
        <f t="shared" si="21"/>
        <v>3338.378609309384</v>
      </c>
      <c r="AO69" s="100">
        <f t="shared" si="21"/>
        <v>3338.378609309384</v>
      </c>
      <c r="AP69" s="100">
        <f t="shared" si="21"/>
        <v>3338.378609309384</v>
      </c>
      <c r="AQ69" s="100">
        <f t="shared" si="21"/>
        <v>3338.378609309384</v>
      </c>
      <c r="AR69" s="100">
        <f t="shared" si="21"/>
        <v>3338.378609309384</v>
      </c>
      <c r="AS69" s="100">
        <f t="shared" si="21"/>
        <v>3338.378609309384</v>
      </c>
      <c r="AT69" s="100">
        <f t="shared" si="21"/>
        <v>3338.378609309384</v>
      </c>
      <c r="AU69" s="100">
        <f t="shared" si="21"/>
        <v>3338.378609309384</v>
      </c>
      <c r="AV69" s="100">
        <f t="shared" si="21"/>
        <v>3338.378609309384</v>
      </c>
      <c r="AW69" s="100">
        <f t="shared" si="21"/>
        <v>3338.378609309384</v>
      </c>
      <c r="AX69" s="16"/>
    </row>
    <row r="70" spans="2:50">
      <c r="B70" s="13"/>
      <c r="C70" s="14"/>
      <c r="D70" s="14"/>
      <c r="E70" s="374"/>
      <c r="F70" s="374"/>
      <c r="G70" s="374"/>
      <c r="H70" s="374"/>
      <c r="I70" s="374"/>
      <c r="J70" s="374"/>
      <c r="K70" s="374"/>
      <c r="L70" s="374"/>
      <c r="M70" s="374"/>
      <c r="N70" s="374"/>
      <c r="O70" s="374"/>
      <c r="P70" s="374"/>
      <c r="Q70" s="374"/>
      <c r="R70" s="374"/>
      <c r="S70" s="374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6"/>
    </row>
    <row r="71" spans="2:50">
      <c r="B71" s="39" t="s">
        <v>139</v>
      </c>
      <c r="C71" s="14"/>
      <c r="D71" s="14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6"/>
    </row>
    <row r="72" spans="2:50">
      <c r="B72" s="39"/>
      <c r="C72" s="14"/>
      <c r="D72" s="1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6"/>
    </row>
    <row r="73" spans="2:50">
      <c r="B73" s="39"/>
      <c r="C73" s="14"/>
      <c r="D73" s="35" t="s">
        <v>8</v>
      </c>
      <c r="E73" s="376">
        <f t="shared" ref="E73:S73" si="22">E66</f>
        <v>1990</v>
      </c>
      <c r="F73" s="376">
        <f t="shared" si="22"/>
        <v>1991</v>
      </c>
      <c r="G73" s="376">
        <f t="shared" si="22"/>
        <v>1992</v>
      </c>
      <c r="H73" s="376">
        <f t="shared" si="22"/>
        <v>1993</v>
      </c>
      <c r="I73" s="376">
        <f t="shared" si="22"/>
        <v>1994</v>
      </c>
      <c r="J73" s="376">
        <f t="shared" si="22"/>
        <v>1995</v>
      </c>
      <c r="K73" s="376">
        <f t="shared" si="22"/>
        <v>1996</v>
      </c>
      <c r="L73" s="376">
        <f t="shared" si="22"/>
        <v>1997</v>
      </c>
      <c r="M73" s="376">
        <f t="shared" si="22"/>
        <v>1998</v>
      </c>
      <c r="N73" s="376">
        <f t="shared" si="22"/>
        <v>1999</v>
      </c>
      <c r="O73" s="376">
        <f t="shared" si="22"/>
        <v>2000</v>
      </c>
      <c r="P73" s="376">
        <f t="shared" si="22"/>
        <v>2001</v>
      </c>
      <c r="Q73" s="376">
        <f t="shared" si="22"/>
        <v>2002</v>
      </c>
      <c r="R73" s="376">
        <f t="shared" si="22"/>
        <v>2003</v>
      </c>
      <c r="S73" s="376">
        <f t="shared" si="22"/>
        <v>2004</v>
      </c>
      <c r="T73" s="109">
        <f t="shared" ref="T73:AW73" si="23">T66</f>
        <v>2005</v>
      </c>
      <c r="U73" s="109">
        <f t="shared" si="23"/>
        <v>2006</v>
      </c>
      <c r="V73" s="109">
        <f t="shared" si="23"/>
        <v>2007</v>
      </c>
      <c r="W73" s="109">
        <f t="shared" si="23"/>
        <v>2008</v>
      </c>
      <c r="X73" s="109">
        <f t="shared" si="23"/>
        <v>2009</v>
      </c>
      <c r="Y73" s="109">
        <f t="shared" si="23"/>
        <v>2010</v>
      </c>
      <c r="Z73" s="109">
        <f t="shared" si="23"/>
        <v>2011</v>
      </c>
      <c r="AA73" s="109">
        <f t="shared" si="23"/>
        <v>2012</v>
      </c>
      <c r="AB73" s="109">
        <f t="shared" si="23"/>
        <v>2013</v>
      </c>
      <c r="AC73" s="109">
        <f t="shared" si="23"/>
        <v>2014</v>
      </c>
      <c r="AD73" s="109">
        <f t="shared" si="23"/>
        <v>2015</v>
      </c>
      <c r="AE73" s="109">
        <f t="shared" si="23"/>
        <v>2016</v>
      </c>
      <c r="AF73" s="109">
        <f t="shared" si="23"/>
        <v>2017</v>
      </c>
      <c r="AG73" s="109">
        <f t="shared" si="23"/>
        <v>2018</v>
      </c>
      <c r="AH73" s="109">
        <f t="shared" si="23"/>
        <v>2019</v>
      </c>
      <c r="AI73" s="109">
        <f t="shared" si="23"/>
        <v>2020</v>
      </c>
      <c r="AJ73" s="109">
        <f t="shared" si="23"/>
        <v>2021</v>
      </c>
      <c r="AK73" s="109">
        <f t="shared" si="23"/>
        <v>2022</v>
      </c>
      <c r="AL73" s="109">
        <f t="shared" si="23"/>
        <v>2023</v>
      </c>
      <c r="AM73" s="109">
        <f t="shared" si="23"/>
        <v>2024</v>
      </c>
      <c r="AN73" s="109">
        <f t="shared" si="23"/>
        <v>2025</v>
      </c>
      <c r="AO73" s="109">
        <f t="shared" si="23"/>
        <v>2026</v>
      </c>
      <c r="AP73" s="109">
        <f t="shared" si="23"/>
        <v>2027</v>
      </c>
      <c r="AQ73" s="109">
        <f t="shared" si="23"/>
        <v>2028</v>
      </c>
      <c r="AR73" s="109">
        <f t="shared" si="23"/>
        <v>2029</v>
      </c>
      <c r="AS73" s="109">
        <f t="shared" si="23"/>
        <v>2030</v>
      </c>
      <c r="AT73" s="109">
        <f t="shared" si="23"/>
        <v>2031</v>
      </c>
      <c r="AU73" s="109">
        <f t="shared" si="23"/>
        <v>2032</v>
      </c>
      <c r="AV73" s="109">
        <f t="shared" si="23"/>
        <v>2033</v>
      </c>
      <c r="AW73" s="109">
        <f t="shared" si="23"/>
        <v>2034</v>
      </c>
      <c r="AX73" s="16"/>
    </row>
    <row r="74" spans="2:50">
      <c r="B74" s="13"/>
      <c r="C74" s="14"/>
      <c r="D74" s="35" t="str">
        <f>CONCATENATE(D9,"post case")</f>
        <v>Front loading post case</v>
      </c>
      <c r="E74" s="371">
        <f t="shared" ref="E74:S74" si="24">E50*FL_EL1_UEC+E51*FL_EL2_UEC+E52*FL_EL3_UEC</f>
        <v>3559.4384986242303</v>
      </c>
      <c r="F74" s="371">
        <f t="shared" si="24"/>
        <v>3559.4384986242303</v>
      </c>
      <c r="G74" s="371">
        <f t="shared" si="24"/>
        <v>3559.4384986242303</v>
      </c>
      <c r="H74" s="371">
        <f t="shared" si="24"/>
        <v>3559.4384986242303</v>
      </c>
      <c r="I74" s="371">
        <f t="shared" si="24"/>
        <v>3559.4384986242303</v>
      </c>
      <c r="J74" s="371">
        <f t="shared" si="24"/>
        <v>3559.4384986242303</v>
      </c>
      <c r="K74" s="371">
        <f t="shared" si="24"/>
        <v>3559.4384986242303</v>
      </c>
      <c r="L74" s="371">
        <f t="shared" si="24"/>
        <v>3559.4384986242303</v>
      </c>
      <c r="M74" s="371">
        <f t="shared" si="24"/>
        <v>3559.4384986242303</v>
      </c>
      <c r="N74" s="371">
        <f t="shared" si="24"/>
        <v>3559.4384986242303</v>
      </c>
      <c r="O74" s="371">
        <f t="shared" si="24"/>
        <v>3559.4384986242303</v>
      </c>
      <c r="P74" s="371">
        <f t="shared" si="24"/>
        <v>3559.4384986242303</v>
      </c>
      <c r="Q74" s="371">
        <f t="shared" si="24"/>
        <v>3559.4384986242303</v>
      </c>
      <c r="R74" s="371">
        <f t="shared" si="24"/>
        <v>3559.4384986242303</v>
      </c>
      <c r="S74" s="371">
        <f t="shared" si="24"/>
        <v>3559.4384986242303</v>
      </c>
      <c r="T74" s="100">
        <f t="shared" ref="T74:AW74" si="25">T50*FL_EL1_UEC+T51*FL_EL2_UEC+T52*FL_EL3_UEC</f>
        <v>3559.4384986242303</v>
      </c>
      <c r="U74" s="100">
        <f t="shared" si="25"/>
        <v>3559.4384986242303</v>
      </c>
      <c r="V74" s="100">
        <f t="shared" si="25"/>
        <v>3338.378609309384</v>
      </c>
      <c r="W74" s="100">
        <f t="shared" si="25"/>
        <v>3338.378609309384</v>
      </c>
      <c r="X74" s="100">
        <f t="shared" si="25"/>
        <v>3338.378609309384</v>
      </c>
      <c r="Y74" s="100">
        <f t="shared" si="25"/>
        <v>3338.378609309384</v>
      </c>
      <c r="Z74" s="100">
        <f t="shared" si="25"/>
        <v>3338.378609309384</v>
      </c>
      <c r="AA74" s="100">
        <f t="shared" si="25"/>
        <v>3338.378609309384</v>
      </c>
      <c r="AB74" s="100">
        <f t="shared" si="25"/>
        <v>2260.9789684918087</v>
      </c>
      <c r="AC74" s="100">
        <f t="shared" si="25"/>
        <v>2260.9789684918087</v>
      </c>
      <c r="AD74" s="100">
        <f t="shared" si="25"/>
        <v>2260.9789684918087</v>
      </c>
      <c r="AE74" s="100">
        <f t="shared" si="25"/>
        <v>2260.9789684918087</v>
      </c>
      <c r="AF74" s="100">
        <f t="shared" si="25"/>
        <v>2260.9789684918087</v>
      </c>
      <c r="AG74" s="100">
        <f t="shared" si="25"/>
        <v>2260.9789684918087</v>
      </c>
      <c r="AH74" s="100">
        <f t="shared" si="25"/>
        <v>2260.9789684918087</v>
      </c>
      <c r="AI74" s="100">
        <f t="shared" si="25"/>
        <v>2260.9789684918087</v>
      </c>
      <c r="AJ74" s="100">
        <f t="shared" si="25"/>
        <v>2260.9789684918087</v>
      </c>
      <c r="AK74" s="100">
        <f t="shared" si="25"/>
        <v>2260.9789684918087</v>
      </c>
      <c r="AL74" s="100">
        <f t="shared" si="25"/>
        <v>2260.9789684918087</v>
      </c>
      <c r="AM74" s="100">
        <f t="shared" si="25"/>
        <v>2260.9789684918087</v>
      </c>
      <c r="AN74" s="100">
        <f t="shared" si="25"/>
        <v>2260.9789684918087</v>
      </c>
      <c r="AO74" s="100">
        <f t="shared" si="25"/>
        <v>2260.9789684918087</v>
      </c>
      <c r="AP74" s="100">
        <f t="shared" si="25"/>
        <v>2260.9789684918087</v>
      </c>
      <c r="AQ74" s="100">
        <f t="shared" si="25"/>
        <v>2260.9789684918087</v>
      </c>
      <c r="AR74" s="100">
        <f t="shared" si="25"/>
        <v>2260.9789684918087</v>
      </c>
      <c r="AS74" s="100">
        <f t="shared" si="25"/>
        <v>2260.9789684918087</v>
      </c>
      <c r="AT74" s="100">
        <f t="shared" si="25"/>
        <v>2260.9789684918087</v>
      </c>
      <c r="AU74" s="100">
        <f t="shared" si="25"/>
        <v>2260.9789684918087</v>
      </c>
      <c r="AV74" s="100">
        <f t="shared" si="25"/>
        <v>2260.9789684918087</v>
      </c>
      <c r="AW74" s="100">
        <f t="shared" si="25"/>
        <v>2260.9789684918087</v>
      </c>
      <c r="AX74" s="16"/>
    </row>
    <row r="75" spans="2:50">
      <c r="B75" s="13"/>
      <c r="C75" s="14"/>
      <c r="D75" s="35" t="str">
        <f>CONCATENATE(D10,"post case")</f>
        <v>Top loading post case</v>
      </c>
      <c r="E75" s="371">
        <f t="shared" ref="E75:S75" si="26">E50*FL_EL1_UEC+E51*FL_EL2_UEC+E52*FL_EL3_UEC</f>
        <v>3559.4384986242303</v>
      </c>
      <c r="F75" s="371">
        <f t="shared" si="26"/>
        <v>3559.4384986242303</v>
      </c>
      <c r="G75" s="371">
        <f t="shared" si="26"/>
        <v>3559.4384986242303</v>
      </c>
      <c r="H75" s="371">
        <f t="shared" si="26"/>
        <v>3559.4384986242303</v>
      </c>
      <c r="I75" s="371">
        <f t="shared" si="26"/>
        <v>3559.4384986242303</v>
      </c>
      <c r="J75" s="371">
        <f t="shared" si="26"/>
        <v>3559.4384986242303</v>
      </c>
      <c r="K75" s="371">
        <f t="shared" si="26"/>
        <v>3559.4384986242303</v>
      </c>
      <c r="L75" s="371">
        <f t="shared" si="26"/>
        <v>3559.4384986242303</v>
      </c>
      <c r="M75" s="371">
        <f t="shared" si="26"/>
        <v>3559.4384986242303</v>
      </c>
      <c r="N75" s="371">
        <f t="shared" si="26"/>
        <v>3559.4384986242303</v>
      </c>
      <c r="O75" s="371">
        <f t="shared" si="26"/>
        <v>3559.4384986242303</v>
      </c>
      <c r="P75" s="371">
        <f t="shared" si="26"/>
        <v>3559.4384986242303</v>
      </c>
      <c r="Q75" s="371">
        <f t="shared" si="26"/>
        <v>3559.4384986242303</v>
      </c>
      <c r="R75" s="371">
        <f t="shared" si="26"/>
        <v>3559.4384986242303</v>
      </c>
      <c r="S75" s="371">
        <f t="shared" si="26"/>
        <v>3559.4384986242303</v>
      </c>
      <c r="T75" s="100">
        <f t="shared" ref="T75:AW75" si="27">T50*FL_EL1_UEC+T51*FL_EL2_UEC+T52*FL_EL3_UEC</f>
        <v>3559.4384986242303</v>
      </c>
      <c r="U75" s="100">
        <f t="shared" si="27"/>
        <v>3559.4384986242303</v>
      </c>
      <c r="V75" s="100">
        <f t="shared" si="27"/>
        <v>3338.378609309384</v>
      </c>
      <c r="W75" s="100">
        <f t="shared" si="27"/>
        <v>3338.378609309384</v>
      </c>
      <c r="X75" s="100">
        <f t="shared" si="27"/>
        <v>3338.378609309384</v>
      </c>
      <c r="Y75" s="100">
        <f t="shared" si="27"/>
        <v>3338.378609309384</v>
      </c>
      <c r="Z75" s="100">
        <f t="shared" si="27"/>
        <v>3338.378609309384</v>
      </c>
      <c r="AA75" s="100">
        <f t="shared" si="27"/>
        <v>3338.378609309384</v>
      </c>
      <c r="AB75" s="100">
        <f t="shared" si="27"/>
        <v>2260.9789684918087</v>
      </c>
      <c r="AC75" s="100">
        <f t="shared" si="27"/>
        <v>2260.9789684918087</v>
      </c>
      <c r="AD75" s="100">
        <f t="shared" si="27"/>
        <v>2260.9789684918087</v>
      </c>
      <c r="AE75" s="100">
        <f t="shared" si="27"/>
        <v>2260.9789684918087</v>
      </c>
      <c r="AF75" s="100">
        <f t="shared" si="27"/>
        <v>2260.9789684918087</v>
      </c>
      <c r="AG75" s="100">
        <f t="shared" si="27"/>
        <v>2260.9789684918087</v>
      </c>
      <c r="AH75" s="100">
        <f t="shared" si="27"/>
        <v>2260.9789684918087</v>
      </c>
      <c r="AI75" s="100">
        <f t="shared" si="27"/>
        <v>2260.9789684918087</v>
      </c>
      <c r="AJ75" s="100">
        <f t="shared" si="27"/>
        <v>2260.9789684918087</v>
      </c>
      <c r="AK75" s="100">
        <f t="shared" si="27"/>
        <v>2260.9789684918087</v>
      </c>
      <c r="AL75" s="100">
        <f t="shared" si="27"/>
        <v>2260.9789684918087</v>
      </c>
      <c r="AM75" s="100">
        <f t="shared" si="27"/>
        <v>2260.9789684918087</v>
      </c>
      <c r="AN75" s="100">
        <f t="shared" si="27"/>
        <v>2260.9789684918087</v>
      </c>
      <c r="AO75" s="100">
        <f t="shared" si="27"/>
        <v>2260.9789684918087</v>
      </c>
      <c r="AP75" s="100">
        <f t="shared" si="27"/>
        <v>2260.9789684918087</v>
      </c>
      <c r="AQ75" s="100">
        <f t="shared" si="27"/>
        <v>2260.9789684918087</v>
      </c>
      <c r="AR75" s="100">
        <f t="shared" si="27"/>
        <v>2260.9789684918087</v>
      </c>
      <c r="AS75" s="100">
        <f t="shared" si="27"/>
        <v>2260.9789684918087</v>
      </c>
      <c r="AT75" s="100">
        <f t="shared" si="27"/>
        <v>2260.9789684918087</v>
      </c>
      <c r="AU75" s="100">
        <f t="shared" si="27"/>
        <v>2260.9789684918087</v>
      </c>
      <c r="AV75" s="100">
        <f t="shared" si="27"/>
        <v>2260.9789684918087</v>
      </c>
      <c r="AW75" s="100">
        <f t="shared" si="27"/>
        <v>2260.9789684918087</v>
      </c>
      <c r="AX75" s="16"/>
    </row>
    <row r="76" spans="2:50">
      <c r="B76" s="13"/>
      <c r="C76" s="14"/>
      <c r="D76" s="35" t="s">
        <v>272</v>
      </c>
      <c r="E76" s="371">
        <f t="shared" ref="E76:S76" si="28">E74*$E$9+E75*$E$10</f>
        <v>3559.4384986242303</v>
      </c>
      <c r="F76" s="371">
        <f t="shared" si="28"/>
        <v>3559.4384986242303</v>
      </c>
      <c r="G76" s="371">
        <f t="shared" si="28"/>
        <v>3559.4384986242303</v>
      </c>
      <c r="H76" s="371">
        <f t="shared" si="28"/>
        <v>3559.4384986242303</v>
      </c>
      <c r="I76" s="371">
        <f t="shared" si="28"/>
        <v>3559.4384986242303</v>
      </c>
      <c r="J76" s="371">
        <f t="shared" si="28"/>
        <v>3559.4384986242303</v>
      </c>
      <c r="K76" s="371">
        <f t="shared" si="28"/>
        <v>3559.4384986242303</v>
      </c>
      <c r="L76" s="371">
        <f t="shared" si="28"/>
        <v>3559.4384986242303</v>
      </c>
      <c r="M76" s="371">
        <f t="shared" si="28"/>
        <v>3559.4384986242303</v>
      </c>
      <c r="N76" s="371">
        <f t="shared" si="28"/>
        <v>3559.4384986242303</v>
      </c>
      <c r="O76" s="371">
        <f t="shared" si="28"/>
        <v>3559.4384986242303</v>
      </c>
      <c r="P76" s="371">
        <f t="shared" si="28"/>
        <v>3559.4384986242303</v>
      </c>
      <c r="Q76" s="371">
        <f t="shared" si="28"/>
        <v>3559.4384986242303</v>
      </c>
      <c r="R76" s="371">
        <f t="shared" si="28"/>
        <v>3559.4384986242303</v>
      </c>
      <c r="S76" s="371">
        <f t="shared" si="28"/>
        <v>3559.4384986242303</v>
      </c>
      <c r="T76" s="100">
        <f>T74*$E$9+T75*$E$10</f>
        <v>3559.4384986242303</v>
      </c>
      <c r="U76" s="100">
        <f t="shared" ref="U76:AW76" si="29">U74*$E$9+U75*$E$10</f>
        <v>3559.4384986242303</v>
      </c>
      <c r="V76" s="100">
        <f t="shared" si="29"/>
        <v>3338.378609309384</v>
      </c>
      <c r="W76" s="100">
        <f t="shared" si="29"/>
        <v>3338.378609309384</v>
      </c>
      <c r="X76" s="100">
        <f t="shared" si="29"/>
        <v>3338.378609309384</v>
      </c>
      <c r="Y76" s="100">
        <f t="shared" si="29"/>
        <v>3338.378609309384</v>
      </c>
      <c r="Z76" s="100">
        <f t="shared" si="29"/>
        <v>3338.378609309384</v>
      </c>
      <c r="AA76" s="100">
        <f t="shared" si="29"/>
        <v>3338.378609309384</v>
      </c>
      <c r="AB76" s="100">
        <f t="shared" si="29"/>
        <v>2260.9789684918087</v>
      </c>
      <c r="AC76" s="100">
        <f t="shared" si="29"/>
        <v>2260.9789684918087</v>
      </c>
      <c r="AD76" s="100">
        <f t="shared" si="29"/>
        <v>2260.9789684918087</v>
      </c>
      <c r="AE76" s="100">
        <f t="shared" si="29"/>
        <v>2260.9789684918087</v>
      </c>
      <c r="AF76" s="100">
        <f t="shared" si="29"/>
        <v>2260.9789684918087</v>
      </c>
      <c r="AG76" s="100">
        <f t="shared" si="29"/>
        <v>2260.9789684918087</v>
      </c>
      <c r="AH76" s="100">
        <f t="shared" si="29"/>
        <v>2260.9789684918087</v>
      </c>
      <c r="AI76" s="100">
        <f t="shared" si="29"/>
        <v>2260.9789684918087</v>
      </c>
      <c r="AJ76" s="100">
        <f t="shared" si="29"/>
        <v>2260.9789684918087</v>
      </c>
      <c r="AK76" s="100">
        <f t="shared" si="29"/>
        <v>2260.9789684918087</v>
      </c>
      <c r="AL76" s="100">
        <f t="shared" si="29"/>
        <v>2260.9789684918087</v>
      </c>
      <c r="AM76" s="100">
        <f t="shared" si="29"/>
        <v>2260.9789684918087</v>
      </c>
      <c r="AN76" s="100">
        <f t="shared" si="29"/>
        <v>2260.9789684918087</v>
      </c>
      <c r="AO76" s="100">
        <f t="shared" si="29"/>
        <v>2260.9789684918087</v>
      </c>
      <c r="AP76" s="100">
        <f t="shared" si="29"/>
        <v>2260.9789684918087</v>
      </c>
      <c r="AQ76" s="100">
        <f t="shared" si="29"/>
        <v>2260.9789684918087</v>
      </c>
      <c r="AR76" s="100">
        <f t="shared" si="29"/>
        <v>2260.9789684918087</v>
      </c>
      <c r="AS76" s="100">
        <f t="shared" si="29"/>
        <v>2260.9789684918087</v>
      </c>
      <c r="AT76" s="100">
        <f t="shared" si="29"/>
        <v>2260.9789684918087</v>
      </c>
      <c r="AU76" s="100">
        <f t="shared" si="29"/>
        <v>2260.9789684918087</v>
      </c>
      <c r="AV76" s="100">
        <f t="shared" si="29"/>
        <v>2260.9789684918087</v>
      </c>
      <c r="AW76" s="100">
        <f t="shared" si="29"/>
        <v>2260.9789684918087</v>
      </c>
      <c r="AX76" s="16"/>
    </row>
    <row r="77" spans="2:50" ht="13.5" thickBot="1">
      <c r="B77" s="28"/>
      <c r="C77" s="37"/>
      <c r="D77" s="37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92"/>
      <c r="U77" s="92"/>
      <c r="V77" s="92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8"/>
    </row>
    <row r="79" spans="2:50" ht="13.5" thickBot="1">
      <c r="B79" s="364" t="s">
        <v>270</v>
      </c>
      <c r="C79" s="350"/>
      <c r="D79" s="350"/>
      <c r="E79" s="351"/>
      <c r="F79" s="351"/>
      <c r="G79" s="351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1"/>
      <c r="U79" s="351"/>
      <c r="V79" s="351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  <c r="AH79" s="350"/>
      <c r="AI79" s="350"/>
      <c r="AJ79" s="350"/>
      <c r="AK79" s="350"/>
      <c r="AL79" s="350"/>
      <c r="AM79" s="350"/>
      <c r="AN79" s="350"/>
      <c r="AO79" s="350"/>
      <c r="AP79" s="350"/>
      <c r="AQ79" s="350"/>
      <c r="AR79" s="350"/>
      <c r="AS79" s="350"/>
      <c r="AT79" s="350"/>
      <c r="AU79" s="350"/>
      <c r="AV79" s="350"/>
      <c r="AW79" s="350"/>
      <c r="AX79" s="350"/>
    </row>
    <row r="80" spans="2:50">
      <c r="B80" s="372"/>
      <c r="C80" s="352"/>
      <c r="D80" s="352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386"/>
      <c r="T80" s="386"/>
      <c r="U80" s="386"/>
      <c r="V80" s="386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69"/>
    </row>
    <row r="81" spans="2:50">
      <c r="B81" s="362" t="s">
        <v>140</v>
      </c>
      <c r="C81" s="354"/>
      <c r="D81" s="354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4"/>
      <c r="X81" s="354"/>
      <c r="Y81" s="354"/>
      <c r="Z81" s="354"/>
      <c r="AA81" s="354"/>
      <c r="AB81" s="354"/>
      <c r="AC81" s="354"/>
      <c r="AD81" s="354"/>
      <c r="AE81" s="354"/>
      <c r="AF81" s="354"/>
      <c r="AG81" s="354"/>
      <c r="AH81" s="354"/>
      <c r="AI81" s="354"/>
      <c r="AJ81" s="354"/>
      <c r="AK81" s="354"/>
      <c r="AL81" s="354"/>
      <c r="AM81" s="354"/>
      <c r="AN81" s="354"/>
      <c r="AO81" s="354"/>
      <c r="AP81" s="354"/>
      <c r="AQ81" s="354"/>
      <c r="AR81" s="354"/>
      <c r="AS81" s="354"/>
      <c r="AT81" s="354"/>
      <c r="AU81" s="354"/>
      <c r="AV81" s="354"/>
      <c r="AW81" s="354"/>
      <c r="AX81" s="356"/>
    </row>
    <row r="82" spans="2:50">
      <c r="B82" s="353"/>
      <c r="C82" s="354"/>
      <c r="D82" s="354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4"/>
      <c r="X82" s="354"/>
      <c r="Y82" s="354"/>
      <c r="Z82" s="354"/>
      <c r="AA82" s="354"/>
      <c r="AB82" s="354"/>
      <c r="AC82" s="354"/>
      <c r="AD82" s="354"/>
      <c r="AE82" s="354"/>
      <c r="AF82" s="354"/>
      <c r="AG82" s="354"/>
      <c r="AH82" s="354"/>
      <c r="AI82" s="354"/>
      <c r="AJ82" s="354"/>
      <c r="AK82" s="354"/>
      <c r="AL82" s="354"/>
      <c r="AM82" s="354"/>
      <c r="AN82" s="354"/>
      <c r="AO82" s="354"/>
      <c r="AP82" s="354"/>
      <c r="AQ82" s="354"/>
      <c r="AR82" s="354"/>
      <c r="AS82" s="354"/>
      <c r="AT82" s="354"/>
      <c r="AU82" s="354"/>
      <c r="AV82" s="354"/>
      <c r="AW82" s="354"/>
      <c r="AX82" s="356"/>
    </row>
    <row r="83" spans="2:50">
      <c r="B83" s="353"/>
      <c r="C83" s="354"/>
      <c r="D83" s="359" t="s">
        <v>8</v>
      </c>
      <c r="E83" s="376">
        <f>E66</f>
        <v>1990</v>
      </c>
      <c r="F83" s="376">
        <f t="shared" ref="F83:AW83" si="30">F66</f>
        <v>1991</v>
      </c>
      <c r="G83" s="376">
        <f t="shared" si="30"/>
        <v>1992</v>
      </c>
      <c r="H83" s="376">
        <f t="shared" si="30"/>
        <v>1993</v>
      </c>
      <c r="I83" s="376">
        <f t="shared" si="30"/>
        <v>1994</v>
      </c>
      <c r="J83" s="376">
        <f t="shared" si="30"/>
        <v>1995</v>
      </c>
      <c r="K83" s="376">
        <f t="shared" si="30"/>
        <v>1996</v>
      </c>
      <c r="L83" s="376">
        <f t="shared" si="30"/>
        <v>1997</v>
      </c>
      <c r="M83" s="376">
        <f t="shared" si="30"/>
        <v>1998</v>
      </c>
      <c r="N83" s="376">
        <f t="shared" si="30"/>
        <v>1999</v>
      </c>
      <c r="O83" s="376">
        <f t="shared" si="30"/>
        <v>2000</v>
      </c>
      <c r="P83" s="376">
        <f t="shared" si="30"/>
        <v>2001</v>
      </c>
      <c r="Q83" s="376">
        <f t="shared" si="30"/>
        <v>2002</v>
      </c>
      <c r="R83" s="376">
        <f t="shared" si="30"/>
        <v>2003</v>
      </c>
      <c r="S83" s="376">
        <f t="shared" si="30"/>
        <v>2004</v>
      </c>
      <c r="T83" s="376">
        <f t="shared" si="30"/>
        <v>2005</v>
      </c>
      <c r="U83" s="376">
        <f t="shared" si="30"/>
        <v>2006</v>
      </c>
      <c r="V83" s="376">
        <f t="shared" si="30"/>
        <v>2007</v>
      </c>
      <c r="W83" s="376">
        <f t="shared" si="30"/>
        <v>2008</v>
      </c>
      <c r="X83" s="376">
        <f t="shared" si="30"/>
        <v>2009</v>
      </c>
      <c r="Y83" s="376">
        <f t="shared" si="30"/>
        <v>2010</v>
      </c>
      <c r="Z83" s="376">
        <f t="shared" si="30"/>
        <v>2011</v>
      </c>
      <c r="AA83" s="376">
        <f t="shared" si="30"/>
        <v>2012</v>
      </c>
      <c r="AB83" s="376">
        <f t="shared" si="30"/>
        <v>2013</v>
      </c>
      <c r="AC83" s="376">
        <f t="shared" si="30"/>
        <v>2014</v>
      </c>
      <c r="AD83" s="376">
        <f t="shared" si="30"/>
        <v>2015</v>
      </c>
      <c r="AE83" s="376">
        <f t="shared" si="30"/>
        <v>2016</v>
      </c>
      <c r="AF83" s="376">
        <f t="shared" si="30"/>
        <v>2017</v>
      </c>
      <c r="AG83" s="376">
        <f t="shared" si="30"/>
        <v>2018</v>
      </c>
      <c r="AH83" s="376">
        <f t="shared" si="30"/>
        <v>2019</v>
      </c>
      <c r="AI83" s="376">
        <f t="shared" si="30"/>
        <v>2020</v>
      </c>
      <c r="AJ83" s="376">
        <f t="shared" si="30"/>
        <v>2021</v>
      </c>
      <c r="AK83" s="376">
        <f t="shared" si="30"/>
        <v>2022</v>
      </c>
      <c r="AL83" s="376">
        <f t="shared" si="30"/>
        <v>2023</v>
      </c>
      <c r="AM83" s="376">
        <f t="shared" si="30"/>
        <v>2024</v>
      </c>
      <c r="AN83" s="376">
        <f t="shared" si="30"/>
        <v>2025</v>
      </c>
      <c r="AO83" s="376">
        <f t="shared" si="30"/>
        <v>2026</v>
      </c>
      <c r="AP83" s="376">
        <f t="shared" si="30"/>
        <v>2027</v>
      </c>
      <c r="AQ83" s="376">
        <f t="shared" si="30"/>
        <v>2028</v>
      </c>
      <c r="AR83" s="376">
        <f t="shared" si="30"/>
        <v>2029</v>
      </c>
      <c r="AS83" s="376">
        <f t="shared" si="30"/>
        <v>2030</v>
      </c>
      <c r="AT83" s="376">
        <f t="shared" si="30"/>
        <v>2031</v>
      </c>
      <c r="AU83" s="376">
        <f t="shared" si="30"/>
        <v>2032</v>
      </c>
      <c r="AV83" s="376">
        <f t="shared" si="30"/>
        <v>2033</v>
      </c>
      <c r="AW83" s="376">
        <f t="shared" si="30"/>
        <v>2034</v>
      </c>
      <c r="AX83" s="373"/>
    </row>
    <row r="84" spans="2:50">
      <c r="B84" s="353"/>
      <c r="C84" s="354"/>
      <c r="D84" s="469" t="str">
        <f>D67</f>
        <v>Front loading pre case</v>
      </c>
      <c r="E84" s="371">
        <f ca="1">IF(E$83-$E$83&lt;=Lifetime,E67,
SUMPRODUCT(OFFSET(E67,0,(-1*Lifetime)+1,1,Lifetime),OFFSET('Shipments and Stock '!E$17,0,(-1*Lifetime)+1,1,Lifetime))/SUM(OFFSET('Shipments and Stock '!E$17,0,(-1*Lifetime)+1,1,Lifetime)))</f>
        <v>3559.4384986242303</v>
      </c>
      <c r="F84" s="371">
        <f ca="1">IF(F$83-$E$83&lt;=Lifetime,F67,
SUMPRODUCT(OFFSET(F67,0,(-1*Lifetime)+1,1,Lifetime),OFFSET('Shipments and Stock '!F$17,0,(-1*Lifetime)+1,1,Lifetime))/SUM(OFFSET('Shipments and Stock '!F$17,0,(-1*Lifetime)+1,1,Lifetime)))</f>
        <v>3559.4384986242303</v>
      </c>
      <c r="G84" s="371">
        <f ca="1">IF(G$83-$E$83&lt;=Lifetime,G67,
SUMPRODUCT(OFFSET(G67,0,(-1*Lifetime)+1,1,Lifetime),OFFSET('Shipments and Stock '!G$17,0,(-1*Lifetime)+1,1,Lifetime))/SUM(OFFSET('Shipments and Stock '!G$17,0,(-1*Lifetime)+1,1,Lifetime)))</f>
        <v>3559.4384986242303</v>
      </c>
      <c r="H84" s="371">
        <f ca="1">IF(H$83-$E$83&lt;=Lifetime,H67,
SUMPRODUCT(OFFSET(H67,0,(-1*Lifetime)+1,1,Lifetime),OFFSET('Shipments and Stock '!H$17,0,(-1*Lifetime)+1,1,Lifetime))/SUM(OFFSET('Shipments and Stock '!H$17,0,(-1*Lifetime)+1,1,Lifetime)))</f>
        <v>3559.4384986242303</v>
      </c>
      <c r="I84" s="371">
        <f ca="1">IF(I$83-$E$83&lt;=Lifetime,I67,
SUMPRODUCT(OFFSET(I67,0,(-1*Lifetime)+1,1,Lifetime),OFFSET('Shipments and Stock '!I$17,0,(-1*Lifetime)+1,1,Lifetime))/SUM(OFFSET('Shipments and Stock '!I$17,0,(-1*Lifetime)+1,1,Lifetime)))</f>
        <v>3559.4384986242303</v>
      </c>
      <c r="J84" s="371">
        <f ca="1">IF(J$83-$E$83&lt;=Lifetime,J67,
SUMPRODUCT(OFFSET(J67,0,(-1*Lifetime)+1,1,Lifetime),OFFSET('Shipments and Stock '!J$17,0,(-1*Lifetime)+1,1,Lifetime))/SUM(OFFSET('Shipments and Stock '!J$17,0,(-1*Lifetime)+1,1,Lifetime)))</f>
        <v>3559.4384986242303</v>
      </c>
      <c r="K84" s="371">
        <f ca="1">IF(K$83-$E$83&lt;=Lifetime,K67,
SUMPRODUCT(OFFSET(K67,0,(-1*Lifetime)+1,1,Lifetime),OFFSET('Shipments and Stock '!K$17,0,(-1*Lifetime)+1,1,Lifetime))/SUM(OFFSET('Shipments and Stock '!K$17,0,(-1*Lifetime)+1,1,Lifetime)))</f>
        <v>3559.4384986242303</v>
      </c>
      <c r="L84" s="371">
        <f ca="1">IF(L$83-$E$83&lt;=Lifetime,L67,
SUMPRODUCT(OFFSET(L67,0,(-1*Lifetime)+1,1,Lifetime),OFFSET('Shipments and Stock '!L$17,0,(-1*Lifetime)+1,1,Lifetime))/SUM(OFFSET('Shipments and Stock '!L$17,0,(-1*Lifetime)+1,1,Lifetime)))</f>
        <v>3559.4384986242303</v>
      </c>
      <c r="M84" s="371" t="e">
        <f ca="1">IF(M$83-$E$83&lt;=Lifetime,M67,
SUMPRODUCT(OFFSET(M67,0,(-1*Lifetime)+1,1,Lifetime),OFFSET('Shipments and Stock '!M$17,0,(-1*Lifetime)+1,1,Lifetime))/SUM(OFFSET('Shipments and Stock '!M$17,0,(-1*Lifetime)+1,1,Lifetime)))</f>
        <v>#VALUE!</v>
      </c>
      <c r="N84" s="371" t="e">
        <f ca="1">IF(N$83-$E$83&lt;=Lifetime,N67,
SUMPRODUCT(OFFSET(N67,0,(-1*Lifetime)+1,1,Lifetime),OFFSET('Shipments and Stock '!N$17,0,(-1*Lifetime)+1,1,Lifetime))/SUM(OFFSET('Shipments and Stock '!N$17,0,(-1*Lifetime)+1,1,Lifetime)))</f>
        <v>#VALUE!</v>
      </c>
      <c r="O84" s="371" t="e">
        <f ca="1">IF(O$83-$E$83&lt;=Lifetime,O67,
SUMPRODUCT(OFFSET(O67,0,(-1*Lifetime)+1,1,Lifetime),OFFSET('Shipments and Stock '!O$17,0,(-1*Lifetime)+1,1,Lifetime))/SUM(OFFSET('Shipments and Stock '!O$17,0,(-1*Lifetime)+1,1,Lifetime)))</f>
        <v>#VALUE!</v>
      </c>
      <c r="P84" s="371" t="e">
        <f ca="1">IF(P$83-$E$83&lt;=Lifetime,P67,
SUMPRODUCT(OFFSET(P67,0,(-1*Lifetime)+1,1,Lifetime),OFFSET('Shipments and Stock '!P$17,0,(-1*Lifetime)+1,1,Lifetime))/SUM(OFFSET('Shipments and Stock '!P$17,0,(-1*Lifetime)+1,1,Lifetime)))</f>
        <v>#VALUE!</v>
      </c>
      <c r="Q84" s="371" t="e">
        <f ca="1">IF(Q$83-$E$83&lt;=Lifetime,Q67,
SUMPRODUCT(OFFSET(Q67,0,(-1*Lifetime)+1,1,Lifetime),OFFSET('Shipments and Stock '!Q$17,0,(-1*Lifetime)+1,1,Lifetime))/SUM(OFFSET('Shipments and Stock '!Q$17,0,(-1*Lifetime)+1,1,Lifetime)))</f>
        <v>#VALUE!</v>
      </c>
      <c r="R84" s="371" t="e">
        <f ca="1">IF(R$83-$E$83&lt;=Lifetime,R67,
SUMPRODUCT(OFFSET(R67,0,(-1*Lifetime)+1,1,Lifetime),OFFSET('Shipments and Stock '!R$17,0,(-1*Lifetime)+1,1,Lifetime))/SUM(OFFSET('Shipments and Stock '!R$17,0,(-1*Lifetime)+1,1,Lifetime)))</f>
        <v>#VALUE!</v>
      </c>
      <c r="S84" s="371" t="e">
        <f ca="1">IF(S$83-$E$83&lt;=Lifetime,S67,
SUMPRODUCT(OFFSET(S67,0,(-1*Lifetime)+1,1,Lifetime),OFFSET('Shipments and Stock '!S$17,0,(-1*Lifetime)+1,1,Lifetime))/SUM(OFFSET('Shipments and Stock '!S$17,0,(-1*Lifetime)+1,1,Lifetime)))</f>
        <v>#VALUE!</v>
      </c>
      <c r="T84" s="371" t="e">
        <f ca="1">IF(T$83-$E$83&lt;=Lifetime,T67,
SUMPRODUCT(OFFSET(T67,0,(-1*Lifetime)+1,1,Lifetime),OFFSET('Shipments and Stock '!T$17,0,(-1*Lifetime)+1,1,Lifetime))/SUM(OFFSET('Shipments and Stock '!T$17,0,(-1*Lifetime)+1,1,Lifetime)))</f>
        <v>#VALUE!</v>
      </c>
      <c r="U84" s="371" t="e">
        <f ca="1">IF(U$83-$E$83&lt;=Lifetime,U67,
SUMPRODUCT(OFFSET(U67,0,(-1*Lifetime)+1,1,Lifetime),OFFSET('Shipments and Stock '!U$17,0,(-1*Lifetime)+1,1,Lifetime))/SUM(OFFSET('Shipments and Stock '!U$17,0,(-1*Lifetime)+1,1,Lifetime)))</f>
        <v>#VALUE!</v>
      </c>
      <c r="V84" s="371" t="e">
        <f ca="1">IF(V$83-$E$83&lt;=Lifetime,V67,
SUMPRODUCT(OFFSET(V67,0,(-1*Lifetime)+1,1,Lifetime),OFFSET('Shipments and Stock '!V$17,0,(-1*Lifetime)+1,1,Lifetime))/SUM(OFFSET('Shipments and Stock '!V$17,0,(-1*Lifetime)+1,1,Lifetime)))</f>
        <v>#VALUE!</v>
      </c>
      <c r="W84" s="371" t="e">
        <f ca="1">IF(W$83-$E$83&lt;=Lifetime,W67,
SUMPRODUCT(OFFSET(W67,0,(-1*Lifetime)+1,1,Lifetime),OFFSET('Shipments and Stock '!W$17,0,(-1*Lifetime)+1,1,Lifetime))/SUM(OFFSET('Shipments and Stock '!W$17,0,(-1*Lifetime)+1,1,Lifetime)))</f>
        <v>#VALUE!</v>
      </c>
      <c r="X84" s="371" t="e">
        <f ca="1">IF(X$83-$E$83&lt;=Lifetime,X67,
SUMPRODUCT(OFFSET(X67,0,(-1*Lifetime)+1,1,Lifetime),OFFSET('Shipments and Stock '!X$17,0,(-1*Lifetime)+1,1,Lifetime))/SUM(OFFSET('Shipments and Stock '!X$17,0,(-1*Lifetime)+1,1,Lifetime)))</f>
        <v>#VALUE!</v>
      </c>
      <c r="Y84" s="371" t="e">
        <f ca="1">IF(Y$83-$E$83&lt;=Lifetime,Y67,
SUMPRODUCT(OFFSET(Y67,0,(-1*Lifetime)+1,1,Lifetime),OFFSET('Shipments and Stock '!Y$17,0,(-1*Lifetime)+1,1,Lifetime))/SUM(OFFSET('Shipments and Stock '!Y$17,0,(-1*Lifetime)+1,1,Lifetime)))</f>
        <v>#VALUE!</v>
      </c>
      <c r="Z84" s="371" t="e">
        <f ca="1">IF(Z$83-$E$83&lt;=Lifetime,Z67,
SUMPRODUCT(OFFSET(Z67,0,(-1*Lifetime)+1,1,Lifetime),OFFSET('Shipments and Stock '!Z$17,0,(-1*Lifetime)+1,1,Lifetime))/SUM(OFFSET('Shipments and Stock '!Z$17,0,(-1*Lifetime)+1,1,Lifetime)))</f>
        <v>#VALUE!</v>
      </c>
      <c r="AA84" s="371" t="e">
        <f ca="1">IF(AA$83-$E$83&lt;=Lifetime,AA67,
SUMPRODUCT(OFFSET(AA67,0,(-1*Lifetime)+1,1,Lifetime),OFFSET('Shipments and Stock '!AA$17,0,(-1*Lifetime)+1,1,Lifetime))/SUM(OFFSET('Shipments and Stock '!AA$17,0,(-1*Lifetime)+1,1,Lifetime)))</f>
        <v>#VALUE!</v>
      </c>
      <c r="AB84" s="371" t="e">
        <f ca="1">IF(AB$83-$E$83&lt;=Lifetime,AB67,
SUMPRODUCT(OFFSET(AB67,0,(-1*Lifetime)+1,1,Lifetime),OFFSET('Shipments and Stock '!AB$17,0,(-1*Lifetime)+1,1,Lifetime))/SUM(OFFSET('Shipments and Stock '!AB$17,0,(-1*Lifetime)+1,1,Lifetime)))</f>
        <v>#VALUE!</v>
      </c>
      <c r="AC84" s="371" t="e">
        <f ca="1">IF(AC$83-$E$83&lt;=Lifetime,AC67,
SUMPRODUCT(OFFSET(AC67,0,(-1*Lifetime)+1,1,Lifetime),OFFSET('Shipments and Stock '!AC$17,0,(-1*Lifetime)+1,1,Lifetime))/SUM(OFFSET('Shipments and Stock '!AC$17,0,(-1*Lifetime)+1,1,Lifetime)))</f>
        <v>#VALUE!</v>
      </c>
      <c r="AD84" s="371" t="e">
        <f ca="1">IF(AD$83-$E$83&lt;=Lifetime,AD67,
SUMPRODUCT(OFFSET(AD67,0,(-1*Lifetime)+1,1,Lifetime),OFFSET('Shipments and Stock '!AD$17,0,(-1*Lifetime)+1,1,Lifetime))/SUM(OFFSET('Shipments and Stock '!AD$17,0,(-1*Lifetime)+1,1,Lifetime)))</f>
        <v>#VALUE!</v>
      </c>
      <c r="AE84" s="371" t="e">
        <f ca="1">IF(AE$83-$E$83&lt;=Lifetime,AE67,
SUMPRODUCT(OFFSET(AE67,0,(-1*Lifetime)+1,1,Lifetime),OFFSET('Shipments and Stock '!AE$17,0,(-1*Lifetime)+1,1,Lifetime))/SUM(OFFSET('Shipments and Stock '!AE$17,0,(-1*Lifetime)+1,1,Lifetime)))</f>
        <v>#VALUE!</v>
      </c>
      <c r="AF84" s="371" t="e">
        <f ca="1">IF(AF$83-$E$83&lt;=Lifetime,AF67,
SUMPRODUCT(OFFSET(AF67,0,(-1*Lifetime)+1,1,Lifetime),OFFSET('Shipments and Stock '!AF$17,0,(-1*Lifetime)+1,1,Lifetime))/SUM(OFFSET('Shipments and Stock '!AF$17,0,(-1*Lifetime)+1,1,Lifetime)))</f>
        <v>#VALUE!</v>
      </c>
      <c r="AG84" s="371" t="e">
        <f ca="1">IF(AG$83-$E$83&lt;=Lifetime,AG67,
SUMPRODUCT(OFFSET(AG67,0,(-1*Lifetime)+1,1,Lifetime),OFFSET('Shipments and Stock '!AG$17,0,(-1*Lifetime)+1,1,Lifetime))/SUM(OFFSET('Shipments and Stock '!AG$17,0,(-1*Lifetime)+1,1,Lifetime)))</f>
        <v>#VALUE!</v>
      </c>
      <c r="AH84" s="371" t="e">
        <f ca="1">IF(AH$83-$E$83&lt;=Lifetime,AH67,
SUMPRODUCT(OFFSET(AH67,0,(-1*Lifetime)+1,1,Lifetime),OFFSET('Shipments and Stock '!AH$17,0,(-1*Lifetime)+1,1,Lifetime))/SUM(OFFSET('Shipments and Stock '!AH$17,0,(-1*Lifetime)+1,1,Lifetime)))</f>
        <v>#VALUE!</v>
      </c>
      <c r="AI84" s="371" t="e">
        <f ca="1">IF(AI$83-$E$83&lt;=Lifetime,AI67,
SUMPRODUCT(OFFSET(AI67,0,(-1*Lifetime)+1,1,Lifetime),OFFSET('Shipments and Stock '!AI$17,0,(-1*Lifetime)+1,1,Lifetime))/SUM(OFFSET('Shipments and Stock '!AI$17,0,(-1*Lifetime)+1,1,Lifetime)))</f>
        <v>#VALUE!</v>
      </c>
      <c r="AJ84" s="371" t="e">
        <f ca="1">IF(AJ$83-$E$83&lt;=Lifetime,AJ67,
SUMPRODUCT(OFFSET(AJ67,0,(-1*Lifetime)+1,1,Lifetime),OFFSET('Shipments and Stock '!AJ$17,0,(-1*Lifetime)+1,1,Lifetime))/SUM(OFFSET('Shipments and Stock '!AJ$17,0,(-1*Lifetime)+1,1,Lifetime)))</f>
        <v>#VALUE!</v>
      </c>
      <c r="AK84" s="371" t="e">
        <f ca="1">IF(AK$83-$E$83&lt;=Lifetime,AK67,
SUMPRODUCT(OFFSET(AK67,0,(-1*Lifetime)+1,1,Lifetime),OFFSET('Shipments and Stock '!AK$17,0,(-1*Lifetime)+1,1,Lifetime))/SUM(OFFSET('Shipments and Stock '!AK$17,0,(-1*Lifetime)+1,1,Lifetime)))</f>
        <v>#VALUE!</v>
      </c>
      <c r="AL84" s="371" t="e">
        <f ca="1">IF(AL$83-$E$83&lt;=Lifetime,AL67,
SUMPRODUCT(OFFSET(AL67,0,(-1*Lifetime)+1,1,Lifetime),OFFSET('Shipments and Stock '!AL$17,0,(-1*Lifetime)+1,1,Lifetime))/SUM(OFFSET('Shipments and Stock '!AL$17,0,(-1*Lifetime)+1,1,Lifetime)))</f>
        <v>#VALUE!</v>
      </c>
      <c r="AM84" s="371" t="e">
        <f ca="1">IF(AM$83-$E$83&lt;=Lifetime,AM67,
SUMPRODUCT(OFFSET(AM67,0,(-1*Lifetime)+1,1,Lifetime),OFFSET('Shipments and Stock '!AM$17,0,(-1*Lifetime)+1,1,Lifetime))/SUM(OFFSET('Shipments and Stock '!AM$17,0,(-1*Lifetime)+1,1,Lifetime)))</f>
        <v>#VALUE!</v>
      </c>
      <c r="AN84" s="371" t="e">
        <f ca="1">IF(AN$83-$E$83&lt;=Lifetime,AN67,
SUMPRODUCT(OFFSET(AN67,0,(-1*Lifetime)+1,1,Lifetime),OFFSET('Shipments and Stock '!AN$17,0,(-1*Lifetime)+1,1,Lifetime))/SUM(OFFSET('Shipments and Stock '!AN$17,0,(-1*Lifetime)+1,1,Lifetime)))</f>
        <v>#VALUE!</v>
      </c>
      <c r="AO84" s="371" t="e">
        <f ca="1">IF(AO$83-$E$83&lt;=Lifetime,AO67,
SUMPRODUCT(OFFSET(AO67,0,(-1*Lifetime)+1,1,Lifetime),OFFSET('Shipments and Stock '!AO$17,0,(-1*Lifetime)+1,1,Lifetime))/SUM(OFFSET('Shipments and Stock '!AO$17,0,(-1*Lifetime)+1,1,Lifetime)))</f>
        <v>#VALUE!</v>
      </c>
      <c r="AP84" s="371" t="e">
        <f ca="1">IF(AP$83-$E$83&lt;=Lifetime,AP67,
SUMPRODUCT(OFFSET(AP67,0,(-1*Lifetime)+1,1,Lifetime),OFFSET('Shipments and Stock '!AP$17,0,(-1*Lifetime)+1,1,Lifetime))/SUM(OFFSET('Shipments and Stock '!AP$17,0,(-1*Lifetime)+1,1,Lifetime)))</f>
        <v>#VALUE!</v>
      </c>
      <c r="AQ84" s="371" t="e">
        <f ca="1">IF(AQ$83-$E$83&lt;=Lifetime,AQ67,
SUMPRODUCT(OFFSET(AQ67,0,(-1*Lifetime)+1,1,Lifetime),OFFSET('Shipments and Stock '!AQ$17,0,(-1*Lifetime)+1,1,Lifetime))/SUM(OFFSET('Shipments and Stock '!AQ$17,0,(-1*Lifetime)+1,1,Lifetime)))</f>
        <v>#VALUE!</v>
      </c>
      <c r="AR84" s="371" t="e">
        <f ca="1">IF(AR$83-$E$83&lt;=Lifetime,AR67,
SUMPRODUCT(OFFSET(AR67,0,(-1*Lifetime)+1,1,Lifetime),OFFSET('Shipments and Stock '!AR$17,0,(-1*Lifetime)+1,1,Lifetime))/SUM(OFFSET('Shipments and Stock '!AR$17,0,(-1*Lifetime)+1,1,Lifetime)))</f>
        <v>#VALUE!</v>
      </c>
      <c r="AS84" s="371" t="e">
        <f ca="1">IF(AS$83-$E$83&lt;=Lifetime,AS67,
SUMPRODUCT(OFFSET(AS67,0,(-1*Lifetime)+1,1,Lifetime),OFFSET('Shipments and Stock '!AS$17,0,(-1*Lifetime)+1,1,Lifetime))/SUM(OFFSET('Shipments and Stock '!AS$17,0,(-1*Lifetime)+1,1,Lifetime)))</f>
        <v>#VALUE!</v>
      </c>
      <c r="AT84" s="371" t="e">
        <f ca="1">IF(AT$83-$E$83&lt;=Lifetime,AT67,
SUMPRODUCT(OFFSET(AT67,0,(-1*Lifetime)+1,1,Lifetime),OFFSET('Shipments and Stock '!AT$17,0,(-1*Lifetime)+1,1,Lifetime))/SUM(OFFSET('Shipments and Stock '!AT$17,0,(-1*Lifetime)+1,1,Lifetime)))</f>
        <v>#VALUE!</v>
      </c>
      <c r="AU84" s="371" t="e">
        <f ca="1">IF(AU$83-$E$83&lt;=Lifetime,AU67,
SUMPRODUCT(OFFSET(AU67,0,(-1*Lifetime)+1,1,Lifetime),OFFSET('Shipments and Stock '!AU$17,0,(-1*Lifetime)+1,1,Lifetime))/SUM(OFFSET('Shipments and Stock '!AU$17,0,(-1*Lifetime)+1,1,Lifetime)))</f>
        <v>#VALUE!</v>
      </c>
      <c r="AV84" s="371" t="e">
        <f ca="1">IF(AV$83-$E$83&lt;=Lifetime,AV67,
SUMPRODUCT(OFFSET(AV67,0,(-1*Lifetime)+1,1,Lifetime),OFFSET('Shipments and Stock '!AV$17,0,(-1*Lifetime)+1,1,Lifetime))/SUM(OFFSET('Shipments and Stock '!AV$17,0,(-1*Lifetime)+1,1,Lifetime)))</f>
        <v>#VALUE!</v>
      </c>
      <c r="AW84" s="371" t="e">
        <f ca="1">IF(AW$83-$E$83&lt;=Lifetime,AW67,
SUMPRODUCT(OFFSET(AW67,0,(-1*Lifetime)+1,1,Lifetime),OFFSET('Shipments and Stock '!AW$17,0,(-1*Lifetime)+1,1,Lifetime))/SUM(OFFSET('Shipments and Stock '!AW$17,0,(-1*Lifetime)+1,1,Lifetime)))</f>
        <v>#VALUE!</v>
      </c>
      <c r="AX84" s="373"/>
    </row>
    <row r="85" spans="2:50">
      <c r="B85" s="353"/>
      <c r="C85" s="354"/>
      <c r="D85" s="469" t="str">
        <f t="shared" ref="D85:D86" si="31">D68</f>
        <v>Top loading pre case</v>
      </c>
      <c r="E85" s="371">
        <f ca="1">IF(E$83-$E$83&lt;=Lifetime,E68,
SUMPRODUCT(OFFSET(E68,0,(-1*Lifetime)+1,1,Lifetime),OFFSET('Shipments and Stock '!E$17,0,(-1*Lifetime)+1,1,Lifetime))/SUM(OFFSET('Shipments and Stock '!E$17,0,(-1*Lifetime)+1,1,Lifetime)))</f>
        <v>3559.4384986242303</v>
      </c>
      <c r="F85" s="371">
        <f ca="1">IF(F$83-$E$83&lt;=Lifetime,F68,
SUMPRODUCT(OFFSET(F68,0,(-1*Lifetime)+1,1,Lifetime),OFFSET('Shipments and Stock '!F$17,0,(-1*Lifetime)+1,1,Lifetime))/SUM(OFFSET('Shipments and Stock '!F$17,0,(-1*Lifetime)+1,1,Lifetime)))</f>
        <v>3559.4384986242303</v>
      </c>
      <c r="G85" s="371">
        <f ca="1">IF(G$83-$E$83&lt;=Lifetime,G68,
SUMPRODUCT(OFFSET(G68,0,(-1*Lifetime)+1,1,Lifetime),OFFSET('Shipments and Stock '!G$17,0,(-1*Lifetime)+1,1,Lifetime))/SUM(OFFSET('Shipments and Stock '!G$17,0,(-1*Lifetime)+1,1,Lifetime)))</f>
        <v>3559.4384986242303</v>
      </c>
      <c r="H85" s="371">
        <f ca="1">IF(H$83-$E$83&lt;=Lifetime,H68,
SUMPRODUCT(OFFSET(H68,0,(-1*Lifetime)+1,1,Lifetime),OFFSET('Shipments and Stock '!H$17,0,(-1*Lifetime)+1,1,Lifetime))/SUM(OFFSET('Shipments and Stock '!H$17,0,(-1*Lifetime)+1,1,Lifetime)))</f>
        <v>3559.4384986242303</v>
      </c>
      <c r="I85" s="371">
        <f ca="1">IF(I$83-$E$83&lt;=Lifetime,I68,
SUMPRODUCT(OFFSET(I68,0,(-1*Lifetime)+1,1,Lifetime),OFFSET('Shipments and Stock '!I$17,0,(-1*Lifetime)+1,1,Lifetime))/SUM(OFFSET('Shipments and Stock '!I$17,0,(-1*Lifetime)+1,1,Lifetime)))</f>
        <v>3559.4384986242303</v>
      </c>
      <c r="J85" s="371">
        <f ca="1">IF(J$83-$E$83&lt;=Lifetime,J68,
SUMPRODUCT(OFFSET(J68,0,(-1*Lifetime)+1,1,Lifetime),OFFSET('Shipments and Stock '!J$17,0,(-1*Lifetime)+1,1,Lifetime))/SUM(OFFSET('Shipments and Stock '!J$17,0,(-1*Lifetime)+1,1,Lifetime)))</f>
        <v>3559.4384986242303</v>
      </c>
      <c r="K85" s="371">
        <f ca="1">IF(K$83-$E$83&lt;=Lifetime,K68,
SUMPRODUCT(OFFSET(K68,0,(-1*Lifetime)+1,1,Lifetime),OFFSET('Shipments and Stock '!K$17,0,(-1*Lifetime)+1,1,Lifetime))/SUM(OFFSET('Shipments and Stock '!K$17,0,(-1*Lifetime)+1,1,Lifetime)))</f>
        <v>3559.4384986242303</v>
      </c>
      <c r="L85" s="371">
        <f ca="1">IF(L$83-$E$83&lt;=Lifetime,L68,
SUMPRODUCT(OFFSET(L68,0,(-1*Lifetime)+1,1,Lifetime),OFFSET('Shipments and Stock '!L$17,0,(-1*Lifetime)+1,1,Lifetime))/SUM(OFFSET('Shipments and Stock '!L$17,0,(-1*Lifetime)+1,1,Lifetime)))</f>
        <v>3559.4384986242303</v>
      </c>
      <c r="M85" s="371" t="e">
        <f ca="1">IF(M$83-$E$83&lt;=Lifetime,M68,
SUMPRODUCT(OFFSET(M68,0,(-1*Lifetime)+1,1,Lifetime),OFFSET('Shipments and Stock '!M$17,0,(-1*Lifetime)+1,1,Lifetime))/SUM(OFFSET('Shipments and Stock '!M$17,0,(-1*Lifetime)+1,1,Lifetime)))</f>
        <v>#VALUE!</v>
      </c>
      <c r="N85" s="371" t="e">
        <f ca="1">IF(N$83-$E$83&lt;=Lifetime,N68,
SUMPRODUCT(OFFSET(N68,0,(-1*Lifetime)+1,1,Lifetime),OFFSET('Shipments and Stock '!N$17,0,(-1*Lifetime)+1,1,Lifetime))/SUM(OFFSET('Shipments and Stock '!N$17,0,(-1*Lifetime)+1,1,Lifetime)))</f>
        <v>#VALUE!</v>
      </c>
      <c r="O85" s="371" t="e">
        <f ca="1">IF(O$83-$E$83&lt;=Lifetime,O68,
SUMPRODUCT(OFFSET(O68,0,(-1*Lifetime)+1,1,Lifetime),OFFSET('Shipments and Stock '!O$17,0,(-1*Lifetime)+1,1,Lifetime))/SUM(OFFSET('Shipments and Stock '!O$17,0,(-1*Lifetime)+1,1,Lifetime)))</f>
        <v>#VALUE!</v>
      </c>
      <c r="P85" s="371" t="e">
        <f ca="1">IF(P$83-$E$83&lt;=Lifetime,P68,
SUMPRODUCT(OFFSET(P68,0,(-1*Lifetime)+1,1,Lifetime),OFFSET('Shipments and Stock '!P$17,0,(-1*Lifetime)+1,1,Lifetime))/SUM(OFFSET('Shipments and Stock '!P$17,0,(-1*Lifetime)+1,1,Lifetime)))</f>
        <v>#VALUE!</v>
      </c>
      <c r="Q85" s="371" t="e">
        <f ca="1">IF(Q$83-$E$83&lt;=Lifetime,Q68,
SUMPRODUCT(OFFSET(Q68,0,(-1*Lifetime)+1,1,Lifetime),OFFSET('Shipments and Stock '!Q$17,0,(-1*Lifetime)+1,1,Lifetime))/SUM(OFFSET('Shipments and Stock '!Q$17,0,(-1*Lifetime)+1,1,Lifetime)))</f>
        <v>#VALUE!</v>
      </c>
      <c r="R85" s="371" t="e">
        <f ca="1">IF(R$83-$E$83&lt;=Lifetime,R68,
SUMPRODUCT(OFFSET(R68,0,(-1*Lifetime)+1,1,Lifetime),OFFSET('Shipments and Stock '!R$17,0,(-1*Lifetime)+1,1,Lifetime))/SUM(OFFSET('Shipments and Stock '!R$17,0,(-1*Lifetime)+1,1,Lifetime)))</f>
        <v>#VALUE!</v>
      </c>
      <c r="S85" s="371" t="e">
        <f ca="1">IF(S$83-$E$83&lt;=Lifetime,S68,
SUMPRODUCT(OFFSET(S68,0,(-1*Lifetime)+1,1,Lifetime),OFFSET('Shipments and Stock '!S$17,0,(-1*Lifetime)+1,1,Lifetime))/SUM(OFFSET('Shipments and Stock '!S$17,0,(-1*Lifetime)+1,1,Lifetime)))</f>
        <v>#VALUE!</v>
      </c>
      <c r="T85" s="371" t="e">
        <f ca="1">IF(T$83-$E$83&lt;=Lifetime,T68,
SUMPRODUCT(OFFSET(T68,0,(-1*Lifetime)+1,1,Lifetime),OFFSET('Shipments and Stock '!T$17,0,(-1*Lifetime)+1,1,Lifetime))/SUM(OFFSET('Shipments and Stock '!T$17,0,(-1*Lifetime)+1,1,Lifetime)))</f>
        <v>#VALUE!</v>
      </c>
      <c r="U85" s="371" t="e">
        <f ca="1">IF(U$83-$E$83&lt;=Lifetime,U68,
SUMPRODUCT(OFFSET(U68,0,(-1*Lifetime)+1,1,Lifetime),OFFSET('Shipments and Stock '!U$17,0,(-1*Lifetime)+1,1,Lifetime))/SUM(OFFSET('Shipments and Stock '!U$17,0,(-1*Lifetime)+1,1,Lifetime)))</f>
        <v>#VALUE!</v>
      </c>
      <c r="V85" s="371" t="e">
        <f ca="1">IF(V$83-$E$83&lt;=Lifetime,V68,
SUMPRODUCT(OFFSET(V68,0,(-1*Lifetime)+1,1,Lifetime),OFFSET('Shipments and Stock '!V$17,0,(-1*Lifetime)+1,1,Lifetime))/SUM(OFFSET('Shipments and Stock '!V$17,0,(-1*Lifetime)+1,1,Lifetime)))</f>
        <v>#VALUE!</v>
      </c>
      <c r="W85" s="371" t="e">
        <f ca="1">IF(W$83-$E$83&lt;=Lifetime,W68,
SUMPRODUCT(OFFSET(W68,0,(-1*Lifetime)+1,1,Lifetime),OFFSET('Shipments and Stock '!W$17,0,(-1*Lifetime)+1,1,Lifetime))/SUM(OFFSET('Shipments and Stock '!W$17,0,(-1*Lifetime)+1,1,Lifetime)))</f>
        <v>#VALUE!</v>
      </c>
      <c r="X85" s="371" t="e">
        <f ca="1">IF(X$83-$E$83&lt;=Lifetime,X68,
SUMPRODUCT(OFFSET(X68,0,(-1*Lifetime)+1,1,Lifetime),OFFSET('Shipments and Stock '!X$17,0,(-1*Lifetime)+1,1,Lifetime))/SUM(OFFSET('Shipments and Stock '!X$17,0,(-1*Lifetime)+1,1,Lifetime)))</f>
        <v>#VALUE!</v>
      </c>
      <c r="Y85" s="371" t="e">
        <f ca="1">IF(Y$83-$E$83&lt;=Lifetime,Y68,
SUMPRODUCT(OFFSET(Y68,0,(-1*Lifetime)+1,1,Lifetime),OFFSET('Shipments and Stock '!Y$17,0,(-1*Lifetime)+1,1,Lifetime))/SUM(OFFSET('Shipments and Stock '!Y$17,0,(-1*Lifetime)+1,1,Lifetime)))</f>
        <v>#VALUE!</v>
      </c>
      <c r="Z85" s="371" t="e">
        <f ca="1">IF(Z$83-$E$83&lt;=Lifetime,Z68,
SUMPRODUCT(OFFSET(Z68,0,(-1*Lifetime)+1,1,Lifetime),OFFSET('Shipments and Stock '!Z$17,0,(-1*Lifetime)+1,1,Lifetime))/SUM(OFFSET('Shipments and Stock '!Z$17,0,(-1*Lifetime)+1,1,Lifetime)))</f>
        <v>#VALUE!</v>
      </c>
      <c r="AA85" s="371" t="e">
        <f ca="1">IF(AA$83-$E$83&lt;=Lifetime,AA68,
SUMPRODUCT(OFFSET(AA68,0,(-1*Lifetime)+1,1,Lifetime),OFFSET('Shipments and Stock '!AA$17,0,(-1*Lifetime)+1,1,Lifetime))/SUM(OFFSET('Shipments and Stock '!AA$17,0,(-1*Lifetime)+1,1,Lifetime)))</f>
        <v>#VALUE!</v>
      </c>
      <c r="AB85" s="371" t="e">
        <f ca="1">IF(AB$83-$E$83&lt;=Lifetime,AB68,
SUMPRODUCT(OFFSET(AB68,0,(-1*Lifetime)+1,1,Lifetime),OFFSET('Shipments and Stock '!AB$17,0,(-1*Lifetime)+1,1,Lifetime))/SUM(OFFSET('Shipments and Stock '!AB$17,0,(-1*Lifetime)+1,1,Lifetime)))</f>
        <v>#VALUE!</v>
      </c>
      <c r="AC85" s="371" t="e">
        <f ca="1">IF(AC$83-$E$83&lt;=Lifetime,AC68,
SUMPRODUCT(OFFSET(AC68,0,(-1*Lifetime)+1,1,Lifetime),OFFSET('Shipments and Stock '!AC$17,0,(-1*Lifetime)+1,1,Lifetime))/SUM(OFFSET('Shipments and Stock '!AC$17,0,(-1*Lifetime)+1,1,Lifetime)))</f>
        <v>#VALUE!</v>
      </c>
      <c r="AD85" s="371" t="e">
        <f ca="1">IF(AD$83-$E$83&lt;=Lifetime,AD68,
SUMPRODUCT(OFFSET(AD68,0,(-1*Lifetime)+1,1,Lifetime),OFFSET('Shipments and Stock '!AD$17,0,(-1*Lifetime)+1,1,Lifetime))/SUM(OFFSET('Shipments and Stock '!AD$17,0,(-1*Lifetime)+1,1,Lifetime)))</f>
        <v>#VALUE!</v>
      </c>
      <c r="AE85" s="371" t="e">
        <f ca="1">IF(AE$83-$E$83&lt;=Lifetime,AE68,
SUMPRODUCT(OFFSET(AE68,0,(-1*Lifetime)+1,1,Lifetime),OFFSET('Shipments and Stock '!AE$17,0,(-1*Lifetime)+1,1,Lifetime))/SUM(OFFSET('Shipments and Stock '!AE$17,0,(-1*Lifetime)+1,1,Lifetime)))</f>
        <v>#VALUE!</v>
      </c>
      <c r="AF85" s="371" t="e">
        <f ca="1">IF(AF$83-$E$83&lt;=Lifetime,AF68,
SUMPRODUCT(OFFSET(AF68,0,(-1*Lifetime)+1,1,Lifetime),OFFSET('Shipments and Stock '!AF$17,0,(-1*Lifetime)+1,1,Lifetime))/SUM(OFFSET('Shipments and Stock '!AF$17,0,(-1*Lifetime)+1,1,Lifetime)))</f>
        <v>#VALUE!</v>
      </c>
      <c r="AG85" s="371" t="e">
        <f ca="1">IF(AG$83-$E$83&lt;=Lifetime,AG68,
SUMPRODUCT(OFFSET(AG68,0,(-1*Lifetime)+1,1,Lifetime),OFFSET('Shipments and Stock '!AG$17,0,(-1*Lifetime)+1,1,Lifetime))/SUM(OFFSET('Shipments and Stock '!AG$17,0,(-1*Lifetime)+1,1,Lifetime)))</f>
        <v>#VALUE!</v>
      </c>
      <c r="AH85" s="371" t="e">
        <f ca="1">IF(AH$83-$E$83&lt;=Lifetime,AH68,
SUMPRODUCT(OFFSET(AH68,0,(-1*Lifetime)+1,1,Lifetime),OFFSET('Shipments and Stock '!AH$17,0,(-1*Lifetime)+1,1,Lifetime))/SUM(OFFSET('Shipments and Stock '!AH$17,0,(-1*Lifetime)+1,1,Lifetime)))</f>
        <v>#VALUE!</v>
      </c>
      <c r="AI85" s="371" t="e">
        <f ca="1">IF(AI$83-$E$83&lt;=Lifetime,AI68,
SUMPRODUCT(OFFSET(AI68,0,(-1*Lifetime)+1,1,Lifetime),OFFSET('Shipments and Stock '!AI$17,0,(-1*Lifetime)+1,1,Lifetime))/SUM(OFFSET('Shipments and Stock '!AI$17,0,(-1*Lifetime)+1,1,Lifetime)))</f>
        <v>#VALUE!</v>
      </c>
      <c r="AJ85" s="371" t="e">
        <f ca="1">IF(AJ$83-$E$83&lt;=Lifetime,AJ68,
SUMPRODUCT(OFFSET(AJ68,0,(-1*Lifetime)+1,1,Lifetime),OFFSET('Shipments and Stock '!AJ$17,0,(-1*Lifetime)+1,1,Lifetime))/SUM(OFFSET('Shipments and Stock '!AJ$17,0,(-1*Lifetime)+1,1,Lifetime)))</f>
        <v>#VALUE!</v>
      </c>
      <c r="AK85" s="371" t="e">
        <f ca="1">IF(AK$83-$E$83&lt;=Lifetime,AK68,
SUMPRODUCT(OFFSET(AK68,0,(-1*Lifetime)+1,1,Lifetime),OFFSET('Shipments and Stock '!AK$17,0,(-1*Lifetime)+1,1,Lifetime))/SUM(OFFSET('Shipments and Stock '!AK$17,0,(-1*Lifetime)+1,1,Lifetime)))</f>
        <v>#VALUE!</v>
      </c>
      <c r="AL85" s="371" t="e">
        <f ca="1">IF(AL$83-$E$83&lt;=Lifetime,AL68,
SUMPRODUCT(OFFSET(AL68,0,(-1*Lifetime)+1,1,Lifetime),OFFSET('Shipments and Stock '!AL$17,0,(-1*Lifetime)+1,1,Lifetime))/SUM(OFFSET('Shipments and Stock '!AL$17,0,(-1*Lifetime)+1,1,Lifetime)))</f>
        <v>#VALUE!</v>
      </c>
      <c r="AM85" s="371" t="e">
        <f ca="1">IF(AM$83-$E$83&lt;=Lifetime,AM68,
SUMPRODUCT(OFFSET(AM68,0,(-1*Lifetime)+1,1,Lifetime),OFFSET('Shipments and Stock '!AM$17,0,(-1*Lifetime)+1,1,Lifetime))/SUM(OFFSET('Shipments and Stock '!AM$17,0,(-1*Lifetime)+1,1,Lifetime)))</f>
        <v>#VALUE!</v>
      </c>
      <c r="AN85" s="371" t="e">
        <f ca="1">IF(AN$83-$E$83&lt;=Lifetime,AN68,
SUMPRODUCT(OFFSET(AN68,0,(-1*Lifetime)+1,1,Lifetime),OFFSET('Shipments and Stock '!AN$17,0,(-1*Lifetime)+1,1,Lifetime))/SUM(OFFSET('Shipments and Stock '!AN$17,0,(-1*Lifetime)+1,1,Lifetime)))</f>
        <v>#VALUE!</v>
      </c>
      <c r="AO85" s="371" t="e">
        <f ca="1">IF(AO$83-$E$83&lt;=Lifetime,AO68,
SUMPRODUCT(OFFSET(AO68,0,(-1*Lifetime)+1,1,Lifetime),OFFSET('Shipments and Stock '!AO$17,0,(-1*Lifetime)+1,1,Lifetime))/SUM(OFFSET('Shipments and Stock '!AO$17,0,(-1*Lifetime)+1,1,Lifetime)))</f>
        <v>#VALUE!</v>
      </c>
      <c r="AP85" s="371" t="e">
        <f ca="1">IF(AP$83-$E$83&lt;=Lifetime,AP68,
SUMPRODUCT(OFFSET(AP68,0,(-1*Lifetime)+1,1,Lifetime),OFFSET('Shipments and Stock '!AP$17,0,(-1*Lifetime)+1,1,Lifetime))/SUM(OFFSET('Shipments and Stock '!AP$17,0,(-1*Lifetime)+1,1,Lifetime)))</f>
        <v>#VALUE!</v>
      </c>
      <c r="AQ85" s="371" t="e">
        <f ca="1">IF(AQ$83-$E$83&lt;=Lifetime,AQ68,
SUMPRODUCT(OFFSET(AQ68,0,(-1*Lifetime)+1,1,Lifetime),OFFSET('Shipments and Stock '!AQ$17,0,(-1*Lifetime)+1,1,Lifetime))/SUM(OFFSET('Shipments and Stock '!AQ$17,0,(-1*Lifetime)+1,1,Lifetime)))</f>
        <v>#VALUE!</v>
      </c>
      <c r="AR85" s="371" t="e">
        <f ca="1">IF(AR$83-$E$83&lt;=Lifetime,AR68,
SUMPRODUCT(OFFSET(AR68,0,(-1*Lifetime)+1,1,Lifetime),OFFSET('Shipments and Stock '!AR$17,0,(-1*Lifetime)+1,1,Lifetime))/SUM(OFFSET('Shipments and Stock '!AR$17,0,(-1*Lifetime)+1,1,Lifetime)))</f>
        <v>#VALUE!</v>
      </c>
      <c r="AS85" s="371" t="e">
        <f ca="1">IF(AS$83-$E$83&lt;=Lifetime,AS68,
SUMPRODUCT(OFFSET(AS68,0,(-1*Lifetime)+1,1,Lifetime),OFFSET('Shipments and Stock '!AS$17,0,(-1*Lifetime)+1,1,Lifetime))/SUM(OFFSET('Shipments and Stock '!AS$17,0,(-1*Lifetime)+1,1,Lifetime)))</f>
        <v>#VALUE!</v>
      </c>
      <c r="AT85" s="371" t="e">
        <f ca="1">IF(AT$83-$E$83&lt;=Lifetime,AT68,
SUMPRODUCT(OFFSET(AT68,0,(-1*Lifetime)+1,1,Lifetime),OFFSET('Shipments and Stock '!AT$17,0,(-1*Lifetime)+1,1,Lifetime))/SUM(OFFSET('Shipments and Stock '!AT$17,0,(-1*Lifetime)+1,1,Lifetime)))</f>
        <v>#VALUE!</v>
      </c>
      <c r="AU85" s="371" t="e">
        <f ca="1">IF(AU$83-$E$83&lt;=Lifetime,AU68,
SUMPRODUCT(OFFSET(AU68,0,(-1*Lifetime)+1,1,Lifetime),OFFSET('Shipments and Stock '!AU$17,0,(-1*Lifetime)+1,1,Lifetime))/SUM(OFFSET('Shipments and Stock '!AU$17,0,(-1*Lifetime)+1,1,Lifetime)))</f>
        <v>#VALUE!</v>
      </c>
      <c r="AV85" s="371" t="e">
        <f ca="1">IF(AV$83-$E$83&lt;=Lifetime,AV68,
SUMPRODUCT(OFFSET(AV68,0,(-1*Lifetime)+1,1,Lifetime),OFFSET('Shipments and Stock '!AV$17,0,(-1*Lifetime)+1,1,Lifetime))/SUM(OFFSET('Shipments and Stock '!AV$17,0,(-1*Lifetime)+1,1,Lifetime)))</f>
        <v>#VALUE!</v>
      </c>
      <c r="AW85" s="371" t="e">
        <f ca="1">IF(AW$83-$E$83&lt;=Lifetime,AW68,
SUMPRODUCT(OFFSET(AW68,0,(-1*Lifetime)+1,1,Lifetime),OFFSET('Shipments and Stock '!AW$17,0,(-1*Lifetime)+1,1,Lifetime))/SUM(OFFSET('Shipments and Stock '!AW$17,0,(-1*Lifetime)+1,1,Lifetime)))</f>
        <v>#VALUE!</v>
      </c>
      <c r="AX85" s="356"/>
    </row>
    <row r="86" spans="2:50">
      <c r="B86" s="353"/>
      <c r="C86" s="354"/>
      <c r="D86" s="469" t="str">
        <f t="shared" si="31"/>
        <v xml:space="preserve">Average pre case UEC </v>
      </c>
      <c r="E86" s="371">
        <f ca="1">IF(E$83-$E$83&lt;=Lifetime,E69,
SUMPRODUCT(OFFSET(E69,0,(-1*Lifetime)+1,1,Lifetime),OFFSET('Shipments and Stock '!E$17,0,(-1*Lifetime)+1,1,Lifetime))/SUM(OFFSET('Shipments and Stock '!E$17,0,(-1*Lifetime)+1,1,Lifetime)))</f>
        <v>3559.4384986242303</v>
      </c>
      <c r="F86" s="371">
        <f ca="1">IF(F$83-$E$83&lt;=Lifetime,F69,
SUMPRODUCT(OFFSET(F69,0,(-1*Lifetime)+1,1,Lifetime),OFFSET('Shipments and Stock '!F$17,0,(-1*Lifetime)+1,1,Lifetime))/SUM(OFFSET('Shipments and Stock '!F$17,0,(-1*Lifetime)+1,1,Lifetime)))</f>
        <v>3559.4384986242303</v>
      </c>
      <c r="G86" s="371">
        <f ca="1">IF(G$83-$E$83&lt;=Lifetime,G69,
SUMPRODUCT(OFFSET(G69,0,(-1*Lifetime)+1,1,Lifetime),OFFSET('Shipments and Stock '!G$17,0,(-1*Lifetime)+1,1,Lifetime))/SUM(OFFSET('Shipments and Stock '!G$17,0,(-1*Lifetime)+1,1,Lifetime)))</f>
        <v>3559.4384986242303</v>
      </c>
      <c r="H86" s="371">
        <f ca="1">IF(H$83-$E$83&lt;=Lifetime,H69,
SUMPRODUCT(OFFSET(H69,0,(-1*Lifetime)+1,1,Lifetime),OFFSET('Shipments and Stock '!H$17,0,(-1*Lifetime)+1,1,Lifetime))/SUM(OFFSET('Shipments and Stock '!H$17,0,(-1*Lifetime)+1,1,Lifetime)))</f>
        <v>3559.4384986242303</v>
      </c>
      <c r="I86" s="371">
        <f ca="1">IF(I$83-$E$83&lt;=Lifetime,I69,
SUMPRODUCT(OFFSET(I69,0,(-1*Lifetime)+1,1,Lifetime),OFFSET('Shipments and Stock '!I$17,0,(-1*Lifetime)+1,1,Lifetime))/SUM(OFFSET('Shipments and Stock '!I$17,0,(-1*Lifetime)+1,1,Lifetime)))</f>
        <v>3559.4384986242303</v>
      </c>
      <c r="J86" s="371">
        <f ca="1">IF(J$83-$E$83&lt;=Lifetime,J69,
SUMPRODUCT(OFFSET(J69,0,(-1*Lifetime)+1,1,Lifetime),OFFSET('Shipments and Stock '!J$17,0,(-1*Lifetime)+1,1,Lifetime))/SUM(OFFSET('Shipments and Stock '!J$17,0,(-1*Lifetime)+1,1,Lifetime)))</f>
        <v>3559.4384986242303</v>
      </c>
      <c r="K86" s="371">
        <f ca="1">IF(K$83-$E$83&lt;=Lifetime,K69,
SUMPRODUCT(OFFSET(K69,0,(-1*Lifetime)+1,1,Lifetime),OFFSET('Shipments and Stock '!K$17,0,(-1*Lifetime)+1,1,Lifetime))/SUM(OFFSET('Shipments and Stock '!K$17,0,(-1*Lifetime)+1,1,Lifetime)))</f>
        <v>3559.4384986242303</v>
      </c>
      <c r="L86" s="371">
        <f ca="1">IF(L$83-$E$83&lt;=Lifetime,L69,
SUMPRODUCT(OFFSET(L69,0,(-1*Lifetime)+1,1,Lifetime),OFFSET('Shipments and Stock '!L$17,0,(-1*Lifetime)+1,1,Lifetime))/SUM(OFFSET('Shipments and Stock '!L$17,0,(-1*Lifetime)+1,1,Lifetime)))</f>
        <v>3559.4384986242303</v>
      </c>
      <c r="M86" s="371" t="e">
        <f ca="1">IF(M$83-$E$83&lt;=Lifetime,M69,
SUMPRODUCT(OFFSET(M69,0,(-1*Lifetime)+1,1,Lifetime),OFFSET('Shipments and Stock '!M$17,0,(-1*Lifetime)+1,1,Lifetime))/SUM(OFFSET('Shipments and Stock '!M$17,0,(-1*Lifetime)+1,1,Lifetime)))</f>
        <v>#VALUE!</v>
      </c>
      <c r="N86" s="371" t="e">
        <f ca="1">IF(N$83-$E$83&lt;=Lifetime,N69,
SUMPRODUCT(OFFSET(N69,0,(-1*Lifetime)+1,1,Lifetime),OFFSET('Shipments and Stock '!N$17,0,(-1*Lifetime)+1,1,Lifetime))/SUM(OFFSET('Shipments and Stock '!N$17,0,(-1*Lifetime)+1,1,Lifetime)))</f>
        <v>#VALUE!</v>
      </c>
      <c r="O86" s="371" t="e">
        <f ca="1">IF(O$83-$E$83&lt;=Lifetime,O69,
SUMPRODUCT(OFFSET(O69,0,(-1*Lifetime)+1,1,Lifetime),OFFSET('Shipments and Stock '!O$17,0,(-1*Lifetime)+1,1,Lifetime))/SUM(OFFSET('Shipments and Stock '!O$17,0,(-1*Lifetime)+1,1,Lifetime)))</f>
        <v>#VALUE!</v>
      </c>
      <c r="P86" s="371" t="e">
        <f ca="1">IF(P$83-$E$83&lt;=Lifetime,P69,
SUMPRODUCT(OFFSET(P69,0,(-1*Lifetime)+1,1,Lifetime),OFFSET('Shipments and Stock '!P$17,0,(-1*Lifetime)+1,1,Lifetime))/SUM(OFFSET('Shipments and Stock '!P$17,0,(-1*Lifetime)+1,1,Lifetime)))</f>
        <v>#VALUE!</v>
      </c>
      <c r="Q86" s="371" t="e">
        <f ca="1">IF(Q$83-$E$83&lt;=Lifetime,Q69,
SUMPRODUCT(OFFSET(Q69,0,(-1*Lifetime)+1,1,Lifetime),OFFSET('Shipments and Stock '!Q$17,0,(-1*Lifetime)+1,1,Lifetime))/SUM(OFFSET('Shipments and Stock '!Q$17,0,(-1*Lifetime)+1,1,Lifetime)))</f>
        <v>#VALUE!</v>
      </c>
      <c r="R86" s="371" t="e">
        <f ca="1">IF(R$83-$E$83&lt;=Lifetime,R69,
SUMPRODUCT(OFFSET(R69,0,(-1*Lifetime)+1,1,Lifetime),OFFSET('Shipments and Stock '!R$17,0,(-1*Lifetime)+1,1,Lifetime))/SUM(OFFSET('Shipments and Stock '!R$17,0,(-1*Lifetime)+1,1,Lifetime)))</f>
        <v>#VALUE!</v>
      </c>
      <c r="S86" s="371" t="e">
        <f ca="1">IF(S$83-$E$83&lt;=Lifetime,S69,
SUMPRODUCT(OFFSET(S69,0,(-1*Lifetime)+1,1,Lifetime),OFFSET('Shipments and Stock '!S$17,0,(-1*Lifetime)+1,1,Lifetime))/SUM(OFFSET('Shipments and Stock '!S$17,0,(-1*Lifetime)+1,1,Lifetime)))</f>
        <v>#VALUE!</v>
      </c>
      <c r="T86" s="371" t="e">
        <f ca="1">IF(T$83-$E$83&lt;=Lifetime,T69,
SUMPRODUCT(OFFSET(T69,0,(-1*Lifetime)+1,1,Lifetime),OFFSET('Shipments and Stock '!T$17,0,(-1*Lifetime)+1,1,Lifetime))/SUM(OFFSET('Shipments and Stock '!T$17,0,(-1*Lifetime)+1,1,Lifetime)))</f>
        <v>#VALUE!</v>
      </c>
      <c r="U86" s="371" t="e">
        <f ca="1">IF(U$83-$E$83&lt;=Lifetime,U69,
SUMPRODUCT(OFFSET(U69,0,(-1*Lifetime)+1,1,Lifetime),OFFSET('Shipments and Stock '!U$17,0,(-1*Lifetime)+1,1,Lifetime))/SUM(OFFSET('Shipments and Stock '!U$17,0,(-1*Lifetime)+1,1,Lifetime)))</f>
        <v>#VALUE!</v>
      </c>
      <c r="V86" s="371" t="e">
        <f ca="1">IF(V$83-$E$83&lt;=Lifetime,V69,
SUMPRODUCT(OFFSET(V69,0,(-1*Lifetime)+1,1,Lifetime),OFFSET('Shipments and Stock '!V$17,0,(-1*Lifetime)+1,1,Lifetime))/SUM(OFFSET('Shipments and Stock '!V$17,0,(-1*Lifetime)+1,1,Lifetime)))</f>
        <v>#VALUE!</v>
      </c>
      <c r="W86" s="371" t="e">
        <f ca="1">IF(W$83-$E$83&lt;=Lifetime,W69,
SUMPRODUCT(OFFSET(W69,0,(-1*Lifetime)+1,1,Lifetime),OFFSET('Shipments and Stock '!W$17,0,(-1*Lifetime)+1,1,Lifetime))/SUM(OFFSET('Shipments and Stock '!W$17,0,(-1*Lifetime)+1,1,Lifetime)))</f>
        <v>#VALUE!</v>
      </c>
      <c r="X86" s="371" t="e">
        <f ca="1">IF(X$83-$E$83&lt;=Lifetime,X69,
SUMPRODUCT(OFFSET(X69,0,(-1*Lifetime)+1,1,Lifetime),OFFSET('Shipments and Stock '!X$17,0,(-1*Lifetime)+1,1,Lifetime))/SUM(OFFSET('Shipments and Stock '!X$17,0,(-1*Lifetime)+1,1,Lifetime)))</f>
        <v>#VALUE!</v>
      </c>
      <c r="Y86" s="371" t="e">
        <f ca="1">IF(Y$83-$E$83&lt;=Lifetime,Y69,
SUMPRODUCT(OFFSET(Y69,0,(-1*Lifetime)+1,1,Lifetime),OFFSET('Shipments and Stock '!Y$17,0,(-1*Lifetime)+1,1,Lifetime))/SUM(OFFSET('Shipments and Stock '!Y$17,0,(-1*Lifetime)+1,1,Lifetime)))</f>
        <v>#VALUE!</v>
      </c>
      <c r="Z86" s="371" t="e">
        <f ca="1">IF(Z$83-$E$83&lt;=Lifetime,Z69,
SUMPRODUCT(OFFSET(Z69,0,(-1*Lifetime)+1,1,Lifetime),OFFSET('Shipments and Stock '!Z$17,0,(-1*Lifetime)+1,1,Lifetime))/SUM(OFFSET('Shipments and Stock '!Z$17,0,(-1*Lifetime)+1,1,Lifetime)))</f>
        <v>#VALUE!</v>
      </c>
      <c r="AA86" s="371" t="e">
        <f ca="1">IF(AA$83-$E$83&lt;=Lifetime,AA69,
SUMPRODUCT(OFFSET(AA69,0,(-1*Lifetime)+1,1,Lifetime),OFFSET('Shipments and Stock '!AA$17,0,(-1*Lifetime)+1,1,Lifetime))/SUM(OFFSET('Shipments and Stock '!AA$17,0,(-1*Lifetime)+1,1,Lifetime)))</f>
        <v>#VALUE!</v>
      </c>
      <c r="AB86" s="371" t="e">
        <f ca="1">IF(AB$83-$E$83&lt;=Lifetime,AB69,
SUMPRODUCT(OFFSET(AB69,0,(-1*Lifetime)+1,1,Lifetime),OFFSET('Shipments and Stock '!AB$17,0,(-1*Lifetime)+1,1,Lifetime))/SUM(OFFSET('Shipments and Stock '!AB$17,0,(-1*Lifetime)+1,1,Lifetime)))</f>
        <v>#VALUE!</v>
      </c>
      <c r="AC86" s="371" t="e">
        <f ca="1">IF(AC$83-$E$83&lt;=Lifetime,AC69,
SUMPRODUCT(OFFSET(AC69,0,(-1*Lifetime)+1,1,Lifetime),OFFSET('Shipments and Stock '!AC$17,0,(-1*Lifetime)+1,1,Lifetime))/SUM(OFFSET('Shipments and Stock '!AC$17,0,(-1*Lifetime)+1,1,Lifetime)))</f>
        <v>#VALUE!</v>
      </c>
      <c r="AD86" s="371" t="e">
        <f ca="1">IF(AD$83-$E$83&lt;=Lifetime,AD69,
SUMPRODUCT(OFFSET(AD69,0,(-1*Lifetime)+1,1,Lifetime),OFFSET('Shipments and Stock '!AD$17,0,(-1*Lifetime)+1,1,Lifetime))/SUM(OFFSET('Shipments and Stock '!AD$17,0,(-1*Lifetime)+1,1,Lifetime)))</f>
        <v>#VALUE!</v>
      </c>
      <c r="AE86" s="371" t="e">
        <f ca="1">IF(AE$83-$E$83&lt;=Lifetime,AE69,
SUMPRODUCT(OFFSET(AE69,0,(-1*Lifetime)+1,1,Lifetime),OFFSET('Shipments and Stock '!AE$17,0,(-1*Lifetime)+1,1,Lifetime))/SUM(OFFSET('Shipments and Stock '!AE$17,0,(-1*Lifetime)+1,1,Lifetime)))</f>
        <v>#VALUE!</v>
      </c>
      <c r="AF86" s="371" t="e">
        <f ca="1">IF(AF$83-$E$83&lt;=Lifetime,AF69,
SUMPRODUCT(OFFSET(AF69,0,(-1*Lifetime)+1,1,Lifetime),OFFSET('Shipments and Stock '!AF$17,0,(-1*Lifetime)+1,1,Lifetime))/SUM(OFFSET('Shipments and Stock '!AF$17,0,(-1*Lifetime)+1,1,Lifetime)))</f>
        <v>#VALUE!</v>
      </c>
      <c r="AG86" s="371" t="e">
        <f ca="1">IF(AG$83-$E$83&lt;=Lifetime,AG69,
SUMPRODUCT(OFFSET(AG69,0,(-1*Lifetime)+1,1,Lifetime),OFFSET('Shipments and Stock '!AG$17,0,(-1*Lifetime)+1,1,Lifetime))/SUM(OFFSET('Shipments and Stock '!AG$17,0,(-1*Lifetime)+1,1,Lifetime)))</f>
        <v>#VALUE!</v>
      </c>
      <c r="AH86" s="371" t="e">
        <f ca="1">IF(AH$83-$E$83&lt;=Lifetime,AH69,
SUMPRODUCT(OFFSET(AH69,0,(-1*Lifetime)+1,1,Lifetime),OFFSET('Shipments and Stock '!AH$17,0,(-1*Lifetime)+1,1,Lifetime))/SUM(OFFSET('Shipments and Stock '!AH$17,0,(-1*Lifetime)+1,1,Lifetime)))</f>
        <v>#VALUE!</v>
      </c>
      <c r="AI86" s="371" t="e">
        <f ca="1">IF(AI$83-$E$83&lt;=Lifetime,AI69,
SUMPRODUCT(OFFSET(AI69,0,(-1*Lifetime)+1,1,Lifetime),OFFSET('Shipments and Stock '!AI$17,0,(-1*Lifetime)+1,1,Lifetime))/SUM(OFFSET('Shipments and Stock '!AI$17,0,(-1*Lifetime)+1,1,Lifetime)))</f>
        <v>#VALUE!</v>
      </c>
      <c r="AJ86" s="371" t="e">
        <f ca="1">IF(AJ$83-$E$83&lt;=Lifetime,AJ69,
SUMPRODUCT(OFFSET(AJ69,0,(-1*Lifetime)+1,1,Lifetime),OFFSET('Shipments and Stock '!AJ$17,0,(-1*Lifetime)+1,1,Lifetime))/SUM(OFFSET('Shipments and Stock '!AJ$17,0,(-1*Lifetime)+1,1,Lifetime)))</f>
        <v>#VALUE!</v>
      </c>
      <c r="AK86" s="371" t="e">
        <f ca="1">IF(AK$83-$E$83&lt;=Lifetime,AK69,
SUMPRODUCT(OFFSET(AK69,0,(-1*Lifetime)+1,1,Lifetime),OFFSET('Shipments and Stock '!AK$17,0,(-1*Lifetime)+1,1,Lifetime))/SUM(OFFSET('Shipments and Stock '!AK$17,0,(-1*Lifetime)+1,1,Lifetime)))</f>
        <v>#VALUE!</v>
      </c>
      <c r="AL86" s="371" t="e">
        <f ca="1">IF(AL$83-$E$83&lt;=Lifetime,AL69,
SUMPRODUCT(OFFSET(AL69,0,(-1*Lifetime)+1,1,Lifetime),OFFSET('Shipments and Stock '!AL$17,0,(-1*Lifetime)+1,1,Lifetime))/SUM(OFFSET('Shipments and Stock '!AL$17,0,(-1*Lifetime)+1,1,Lifetime)))</f>
        <v>#VALUE!</v>
      </c>
      <c r="AM86" s="371" t="e">
        <f ca="1">IF(AM$83-$E$83&lt;=Lifetime,AM69,
SUMPRODUCT(OFFSET(AM69,0,(-1*Lifetime)+1,1,Lifetime),OFFSET('Shipments and Stock '!AM$17,0,(-1*Lifetime)+1,1,Lifetime))/SUM(OFFSET('Shipments and Stock '!AM$17,0,(-1*Lifetime)+1,1,Lifetime)))</f>
        <v>#VALUE!</v>
      </c>
      <c r="AN86" s="371" t="e">
        <f ca="1">IF(AN$83-$E$83&lt;=Lifetime,AN69,
SUMPRODUCT(OFFSET(AN69,0,(-1*Lifetime)+1,1,Lifetime),OFFSET('Shipments and Stock '!AN$17,0,(-1*Lifetime)+1,1,Lifetime))/SUM(OFFSET('Shipments and Stock '!AN$17,0,(-1*Lifetime)+1,1,Lifetime)))</f>
        <v>#VALUE!</v>
      </c>
      <c r="AO86" s="371" t="e">
        <f ca="1">IF(AO$83-$E$83&lt;=Lifetime,AO69,
SUMPRODUCT(OFFSET(AO69,0,(-1*Lifetime)+1,1,Lifetime),OFFSET('Shipments and Stock '!AO$17,0,(-1*Lifetime)+1,1,Lifetime))/SUM(OFFSET('Shipments and Stock '!AO$17,0,(-1*Lifetime)+1,1,Lifetime)))</f>
        <v>#VALUE!</v>
      </c>
      <c r="AP86" s="371" t="e">
        <f ca="1">IF(AP$83-$E$83&lt;=Lifetime,AP69,
SUMPRODUCT(OFFSET(AP69,0,(-1*Lifetime)+1,1,Lifetime),OFFSET('Shipments and Stock '!AP$17,0,(-1*Lifetime)+1,1,Lifetime))/SUM(OFFSET('Shipments and Stock '!AP$17,0,(-1*Lifetime)+1,1,Lifetime)))</f>
        <v>#VALUE!</v>
      </c>
      <c r="AQ86" s="371" t="e">
        <f ca="1">IF(AQ$83-$E$83&lt;=Lifetime,AQ69,
SUMPRODUCT(OFFSET(AQ69,0,(-1*Lifetime)+1,1,Lifetime),OFFSET('Shipments and Stock '!AQ$17,0,(-1*Lifetime)+1,1,Lifetime))/SUM(OFFSET('Shipments and Stock '!AQ$17,0,(-1*Lifetime)+1,1,Lifetime)))</f>
        <v>#VALUE!</v>
      </c>
      <c r="AR86" s="371" t="e">
        <f ca="1">IF(AR$83-$E$83&lt;=Lifetime,AR69,
SUMPRODUCT(OFFSET(AR69,0,(-1*Lifetime)+1,1,Lifetime),OFFSET('Shipments and Stock '!AR$17,0,(-1*Lifetime)+1,1,Lifetime))/SUM(OFFSET('Shipments and Stock '!AR$17,0,(-1*Lifetime)+1,1,Lifetime)))</f>
        <v>#VALUE!</v>
      </c>
      <c r="AS86" s="371" t="e">
        <f ca="1">IF(AS$83-$E$83&lt;=Lifetime,AS69,
SUMPRODUCT(OFFSET(AS69,0,(-1*Lifetime)+1,1,Lifetime),OFFSET('Shipments and Stock '!AS$17,0,(-1*Lifetime)+1,1,Lifetime))/SUM(OFFSET('Shipments and Stock '!AS$17,0,(-1*Lifetime)+1,1,Lifetime)))</f>
        <v>#VALUE!</v>
      </c>
      <c r="AT86" s="371" t="e">
        <f ca="1">IF(AT$83-$E$83&lt;=Lifetime,AT69,
SUMPRODUCT(OFFSET(AT69,0,(-1*Lifetime)+1,1,Lifetime),OFFSET('Shipments and Stock '!AT$17,0,(-1*Lifetime)+1,1,Lifetime))/SUM(OFFSET('Shipments and Stock '!AT$17,0,(-1*Lifetime)+1,1,Lifetime)))</f>
        <v>#VALUE!</v>
      </c>
      <c r="AU86" s="371" t="e">
        <f ca="1">IF(AU$83-$E$83&lt;=Lifetime,AU69,
SUMPRODUCT(OFFSET(AU69,0,(-1*Lifetime)+1,1,Lifetime),OFFSET('Shipments and Stock '!AU$17,0,(-1*Lifetime)+1,1,Lifetime))/SUM(OFFSET('Shipments and Stock '!AU$17,0,(-1*Lifetime)+1,1,Lifetime)))</f>
        <v>#VALUE!</v>
      </c>
      <c r="AV86" s="371" t="e">
        <f ca="1">IF(AV$83-$E$83&lt;=Lifetime,AV69,
SUMPRODUCT(OFFSET(AV69,0,(-1*Lifetime)+1,1,Lifetime),OFFSET('Shipments and Stock '!AV$17,0,(-1*Lifetime)+1,1,Lifetime))/SUM(OFFSET('Shipments and Stock '!AV$17,0,(-1*Lifetime)+1,1,Lifetime)))</f>
        <v>#VALUE!</v>
      </c>
      <c r="AW86" s="371" t="e">
        <f ca="1">IF(AW$83-$E$83&lt;=Lifetime,AW69,
SUMPRODUCT(OFFSET(AW69,0,(-1*Lifetime)+1,1,Lifetime),OFFSET('Shipments and Stock '!AW$17,0,(-1*Lifetime)+1,1,Lifetime))/SUM(OFFSET('Shipments and Stock '!AW$17,0,(-1*Lifetime)+1,1,Lifetime)))</f>
        <v>#VALUE!</v>
      </c>
      <c r="AX86" s="356"/>
    </row>
    <row r="87" spans="2:50">
      <c r="B87" s="353"/>
      <c r="C87" s="354"/>
      <c r="D87" s="470"/>
      <c r="E87" s="374"/>
      <c r="F87" s="374"/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468"/>
      <c r="W87" s="468"/>
      <c r="X87" s="468"/>
      <c r="Y87" s="468"/>
      <c r="Z87" s="468"/>
      <c r="AA87" s="468"/>
      <c r="AB87" s="468"/>
      <c r="AC87" s="468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4"/>
      <c r="AO87" s="374"/>
      <c r="AP87" s="374"/>
      <c r="AQ87" s="374"/>
      <c r="AR87" s="374"/>
      <c r="AS87" s="374"/>
      <c r="AT87" s="374"/>
      <c r="AU87" s="374"/>
      <c r="AV87" s="374"/>
      <c r="AW87" s="374"/>
      <c r="AX87" s="356"/>
    </row>
    <row r="88" spans="2:50">
      <c r="B88" s="362" t="s">
        <v>139</v>
      </c>
      <c r="C88" s="354"/>
      <c r="D88" s="470"/>
      <c r="E88" s="374"/>
      <c r="F88" s="374"/>
      <c r="G88" s="374"/>
      <c r="H88" s="374"/>
      <c r="I88" s="374"/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74"/>
      <c r="X88" s="374"/>
      <c r="Y88" s="374"/>
      <c r="Z88" s="374"/>
      <c r="AA88" s="374"/>
      <c r="AB88" s="374"/>
      <c r="AC88" s="374"/>
      <c r="AD88" s="374"/>
      <c r="AE88" s="374"/>
      <c r="AF88" s="374"/>
      <c r="AG88" s="374"/>
      <c r="AH88" s="374"/>
      <c r="AI88" s="374"/>
      <c r="AJ88" s="374"/>
      <c r="AK88" s="374"/>
      <c r="AL88" s="374"/>
      <c r="AM88" s="374"/>
      <c r="AN88" s="374"/>
      <c r="AO88" s="374"/>
      <c r="AP88" s="374"/>
      <c r="AQ88" s="374"/>
      <c r="AR88" s="374"/>
      <c r="AS88" s="374"/>
      <c r="AT88" s="374"/>
      <c r="AU88" s="374"/>
      <c r="AV88" s="374"/>
      <c r="AW88" s="374"/>
      <c r="AX88" s="356"/>
    </row>
    <row r="89" spans="2:50">
      <c r="B89" s="362"/>
      <c r="C89" s="354"/>
      <c r="D89" s="470"/>
      <c r="E89" s="374"/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4"/>
      <c r="X89" s="374"/>
      <c r="Y89" s="374"/>
      <c r="Z89" s="374"/>
      <c r="AA89" s="374"/>
      <c r="AB89" s="374"/>
      <c r="AC89" s="374"/>
      <c r="AD89" s="374"/>
      <c r="AE89" s="374"/>
      <c r="AF89" s="374"/>
      <c r="AG89" s="374"/>
      <c r="AH89" s="374"/>
      <c r="AI89" s="374"/>
      <c r="AJ89" s="374"/>
      <c r="AK89" s="374"/>
      <c r="AL89" s="374"/>
      <c r="AM89" s="374"/>
      <c r="AN89" s="374"/>
      <c r="AO89" s="374"/>
      <c r="AP89" s="374"/>
      <c r="AQ89" s="374"/>
      <c r="AR89" s="374"/>
      <c r="AS89" s="374"/>
      <c r="AT89" s="374"/>
      <c r="AU89" s="374"/>
      <c r="AV89" s="374"/>
      <c r="AW89" s="374"/>
      <c r="AX89" s="356"/>
    </row>
    <row r="90" spans="2:50">
      <c r="B90" s="362"/>
      <c r="C90" s="354"/>
      <c r="D90" s="469" t="s">
        <v>8</v>
      </c>
      <c r="E90" s="376">
        <f t="shared" ref="E90:AW90" si="32">E83</f>
        <v>1990</v>
      </c>
      <c r="F90" s="376">
        <f t="shared" si="32"/>
        <v>1991</v>
      </c>
      <c r="G90" s="376">
        <f t="shared" si="32"/>
        <v>1992</v>
      </c>
      <c r="H90" s="376">
        <f t="shared" si="32"/>
        <v>1993</v>
      </c>
      <c r="I90" s="376">
        <f t="shared" si="32"/>
        <v>1994</v>
      </c>
      <c r="J90" s="376">
        <f t="shared" si="32"/>
        <v>1995</v>
      </c>
      <c r="K90" s="376">
        <f t="shared" si="32"/>
        <v>1996</v>
      </c>
      <c r="L90" s="376">
        <f t="shared" si="32"/>
        <v>1997</v>
      </c>
      <c r="M90" s="376">
        <f t="shared" si="32"/>
        <v>1998</v>
      </c>
      <c r="N90" s="376">
        <f t="shared" si="32"/>
        <v>1999</v>
      </c>
      <c r="O90" s="376">
        <f t="shared" si="32"/>
        <v>2000</v>
      </c>
      <c r="P90" s="376">
        <f t="shared" si="32"/>
        <v>2001</v>
      </c>
      <c r="Q90" s="376">
        <f t="shared" si="32"/>
        <v>2002</v>
      </c>
      <c r="R90" s="376">
        <f t="shared" si="32"/>
        <v>2003</v>
      </c>
      <c r="S90" s="376">
        <f t="shared" si="32"/>
        <v>2004</v>
      </c>
      <c r="T90" s="376">
        <f t="shared" si="32"/>
        <v>2005</v>
      </c>
      <c r="U90" s="376">
        <f t="shared" si="32"/>
        <v>2006</v>
      </c>
      <c r="V90" s="376">
        <f t="shared" si="32"/>
        <v>2007</v>
      </c>
      <c r="W90" s="376">
        <f t="shared" si="32"/>
        <v>2008</v>
      </c>
      <c r="X90" s="376">
        <f t="shared" si="32"/>
        <v>2009</v>
      </c>
      <c r="Y90" s="376">
        <f t="shared" si="32"/>
        <v>2010</v>
      </c>
      <c r="Z90" s="376">
        <f t="shared" si="32"/>
        <v>2011</v>
      </c>
      <c r="AA90" s="376">
        <f t="shared" si="32"/>
        <v>2012</v>
      </c>
      <c r="AB90" s="376">
        <f t="shared" si="32"/>
        <v>2013</v>
      </c>
      <c r="AC90" s="376">
        <f t="shared" si="32"/>
        <v>2014</v>
      </c>
      <c r="AD90" s="376">
        <f t="shared" si="32"/>
        <v>2015</v>
      </c>
      <c r="AE90" s="376">
        <f t="shared" si="32"/>
        <v>2016</v>
      </c>
      <c r="AF90" s="376">
        <f t="shared" si="32"/>
        <v>2017</v>
      </c>
      <c r="AG90" s="376">
        <f t="shared" si="32"/>
        <v>2018</v>
      </c>
      <c r="AH90" s="376">
        <f t="shared" si="32"/>
        <v>2019</v>
      </c>
      <c r="AI90" s="376">
        <f t="shared" si="32"/>
        <v>2020</v>
      </c>
      <c r="AJ90" s="376">
        <f t="shared" si="32"/>
        <v>2021</v>
      </c>
      <c r="AK90" s="376">
        <f t="shared" si="32"/>
        <v>2022</v>
      </c>
      <c r="AL90" s="376">
        <f t="shared" si="32"/>
        <v>2023</v>
      </c>
      <c r="AM90" s="376">
        <f t="shared" si="32"/>
        <v>2024</v>
      </c>
      <c r="AN90" s="376">
        <f t="shared" si="32"/>
        <v>2025</v>
      </c>
      <c r="AO90" s="376">
        <f t="shared" si="32"/>
        <v>2026</v>
      </c>
      <c r="AP90" s="376">
        <f t="shared" si="32"/>
        <v>2027</v>
      </c>
      <c r="AQ90" s="376">
        <f t="shared" si="32"/>
        <v>2028</v>
      </c>
      <c r="AR90" s="376">
        <f t="shared" si="32"/>
        <v>2029</v>
      </c>
      <c r="AS90" s="376">
        <f t="shared" si="32"/>
        <v>2030</v>
      </c>
      <c r="AT90" s="376">
        <f t="shared" si="32"/>
        <v>2031</v>
      </c>
      <c r="AU90" s="376">
        <f t="shared" si="32"/>
        <v>2032</v>
      </c>
      <c r="AV90" s="376">
        <f t="shared" si="32"/>
        <v>2033</v>
      </c>
      <c r="AW90" s="376">
        <f t="shared" si="32"/>
        <v>2034</v>
      </c>
      <c r="AX90" s="356"/>
    </row>
    <row r="91" spans="2:50">
      <c r="B91" s="353"/>
      <c r="C91" s="354"/>
      <c r="D91" s="469" t="str">
        <f>D74</f>
        <v>Front loading post case</v>
      </c>
      <c r="E91" s="371">
        <f ca="1">IF(E$90-$E$90&lt;=Lifetime,E74,
SUMPRODUCT(OFFSET(E74,0,(-1*Lifetime)+1,1,Lifetime),OFFSET('Shipments and Stock '!E$17,0,(-1*Lifetime)+1,1,Lifetime))/SUM(OFFSET('Shipments and Stock '!E$17,0,(-1*Lifetime)+1,1,Lifetime)))</f>
        <v>3559.4384986242303</v>
      </c>
      <c r="F91" s="371">
        <f ca="1">IF(F$90-$E$90&lt;=Lifetime,F74,
SUMPRODUCT(OFFSET(F74,0,(-1*Lifetime)+1,1,Lifetime),OFFSET('Shipments and Stock '!F$17,0,(-1*Lifetime)+1,1,Lifetime))/SUM(OFFSET('Shipments and Stock '!F$17,0,(-1*Lifetime)+1,1,Lifetime)))</f>
        <v>3559.4384986242303</v>
      </c>
      <c r="G91" s="371">
        <f ca="1">IF(G$90-$E$90&lt;=Lifetime,G74,
SUMPRODUCT(OFFSET(G74,0,(-1*Lifetime)+1,1,Lifetime),OFFSET('Shipments and Stock '!G$17,0,(-1*Lifetime)+1,1,Lifetime))/SUM(OFFSET('Shipments and Stock '!G$17,0,(-1*Lifetime)+1,1,Lifetime)))</f>
        <v>3559.4384986242303</v>
      </c>
      <c r="H91" s="371">
        <f ca="1">IF(H$90-$E$90&lt;=Lifetime,H74,
SUMPRODUCT(OFFSET(H74,0,(-1*Lifetime)+1,1,Lifetime),OFFSET('Shipments and Stock '!H$17,0,(-1*Lifetime)+1,1,Lifetime))/SUM(OFFSET('Shipments and Stock '!H$17,0,(-1*Lifetime)+1,1,Lifetime)))</f>
        <v>3559.4384986242303</v>
      </c>
      <c r="I91" s="371">
        <f ca="1">IF(I$90-$E$90&lt;=Lifetime,I74,
SUMPRODUCT(OFFSET(I74,0,(-1*Lifetime)+1,1,Lifetime),OFFSET('Shipments and Stock '!I$17,0,(-1*Lifetime)+1,1,Lifetime))/SUM(OFFSET('Shipments and Stock '!I$17,0,(-1*Lifetime)+1,1,Lifetime)))</f>
        <v>3559.4384986242303</v>
      </c>
      <c r="J91" s="371">
        <f ca="1">IF(J$90-$E$90&lt;=Lifetime,J74,
SUMPRODUCT(OFFSET(J74,0,(-1*Lifetime)+1,1,Lifetime),OFFSET('Shipments and Stock '!J$17,0,(-1*Lifetime)+1,1,Lifetime))/SUM(OFFSET('Shipments and Stock '!J$17,0,(-1*Lifetime)+1,1,Lifetime)))</f>
        <v>3559.4384986242303</v>
      </c>
      <c r="K91" s="371">
        <f ca="1">IF(K$90-$E$90&lt;=Lifetime,K74,
SUMPRODUCT(OFFSET(K74,0,(-1*Lifetime)+1,1,Lifetime),OFFSET('Shipments and Stock '!K$17,0,(-1*Lifetime)+1,1,Lifetime))/SUM(OFFSET('Shipments and Stock '!K$17,0,(-1*Lifetime)+1,1,Lifetime)))</f>
        <v>3559.4384986242303</v>
      </c>
      <c r="L91" s="371">
        <f ca="1">IF(L$90-$E$90&lt;=Lifetime,L74,
SUMPRODUCT(OFFSET(L74,0,(-1*Lifetime)+1,1,Lifetime),OFFSET('Shipments and Stock '!L$17,0,(-1*Lifetime)+1,1,Lifetime))/SUM(OFFSET('Shipments and Stock '!L$17,0,(-1*Lifetime)+1,1,Lifetime)))</f>
        <v>3559.4384986242303</v>
      </c>
      <c r="M91" s="371" t="e">
        <f ca="1">IF(M$90-$E$90&lt;=Lifetime,M74,
SUMPRODUCT(OFFSET(M74,0,(-1*Lifetime)+1,1,Lifetime),OFFSET('Shipments and Stock '!M$17,0,(-1*Lifetime)+1,1,Lifetime))/SUM(OFFSET('Shipments and Stock '!M$17,0,(-1*Lifetime)+1,1,Lifetime)))</f>
        <v>#VALUE!</v>
      </c>
      <c r="N91" s="371" t="e">
        <f ca="1">IF(N$90-$E$90&lt;=Lifetime,N74,
SUMPRODUCT(OFFSET(N74,0,(-1*Lifetime)+1,1,Lifetime),OFFSET('Shipments and Stock '!N$17,0,(-1*Lifetime)+1,1,Lifetime))/SUM(OFFSET('Shipments and Stock '!N$17,0,(-1*Lifetime)+1,1,Lifetime)))</f>
        <v>#VALUE!</v>
      </c>
      <c r="O91" s="371" t="e">
        <f ca="1">IF(O$90-$E$90&lt;=Lifetime,O74,
SUMPRODUCT(OFFSET(O74,0,(-1*Lifetime)+1,1,Lifetime),OFFSET('Shipments and Stock '!O$17,0,(-1*Lifetime)+1,1,Lifetime))/SUM(OFFSET('Shipments and Stock '!O$17,0,(-1*Lifetime)+1,1,Lifetime)))</f>
        <v>#VALUE!</v>
      </c>
      <c r="P91" s="371" t="e">
        <f ca="1">IF(P$90-$E$90&lt;=Lifetime,P74,
SUMPRODUCT(OFFSET(P74,0,(-1*Lifetime)+1,1,Lifetime),OFFSET('Shipments and Stock '!P$17,0,(-1*Lifetime)+1,1,Lifetime))/SUM(OFFSET('Shipments and Stock '!P$17,0,(-1*Lifetime)+1,1,Lifetime)))</f>
        <v>#VALUE!</v>
      </c>
      <c r="Q91" s="371" t="e">
        <f ca="1">IF(Q$90-$E$90&lt;=Lifetime,Q74,
SUMPRODUCT(OFFSET(Q74,0,(-1*Lifetime)+1,1,Lifetime),OFFSET('Shipments and Stock '!Q$17,0,(-1*Lifetime)+1,1,Lifetime))/SUM(OFFSET('Shipments and Stock '!Q$17,0,(-1*Lifetime)+1,1,Lifetime)))</f>
        <v>#VALUE!</v>
      </c>
      <c r="R91" s="371" t="e">
        <f ca="1">IF(R$90-$E$90&lt;=Lifetime,R74,
SUMPRODUCT(OFFSET(R74,0,(-1*Lifetime)+1,1,Lifetime),OFFSET('Shipments and Stock '!R$17,0,(-1*Lifetime)+1,1,Lifetime))/SUM(OFFSET('Shipments and Stock '!R$17,0,(-1*Lifetime)+1,1,Lifetime)))</f>
        <v>#VALUE!</v>
      </c>
      <c r="S91" s="371" t="e">
        <f ca="1">IF(S$90-$E$90&lt;=Lifetime,S74,
SUMPRODUCT(OFFSET(S74,0,(-1*Lifetime)+1,1,Lifetime),OFFSET('Shipments and Stock '!S$17,0,(-1*Lifetime)+1,1,Lifetime))/SUM(OFFSET('Shipments and Stock '!S$17,0,(-1*Lifetime)+1,1,Lifetime)))</f>
        <v>#VALUE!</v>
      </c>
      <c r="T91" s="371" t="e">
        <f ca="1">IF(T$90-$E$90&lt;=Lifetime,T74,
SUMPRODUCT(OFFSET(T74,0,(-1*Lifetime)+1,1,Lifetime),OFFSET('Shipments and Stock '!T$17,0,(-1*Lifetime)+1,1,Lifetime))/SUM(OFFSET('Shipments and Stock '!T$17,0,(-1*Lifetime)+1,1,Lifetime)))</f>
        <v>#VALUE!</v>
      </c>
      <c r="U91" s="371" t="e">
        <f ca="1">IF(U$90-$E$90&lt;=Lifetime,U74,
SUMPRODUCT(OFFSET(U74,0,(-1*Lifetime)+1,1,Lifetime),OFFSET('Shipments and Stock '!U$17,0,(-1*Lifetime)+1,1,Lifetime))/SUM(OFFSET('Shipments and Stock '!U$17,0,(-1*Lifetime)+1,1,Lifetime)))</f>
        <v>#VALUE!</v>
      </c>
      <c r="V91" s="371" t="e">
        <f ca="1">IF(V$90-$E$90&lt;=Lifetime,V74,
SUMPRODUCT(OFFSET(V74,0,(-1*Lifetime)+1,1,Lifetime),OFFSET('Shipments and Stock '!V$17,0,(-1*Lifetime)+1,1,Lifetime))/SUM(OFFSET('Shipments and Stock '!V$17,0,(-1*Lifetime)+1,1,Lifetime)))</f>
        <v>#VALUE!</v>
      </c>
      <c r="W91" s="371" t="e">
        <f ca="1">IF(W$90-$E$90&lt;=Lifetime,W74,
SUMPRODUCT(OFFSET(W74,0,(-1*Lifetime)+1,1,Lifetime),OFFSET('Shipments and Stock '!W$17,0,(-1*Lifetime)+1,1,Lifetime))/SUM(OFFSET('Shipments and Stock '!W$17,0,(-1*Lifetime)+1,1,Lifetime)))</f>
        <v>#VALUE!</v>
      </c>
      <c r="X91" s="371" t="e">
        <f ca="1">IF(X$90-$E$90&lt;=Lifetime,X74,
SUMPRODUCT(OFFSET(X74,0,(-1*Lifetime)+1,1,Lifetime),OFFSET('Shipments and Stock '!X$17,0,(-1*Lifetime)+1,1,Lifetime))/SUM(OFFSET('Shipments and Stock '!X$17,0,(-1*Lifetime)+1,1,Lifetime)))</f>
        <v>#VALUE!</v>
      </c>
      <c r="Y91" s="371" t="e">
        <f ca="1">IF(Y$90-$E$90&lt;=Lifetime,Y74,
SUMPRODUCT(OFFSET(Y74,0,(-1*Lifetime)+1,1,Lifetime),OFFSET('Shipments and Stock '!Y$17,0,(-1*Lifetime)+1,1,Lifetime))/SUM(OFFSET('Shipments and Stock '!Y$17,0,(-1*Lifetime)+1,1,Lifetime)))</f>
        <v>#VALUE!</v>
      </c>
      <c r="Z91" s="371" t="e">
        <f ca="1">IF(Z$90-$E$90&lt;=Lifetime,Z74,
SUMPRODUCT(OFFSET(Z74,0,(-1*Lifetime)+1,1,Lifetime),OFFSET('Shipments and Stock '!Z$17,0,(-1*Lifetime)+1,1,Lifetime))/SUM(OFFSET('Shipments and Stock '!Z$17,0,(-1*Lifetime)+1,1,Lifetime)))</f>
        <v>#VALUE!</v>
      </c>
      <c r="AA91" s="371" t="e">
        <f ca="1">IF(AA$90-$E$90&lt;=Lifetime,AA74,
SUMPRODUCT(OFFSET(AA74,0,(-1*Lifetime)+1,1,Lifetime),OFFSET('Shipments and Stock '!AA$17,0,(-1*Lifetime)+1,1,Lifetime))/SUM(OFFSET('Shipments and Stock '!AA$17,0,(-1*Lifetime)+1,1,Lifetime)))</f>
        <v>#VALUE!</v>
      </c>
      <c r="AB91" s="371" t="e">
        <f ca="1">IF(AB$90-$E$90&lt;=Lifetime,AB74,
SUMPRODUCT(OFFSET(AB74,0,(-1*Lifetime)+1,1,Lifetime),OFFSET('Shipments and Stock '!AB$17,0,(-1*Lifetime)+1,1,Lifetime))/SUM(OFFSET('Shipments and Stock '!AB$17,0,(-1*Lifetime)+1,1,Lifetime)))</f>
        <v>#VALUE!</v>
      </c>
      <c r="AC91" s="371" t="e">
        <f ca="1">IF(AC$90-$E$90&lt;=Lifetime,AC74,
SUMPRODUCT(OFFSET(AC74,0,(-1*Lifetime)+1,1,Lifetime),OFFSET('Shipments and Stock '!AC$17,0,(-1*Lifetime)+1,1,Lifetime))/SUM(OFFSET('Shipments and Stock '!AC$17,0,(-1*Lifetime)+1,1,Lifetime)))</f>
        <v>#VALUE!</v>
      </c>
      <c r="AD91" s="371" t="e">
        <f ca="1">IF(AD$90-$E$90&lt;=Lifetime,AD74,
SUMPRODUCT(OFFSET(AD74,0,(-1*Lifetime)+1,1,Lifetime),OFFSET('Shipments and Stock '!AD$17,0,(-1*Lifetime)+1,1,Lifetime))/SUM(OFFSET('Shipments and Stock '!AD$17,0,(-1*Lifetime)+1,1,Lifetime)))</f>
        <v>#VALUE!</v>
      </c>
      <c r="AE91" s="371" t="e">
        <f ca="1">IF(AE$90-$E$90&lt;=Lifetime,AE74,
SUMPRODUCT(OFFSET(AE74,0,(-1*Lifetime)+1,1,Lifetime),OFFSET('Shipments and Stock '!AE$17,0,(-1*Lifetime)+1,1,Lifetime))/SUM(OFFSET('Shipments and Stock '!AE$17,0,(-1*Lifetime)+1,1,Lifetime)))</f>
        <v>#VALUE!</v>
      </c>
      <c r="AF91" s="371" t="e">
        <f ca="1">IF(AF$90-$E$90&lt;=Lifetime,AF74,
SUMPRODUCT(OFFSET(AF74,0,(-1*Lifetime)+1,1,Lifetime),OFFSET('Shipments and Stock '!AF$17,0,(-1*Lifetime)+1,1,Lifetime))/SUM(OFFSET('Shipments and Stock '!AF$17,0,(-1*Lifetime)+1,1,Lifetime)))</f>
        <v>#VALUE!</v>
      </c>
      <c r="AG91" s="371" t="e">
        <f ca="1">IF(AG$90-$E$90&lt;=Lifetime,AG74,
SUMPRODUCT(OFFSET(AG74,0,(-1*Lifetime)+1,1,Lifetime),OFFSET('Shipments and Stock '!AG$17,0,(-1*Lifetime)+1,1,Lifetime))/SUM(OFFSET('Shipments and Stock '!AG$17,0,(-1*Lifetime)+1,1,Lifetime)))</f>
        <v>#VALUE!</v>
      </c>
      <c r="AH91" s="371" t="e">
        <f ca="1">IF(AH$90-$E$90&lt;=Lifetime,AH74,
SUMPRODUCT(OFFSET(AH74,0,(-1*Lifetime)+1,1,Lifetime),OFFSET('Shipments and Stock '!AH$17,0,(-1*Lifetime)+1,1,Lifetime))/SUM(OFFSET('Shipments and Stock '!AH$17,0,(-1*Lifetime)+1,1,Lifetime)))</f>
        <v>#VALUE!</v>
      </c>
      <c r="AI91" s="371" t="e">
        <f ca="1">IF(AI$90-$E$90&lt;=Lifetime,AI74,
SUMPRODUCT(OFFSET(AI74,0,(-1*Lifetime)+1,1,Lifetime),OFFSET('Shipments and Stock '!AI$17,0,(-1*Lifetime)+1,1,Lifetime))/SUM(OFFSET('Shipments and Stock '!AI$17,0,(-1*Lifetime)+1,1,Lifetime)))</f>
        <v>#VALUE!</v>
      </c>
      <c r="AJ91" s="371" t="e">
        <f ca="1">IF(AJ$90-$E$90&lt;=Lifetime,AJ74,
SUMPRODUCT(OFFSET(AJ74,0,(-1*Lifetime)+1,1,Lifetime),OFFSET('Shipments and Stock '!AJ$17,0,(-1*Lifetime)+1,1,Lifetime))/SUM(OFFSET('Shipments and Stock '!AJ$17,0,(-1*Lifetime)+1,1,Lifetime)))</f>
        <v>#VALUE!</v>
      </c>
      <c r="AK91" s="371" t="e">
        <f ca="1">IF(AK$90-$E$90&lt;=Lifetime,AK74,
SUMPRODUCT(OFFSET(AK74,0,(-1*Lifetime)+1,1,Lifetime),OFFSET('Shipments and Stock '!AK$17,0,(-1*Lifetime)+1,1,Lifetime))/SUM(OFFSET('Shipments and Stock '!AK$17,0,(-1*Lifetime)+1,1,Lifetime)))</f>
        <v>#VALUE!</v>
      </c>
      <c r="AL91" s="371" t="e">
        <f ca="1">IF(AL$90-$E$90&lt;=Lifetime,AL74,
SUMPRODUCT(OFFSET(AL74,0,(-1*Lifetime)+1,1,Lifetime),OFFSET('Shipments and Stock '!AL$17,0,(-1*Lifetime)+1,1,Lifetime))/SUM(OFFSET('Shipments and Stock '!AL$17,0,(-1*Lifetime)+1,1,Lifetime)))</f>
        <v>#VALUE!</v>
      </c>
      <c r="AM91" s="371" t="e">
        <f ca="1">IF(AM$90-$E$90&lt;=Lifetime,AM74,
SUMPRODUCT(OFFSET(AM74,0,(-1*Lifetime)+1,1,Lifetime),OFFSET('Shipments and Stock '!AM$17,0,(-1*Lifetime)+1,1,Lifetime))/SUM(OFFSET('Shipments and Stock '!AM$17,0,(-1*Lifetime)+1,1,Lifetime)))</f>
        <v>#VALUE!</v>
      </c>
      <c r="AN91" s="371" t="e">
        <f ca="1">IF(AN$90-$E$90&lt;=Lifetime,AN74,
SUMPRODUCT(OFFSET(AN74,0,(-1*Lifetime)+1,1,Lifetime),OFFSET('Shipments and Stock '!AN$17,0,(-1*Lifetime)+1,1,Lifetime))/SUM(OFFSET('Shipments and Stock '!AN$17,0,(-1*Lifetime)+1,1,Lifetime)))</f>
        <v>#VALUE!</v>
      </c>
      <c r="AO91" s="371" t="e">
        <f ca="1">IF(AO$90-$E$90&lt;=Lifetime,AO74,
SUMPRODUCT(OFFSET(AO74,0,(-1*Lifetime)+1,1,Lifetime),OFFSET('Shipments and Stock '!AO$17,0,(-1*Lifetime)+1,1,Lifetime))/SUM(OFFSET('Shipments and Stock '!AO$17,0,(-1*Lifetime)+1,1,Lifetime)))</f>
        <v>#VALUE!</v>
      </c>
      <c r="AP91" s="371" t="e">
        <f ca="1">IF(AP$90-$E$90&lt;=Lifetime,AP74,
SUMPRODUCT(OFFSET(AP74,0,(-1*Lifetime)+1,1,Lifetime),OFFSET('Shipments and Stock '!AP$17,0,(-1*Lifetime)+1,1,Lifetime))/SUM(OFFSET('Shipments and Stock '!AP$17,0,(-1*Lifetime)+1,1,Lifetime)))</f>
        <v>#VALUE!</v>
      </c>
      <c r="AQ91" s="371" t="e">
        <f ca="1">IF(AQ$90-$E$90&lt;=Lifetime,AQ74,
SUMPRODUCT(OFFSET(AQ74,0,(-1*Lifetime)+1,1,Lifetime),OFFSET('Shipments and Stock '!AQ$17,0,(-1*Lifetime)+1,1,Lifetime))/SUM(OFFSET('Shipments and Stock '!AQ$17,0,(-1*Lifetime)+1,1,Lifetime)))</f>
        <v>#VALUE!</v>
      </c>
      <c r="AR91" s="371" t="e">
        <f ca="1">IF(AR$90-$E$90&lt;=Lifetime,AR74,
SUMPRODUCT(OFFSET(AR74,0,(-1*Lifetime)+1,1,Lifetime),OFFSET('Shipments and Stock '!AR$17,0,(-1*Lifetime)+1,1,Lifetime))/SUM(OFFSET('Shipments and Stock '!AR$17,0,(-1*Lifetime)+1,1,Lifetime)))</f>
        <v>#VALUE!</v>
      </c>
      <c r="AS91" s="371" t="e">
        <f ca="1">IF(AS$90-$E$90&lt;=Lifetime,AS74,
SUMPRODUCT(OFFSET(AS74,0,(-1*Lifetime)+1,1,Lifetime),OFFSET('Shipments and Stock '!AS$17,0,(-1*Lifetime)+1,1,Lifetime))/SUM(OFFSET('Shipments and Stock '!AS$17,0,(-1*Lifetime)+1,1,Lifetime)))</f>
        <v>#VALUE!</v>
      </c>
      <c r="AT91" s="371" t="e">
        <f ca="1">IF(AT$90-$E$90&lt;=Lifetime,AT74,
SUMPRODUCT(OFFSET(AT74,0,(-1*Lifetime)+1,1,Lifetime),OFFSET('Shipments and Stock '!AT$17,0,(-1*Lifetime)+1,1,Lifetime))/SUM(OFFSET('Shipments and Stock '!AT$17,0,(-1*Lifetime)+1,1,Lifetime)))</f>
        <v>#VALUE!</v>
      </c>
      <c r="AU91" s="371" t="e">
        <f ca="1">IF(AU$90-$E$90&lt;=Lifetime,AU74,
SUMPRODUCT(OFFSET(AU74,0,(-1*Lifetime)+1,1,Lifetime),OFFSET('Shipments and Stock '!AU$17,0,(-1*Lifetime)+1,1,Lifetime))/SUM(OFFSET('Shipments and Stock '!AU$17,0,(-1*Lifetime)+1,1,Lifetime)))</f>
        <v>#VALUE!</v>
      </c>
      <c r="AV91" s="371" t="e">
        <f ca="1">IF(AV$90-$E$90&lt;=Lifetime,AV74,
SUMPRODUCT(OFFSET(AV74,0,(-1*Lifetime)+1,1,Lifetime),OFFSET('Shipments and Stock '!AV$17,0,(-1*Lifetime)+1,1,Lifetime))/SUM(OFFSET('Shipments and Stock '!AV$17,0,(-1*Lifetime)+1,1,Lifetime)))</f>
        <v>#VALUE!</v>
      </c>
      <c r="AW91" s="371" t="e">
        <f ca="1">IF(AW$90-$E$90&lt;=Lifetime,AW74,
SUMPRODUCT(OFFSET(AW74,0,(-1*Lifetime)+1,1,Lifetime),OFFSET('Shipments and Stock '!AW$17,0,(-1*Lifetime)+1,1,Lifetime))/SUM(OFFSET('Shipments and Stock '!AW$17,0,(-1*Lifetime)+1,1,Lifetime)))</f>
        <v>#VALUE!</v>
      </c>
      <c r="AX91" s="356"/>
    </row>
    <row r="92" spans="2:50">
      <c r="B92" s="353"/>
      <c r="C92" s="354"/>
      <c r="D92" s="469" t="str">
        <f t="shared" ref="D92:D93" si="33">D75</f>
        <v>Top loading post case</v>
      </c>
      <c r="E92" s="371">
        <f ca="1">IF(E$90-$E$90&lt;=Lifetime,E75,
SUMPRODUCT(OFFSET(E75,0,(-1*Lifetime)+1,1,Lifetime),OFFSET('Shipments and Stock '!E$17,0,(-1*Lifetime)+1,1,Lifetime))/SUM(OFFSET('Shipments and Stock '!E$17,0,(-1*Lifetime)+1,1,Lifetime)))</f>
        <v>3559.4384986242303</v>
      </c>
      <c r="F92" s="371">
        <f ca="1">IF(F$90-$E$90&lt;=Lifetime,F75,
SUMPRODUCT(OFFSET(F75,0,(-1*Lifetime)+1,1,Lifetime),OFFSET('Shipments and Stock '!F$17,0,(-1*Lifetime)+1,1,Lifetime))/SUM(OFFSET('Shipments and Stock '!F$17,0,(-1*Lifetime)+1,1,Lifetime)))</f>
        <v>3559.4384986242303</v>
      </c>
      <c r="G92" s="371">
        <f ca="1">IF(G$90-$E$90&lt;=Lifetime,G75,
SUMPRODUCT(OFFSET(G75,0,(-1*Lifetime)+1,1,Lifetime),OFFSET('Shipments and Stock '!G$17,0,(-1*Lifetime)+1,1,Lifetime))/SUM(OFFSET('Shipments and Stock '!G$17,0,(-1*Lifetime)+1,1,Lifetime)))</f>
        <v>3559.4384986242303</v>
      </c>
      <c r="H92" s="371">
        <f ca="1">IF(H$90-$E$90&lt;=Lifetime,H75,
SUMPRODUCT(OFFSET(H75,0,(-1*Lifetime)+1,1,Lifetime),OFFSET('Shipments and Stock '!H$17,0,(-1*Lifetime)+1,1,Lifetime))/SUM(OFFSET('Shipments and Stock '!H$17,0,(-1*Lifetime)+1,1,Lifetime)))</f>
        <v>3559.4384986242303</v>
      </c>
      <c r="I92" s="371">
        <f ca="1">IF(I$90-$E$90&lt;=Lifetime,I75,
SUMPRODUCT(OFFSET(I75,0,(-1*Lifetime)+1,1,Lifetime),OFFSET('Shipments and Stock '!I$17,0,(-1*Lifetime)+1,1,Lifetime))/SUM(OFFSET('Shipments and Stock '!I$17,0,(-1*Lifetime)+1,1,Lifetime)))</f>
        <v>3559.4384986242303</v>
      </c>
      <c r="J92" s="371">
        <f ca="1">IF(J$90-$E$90&lt;=Lifetime,J75,
SUMPRODUCT(OFFSET(J75,0,(-1*Lifetime)+1,1,Lifetime),OFFSET('Shipments and Stock '!J$17,0,(-1*Lifetime)+1,1,Lifetime))/SUM(OFFSET('Shipments and Stock '!J$17,0,(-1*Lifetime)+1,1,Lifetime)))</f>
        <v>3559.4384986242303</v>
      </c>
      <c r="K92" s="371">
        <f ca="1">IF(K$90-$E$90&lt;=Lifetime,K75,
SUMPRODUCT(OFFSET(K75,0,(-1*Lifetime)+1,1,Lifetime),OFFSET('Shipments and Stock '!K$17,0,(-1*Lifetime)+1,1,Lifetime))/SUM(OFFSET('Shipments and Stock '!K$17,0,(-1*Lifetime)+1,1,Lifetime)))</f>
        <v>3559.4384986242303</v>
      </c>
      <c r="L92" s="371">
        <f ca="1">IF(L$90-$E$90&lt;=Lifetime,L75,
SUMPRODUCT(OFFSET(L75,0,(-1*Lifetime)+1,1,Lifetime),OFFSET('Shipments and Stock '!L$17,0,(-1*Lifetime)+1,1,Lifetime))/SUM(OFFSET('Shipments and Stock '!L$17,0,(-1*Lifetime)+1,1,Lifetime)))</f>
        <v>3559.4384986242303</v>
      </c>
      <c r="M92" s="371" t="e">
        <f ca="1">IF(M$90-$E$90&lt;=Lifetime,M75,
SUMPRODUCT(OFFSET(M75,0,(-1*Lifetime)+1,1,Lifetime),OFFSET('Shipments and Stock '!M$17,0,(-1*Lifetime)+1,1,Lifetime))/SUM(OFFSET('Shipments and Stock '!M$17,0,(-1*Lifetime)+1,1,Lifetime)))</f>
        <v>#VALUE!</v>
      </c>
      <c r="N92" s="371" t="e">
        <f ca="1">IF(N$90-$E$90&lt;=Lifetime,N75,
SUMPRODUCT(OFFSET(N75,0,(-1*Lifetime)+1,1,Lifetime),OFFSET('Shipments and Stock '!N$17,0,(-1*Lifetime)+1,1,Lifetime))/SUM(OFFSET('Shipments and Stock '!N$17,0,(-1*Lifetime)+1,1,Lifetime)))</f>
        <v>#VALUE!</v>
      </c>
      <c r="O92" s="371" t="e">
        <f ca="1">IF(O$90-$E$90&lt;=Lifetime,O75,
SUMPRODUCT(OFFSET(O75,0,(-1*Lifetime)+1,1,Lifetime),OFFSET('Shipments and Stock '!O$17,0,(-1*Lifetime)+1,1,Lifetime))/SUM(OFFSET('Shipments and Stock '!O$17,0,(-1*Lifetime)+1,1,Lifetime)))</f>
        <v>#VALUE!</v>
      </c>
      <c r="P92" s="371" t="e">
        <f ca="1">IF(P$90-$E$90&lt;=Lifetime,P75,
SUMPRODUCT(OFFSET(P75,0,(-1*Lifetime)+1,1,Lifetime),OFFSET('Shipments and Stock '!P$17,0,(-1*Lifetime)+1,1,Lifetime))/SUM(OFFSET('Shipments and Stock '!P$17,0,(-1*Lifetime)+1,1,Lifetime)))</f>
        <v>#VALUE!</v>
      </c>
      <c r="Q92" s="371" t="e">
        <f ca="1">IF(Q$90-$E$90&lt;=Lifetime,Q75,
SUMPRODUCT(OFFSET(Q75,0,(-1*Lifetime)+1,1,Lifetime),OFFSET('Shipments and Stock '!Q$17,0,(-1*Lifetime)+1,1,Lifetime))/SUM(OFFSET('Shipments and Stock '!Q$17,0,(-1*Lifetime)+1,1,Lifetime)))</f>
        <v>#VALUE!</v>
      </c>
      <c r="R92" s="371" t="e">
        <f ca="1">IF(R$90-$E$90&lt;=Lifetime,R75,
SUMPRODUCT(OFFSET(R75,0,(-1*Lifetime)+1,1,Lifetime),OFFSET('Shipments and Stock '!R$17,0,(-1*Lifetime)+1,1,Lifetime))/SUM(OFFSET('Shipments and Stock '!R$17,0,(-1*Lifetime)+1,1,Lifetime)))</f>
        <v>#VALUE!</v>
      </c>
      <c r="S92" s="371" t="e">
        <f ca="1">IF(S$90-$E$90&lt;=Lifetime,S75,
SUMPRODUCT(OFFSET(S75,0,(-1*Lifetime)+1,1,Lifetime),OFFSET('Shipments and Stock '!S$17,0,(-1*Lifetime)+1,1,Lifetime))/SUM(OFFSET('Shipments and Stock '!S$17,0,(-1*Lifetime)+1,1,Lifetime)))</f>
        <v>#VALUE!</v>
      </c>
      <c r="T92" s="371" t="e">
        <f ca="1">IF(T$90-$E$90&lt;=Lifetime,T75,
SUMPRODUCT(OFFSET(T75,0,(-1*Lifetime)+1,1,Lifetime),OFFSET('Shipments and Stock '!T$17,0,(-1*Lifetime)+1,1,Lifetime))/SUM(OFFSET('Shipments and Stock '!T$17,0,(-1*Lifetime)+1,1,Lifetime)))</f>
        <v>#VALUE!</v>
      </c>
      <c r="U92" s="371" t="e">
        <f ca="1">IF(U$90-$E$90&lt;=Lifetime,U75,
SUMPRODUCT(OFFSET(U75,0,(-1*Lifetime)+1,1,Lifetime),OFFSET('Shipments and Stock '!U$17,0,(-1*Lifetime)+1,1,Lifetime))/SUM(OFFSET('Shipments and Stock '!U$17,0,(-1*Lifetime)+1,1,Lifetime)))</f>
        <v>#VALUE!</v>
      </c>
      <c r="V92" s="371" t="e">
        <f ca="1">IF(V$90-$E$90&lt;=Lifetime,V75,
SUMPRODUCT(OFFSET(V75,0,(-1*Lifetime)+1,1,Lifetime),OFFSET('Shipments and Stock '!V$17,0,(-1*Lifetime)+1,1,Lifetime))/SUM(OFFSET('Shipments and Stock '!V$17,0,(-1*Lifetime)+1,1,Lifetime)))</f>
        <v>#VALUE!</v>
      </c>
      <c r="W92" s="371" t="e">
        <f ca="1">IF(W$90-$E$90&lt;=Lifetime,W75,
SUMPRODUCT(OFFSET(W75,0,(-1*Lifetime)+1,1,Lifetime),OFFSET('Shipments and Stock '!W$17,0,(-1*Lifetime)+1,1,Lifetime))/SUM(OFFSET('Shipments and Stock '!W$17,0,(-1*Lifetime)+1,1,Lifetime)))</f>
        <v>#VALUE!</v>
      </c>
      <c r="X92" s="371" t="e">
        <f ca="1">IF(X$90-$E$90&lt;=Lifetime,X75,
SUMPRODUCT(OFFSET(X75,0,(-1*Lifetime)+1,1,Lifetime),OFFSET('Shipments and Stock '!X$17,0,(-1*Lifetime)+1,1,Lifetime))/SUM(OFFSET('Shipments and Stock '!X$17,0,(-1*Lifetime)+1,1,Lifetime)))</f>
        <v>#VALUE!</v>
      </c>
      <c r="Y92" s="371" t="e">
        <f ca="1">IF(Y$90-$E$90&lt;=Lifetime,Y75,
SUMPRODUCT(OFFSET(Y75,0,(-1*Lifetime)+1,1,Lifetime),OFFSET('Shipments and Stock '!Y$17,0,(-1*Lifetime)+1,1,Lifetime))/SUM(OFFSET('Shipments and Stock '!Y$17,0,(-1*Lifetime)+1,1,Lifetime)))</f>
        <v>#VALUE!</v>
      </c>
      <c r="Z92" s="371" t="e">
        <f ca="1">IF(Z$90-$E$90&lt;=Lifetime,Z75,
SUMPRODUCT(OFFSET(Z75,0,(-1*Lifetime)+1,1,Lifetime),OFFSET('Shipments and Stock '!Z$17,0,(-1*Lifetime)+1,1,Lifetime))/SUM(OFFSET('Shipments and Stock '!Z$17,0,(-1*Lifetime)+1,1,Lifetime)))</f>
        <v>#VALUE!</v>
      </c>
      <c r="AA92" s="371" t="e">
        <f ca="1">IF(AA$90-$E$90&lt;=Lifetime,AA75,
SUMPRODUCT(OFFSET(AA75,0,(-1*Lifetime)+1,1,Lifetime),OFFSET('Shipments and Stock '!AA$17,0,(-1*Lifetime)+1,1,Lifetime))/SUM(OFFSET('Shipments and Stock '!AA$17,0,(-1*Lifetime)+1,1,Lifetime)))</f>
        <v>#VALUE!</v>
      </c>
      <c r="AB92" s="371" t="e">
        <f ca="1">IF(AB$90-$E$90&lt;=Lifetime,AB75,
SUMPRODUCT(OFFSET(AB75,0,(-1*Lifetime)+1,1,Lifetime),OFFSET('Shipments and Stock '!AB$17,0,(-1*Lifetime)+1,1,Lifetime))/SUM(OFFSET('Shipments and Stock '!AB$17,0,(-1*Lifetime)+1,1,Lifetime)))</f>
        <v>#VALUE!</v>
      </c>
      <c r="AC92" s="371" t="e">
        <f ca="1">IF(AC$90-$E$90&lt;=Lifetime,AC75,
SUMPRODUCT(OFFSET(AC75,0,(-1*Lifetime)+1,1,Lifetime),OFFSET('Shipments and Stock '!AC$17,0,(-1*Lifetime)+1,1,Lifetime))/SUM(OFFSET('Shipments and Stock '!AC$17,0,(-1*Lifetime)+1,1,Lifetime)))</f>
        <v>#VALUE!</v>
      </c>
      <c r="AD92" s="371" t="e">
        <f ca="1">IF(AD$90-$E$90&lt;=Lifetime,AD75,
SUMPRODUCT(OFFSET(AD75,0,(-1*Lifetime)+1,1,Lifetime),OFFSET('Shipments and Stock '!AD$17,0,(-1*Lifetime)+1,1,Lifetime))/SUM(OFFSET('Shipments and Stock '!AD$17,0,(-1*Lifetime)+1,1,Lifetime)))</f>
        <v>#VALUE!</v>
      </c>
      <c r="AE92" s="371" t="e">
        <f ca="1">IF(AE$90-$E$90&lt;=Lifetime,AE75,
SUMPRODUCT(OFFSET(AE75,0,(-1*Lifetime)+1,1,Lifetime),OFFSET('Shipments and Stock '!AE$17,0,(-1*Lifetime)+1,1,Lifetime))/SUM(OFFSET('Shipments and Stock '!AE$17,0,(-1*Lifetime)+1,1,Lifetime)))</f>
        <v>#VALUE!</v>
      </c>
      <c r="AF92" s="371" t="e">
        <f ca="1">IF(AF$90-$E$90&lt;=Lifetime,AF75,
SUMPRODUCT(OFFSET(AF75,0,(-1*Lifetime)+1,1,Lifetime),OFFSET('Shipments and Stock '!AF$17,0,(-1*Lifetime)+1,1,Lifetime))/SUM(OFFSET('Shipments and Stock '!AF$17,0,(-1*Lifetime)+1,1,Lifetime)))</f>
        <v>#VALUE!</v>
      </c>
      <c r="AG92" s="371" t="e">
        <f ca="1">IF(AG$90-$E$90&lt;=Lifetime,AG75,
SUMPRODUCT(OFFSET(AG75,0,(-1*Lifetime)+1,1,Lifetime),OFFSET('Shipments and Stock '!AG$17,0,(-1*Lifetime)+1,1,Lifetime))/SUM(OFFSET('Shipments and Stock '!AG$17,0,(-1*Lifetime)+1,1,Lifetime)))</f>
        <v>#VALUE!</v>
      </c>
      <c r="AH92" s="371" t="e">
        <f ca="1">IF(AH$90-$E$90&lt;=Lifetime,AH75,
SUMPRODUCT(OFFSET(AH75,0,(-1*Lifetime)+1,1,Lifetime),OFFSET('Shipments and Stock '!AH$17,0,(-1*Lifetime)+1,1,Lifetime))/SUM(OFFSET('Shipments and Stock '!AH$17,0,(-1*Lifetime)+1,1,Lifetime)))</f>
        <v>#VALUE!</v>
      </c>
      <c r="AI92" s="371" t="e">
        <f ca="1">IF(AI$90-$E$90&lt;=Lifetime,AI75,
SUMPRODUCT(OFFSET(AI75,0,(-1*Lifetime)+1,1,Lifetime),OFFSET('Shipments and Stock '!AI$17,0,(-1*Lifetime)+1,1,Lifetime))/SUM(OFFSET('Shipments and Stock '!AI$17,0,(-1*Lifetime)+1,1,Lifetime)))</f>
        <v>#VALUE!</v>
      </c>
      <c r="AJ92" s="371" t="e">
        <f ca="1">IF(AJ$90-$E$90&lt;=Lifetime,AJ75,
SUMPRODUCT(OFFSET(AJ75,0,(-1*Lifetime)+1,1,Lifetime),OFFSET('Shipments and Stock '!AJ$17,0,(-1*Lifetime)+1,1,Lifetime))/SUM(OFFSET('Shipments and Stock '!AJ$17,0,(-1*Lifetime)+1,1,Lifetime)))</f>
        <v>#VALUE!</v>
      </c>
      <c r="AK92" s="371" t="e">
        <f ca="1">IF(AK$90-$E$90&lt;=Lifetime,AK75,
SUMPRODUCT(OFFSET(AK75,0,(-1*Lifetime)+1,1,Lifetime),OFFSET('Shipments and Stock '!AK$17,0,(-1*Lifetime)+1,1,Lifetime))/SUM(OFFSET('Shipments and Stock '!AK$17,0,(-1*Lifetime)+1,1,Lifetime)))</f>
        <v>#VALUE!</v>
      </c>
      <c r="AL92" s="371" t="e">
        <f ca="1">IF(AL$90-$E$90&lt;=Lifetime,AL75,
SUMPRODUCT(OFFSET(AL75,0,(-1*Lifetime)+1,1,Lifetime),OFFSET('Shipments and Stock '!AL$17,0,(-1*Lifetime)+1,1,Lifetime))/SUM(OFFSET('Shipments and Stock '!AL$17,0,(-1*Lifetime)+1,1,Lifetime)))</f>
        <v>#VALUE!</v>
      </c>
      <c r="AM92" s="371" t="e">
        <f ca="1">IF(AM$90-$E$90&lt;=Lifetime,AM75,
SUMPRODUCT(OFFSET(AM75,0,(-1*Lifetime)+1,1,Lifetime),OFFSET('Shipments and Stock '!AM$17,0,(-1*Lifetime)+1,1,Lifetime))/SUM(OFFSET('Shipments and Stock '!AM$17,0,(-1*Lifetime)+1,1,Lifetime)))</f>
        <v>#VALUE!</v>
      </c>
      <c r="AN92" s="371" t="e">
        <f ca="1">IF(AN$90-$E$90&lt;=Lifetime,AN75,
SUMPRODUCT(OFFSET(AN75,0,(-1*Lifetime)+1,1,Lifetime),OFFSET('Shipments and Stock '!AN$17,0,(-1*Lifetime)+1,1,Lifetime))/SUM(OFFSET('Shipments and Stock '!AN$17,0,(-1*Lifetime)+1,1,Lifetime)))</f>
        <v>#VALUE!</v>
      </c>
      <c r="AO92" s="371" t="e">
        <f ca="1">IF(AO$90-$E$90&lt;=Lifetime,AO75,
SUMPRODUCT(OFFSET(AO75,0,(-1*Lifetime)+1,1,Lifetime),OFFSET('Shipments and Stock '!AO$17,0,(-1*Lifetime)+1,1,Lifetime))/SUM(OFFSET('Shipments and Stock '!AO$17,0,(-1*Lifetime)+1,1,Lifetime)))</f>
        <v>#VALUE!</v>
      </c>
      <c r="AP92" s="371" t="e">
        <f ca="1">IF(AP$90-$E$90&lt;=Lifetime,AP75,
SUMPRODUCT(OFFSET(AP75,0,(-1*Lifetime)+1,1,Lifetime),OFFSET('Shipments and Stock '!AP$17,0,(-1*Lifetime)+1,1,Lifetime))/SUM(OFFSET('Shipments and Stock '!AP$17,0,(-1*Lifetime)+1,1,Lifetime)))</f>
        <v>#VALUE!</v>
      </c>
      <c r="AQ92" s="371" t="e">
        <f ca="1">IF(AQ$90-$E$90&lt;=Lifetime,AQ75,
SUMPRODUCT(OFFSET(AQ75,0,(-1*Lifetime)+1,1,Lifetime),OFFSET('Shipments and Stock '!AQ$17,0,(-1*Lifetime)+1,1,Lifetime))/SUM(OFFSET('Shipments and Stock '!AQ$17,0,(-1*Lifetime)+1,1,Lifetime)))</f>
        <v>#VALUE!</v>
      </c>
      <c r="AR92" s="371" t="e">
        <f ca="1">IF(AR$90-$E$90&lt;=Lifetime,AR75,
SUMPRODUCT(OFFSET(AR75,0,(-1*Lifetime)+1,1,Lifetime),OFFSET('Shipments and Stock '!AR$17,0,(-1*Lifetime)+1,1,Lifetime))/SUM(OFFSET('Shipments and Stock '!AR$17,0,(-1*Lifetime)+1,1,Lifetime)))</f>
        <v>#VALUE!</v>
      </c>
      <c r="AS92" s="371" t="e">
        <f ca="1">IF(AS$90-$E$90&lt;=Lifetime,AS75,
SUMPRODUCT(OFFSET(AS75,0,(-1*Lifetime)+1,1,Lifetime),OFFSET('Shipments and Stock '!AS$17,0,(-1*Lifetime)+1,1,Lifetime))/SUM(OFFSET('Shipments and Stock '!AS$17,0,(-1*Lifetime)+1,1,Lifetime)))</f>
        <v>#VALUE!</v>
      </c>
      <c r="AT92" s="371" t="e">
        <f ca="1">IF(AT$90-$E$90&lt;=Lifetime,AT75,
SUMPRODUCT(OFFSET(AT75,0,(-1*Lifetime)+1,1,Lifetime),OFFSET('Shipments and Stock '!AT$17,0,(-1*Lifetime)+1,1,Lifetime))/SUM(OFFSET('Shipments and Stock '!AT$17,0,(-1*Lifetime)+1,1,Lifetime)))</f>
        <v>#VALUE!</v>
      </c>
      <c r="AU92" s="371" t="e">
        <f ca="1">IF(AU$90-$E$90&lt;=Lifetime,AU75,
SUMPRODUCT(OFFSET(AU75,0,(-1*Lifetime)+1,1,Lifetime),OFFSET('Shipments and Stock '!AU$17,0,(-1*Lifetime)+1,1,Lifetime))/SUM(OFFSET('Shipments and Stock '!AU$17,0,(-1*Lifetime)+1,1,Lifetime)))</f>
        <v>#VALUE!</v>
      </c>
      <c r="AV92" s="371" t="e">
        <f ca="1">IF(AV$90-$E$90&lt;=Lifetime,AV75,
SUMPRODUCT(OFFSET(AV75,0,(-1*Lifetime)+1,1,Lifetime),OFFSET('Shipments and Stock '!AV$17,0,(-1*Lifetime)+1,1,Lifetime))/SUM(OFFSET('Shipments and Stock '!AV$17,0,(-1*Lifetime)+1,1,Lifetime)))</f>
        <v>#VALUE!</v>
      </c>
      <c r="AW92" s="371" t="e">
        <f ca="1">IF(AW$90-$E$90&lt;=Lifetime,AW75,
SUMPRODUCT(OFFSET(AW75,0,(-1*Lifetime)+1,1,Lifetime),OFFSET('Shipments and Stock '!AW$17,0,(-1*Lifetime)+1,1,Lifetime))/SUM(OFFSET('Shipments and Stock '!AW$17,0,(-1*Lifetime)+1,1,Lifetime)))</f>
        <v>#VALUE!</v>
      </c>
      <c r="AX92" s="356"/>
    </row>
    <row r="93" spans="2:50">
      <c r="B93" s="353"/>
      <c r="C93" s="354"/>
      <c r="D93" s="469" t="str">
        <f t="shared" si="33"/>
        <v xml:space="preserve">Average post case UEC </v>
      </c>
      <c r="E93" s="371">
        <f ca="1">IF(E$90-$E$90&lt;=Lifetime,E76,
SUMPRODUCT(OFFSET(E76,0,(-1*Lifetime)+1,1,Lifetime),OFFSET('Shipments and Stock '!E$17,0,(-1*Lifetime)+1,1,Lifetime))/SUM(OFFSET('Shipments and Stock '!E$17,0,(-1*Lifetime)+1,1,Lifetime)))</f>
        <v>3559.4384986242303</v>
      </c>
      <c r="F93" s="371">
        <f ca="1">IF(F$90-$E$90&lt;=Lifetime,F76,
SUMPRODUCT(OFFSET(F76,0,(-1*Lifetime)+1,1,Lifetime),OFFSET('Shipments and Stock '!F$17,0,(-1*Lifetime)+1,1,Lifetime))/SUM(OFFSET('Shipments and Stock '!F$17,0,(-1*Lifetime)+1,1,Lifetime)))</f>
        <v>3559.4384986242303</v>
      </c>
      <c r="G93" s="371">
        <f ca="1">IF(G$90-$E$90&lt;=Lifetime,G76,
SUMPRODUCT(OFFSET(G76,0,(-1*Lifetime)+1,1,Lifetime),OFFSET('Shipments and Stock '!G$17,0,(-1*Lifetime)+1,1,Lifetime))/SUM(OFFSET('Shipments and Stock '!G$17,0,(-1*Lifetime)+1,1,Lifetime)))</f>
        <v>3559.4384986242303</v>
      </c>
      <c r="H93" s="371">
        <f ca="1">IF(H$90-$E$90&lt;=Lifetime,H76,
SUMPRODUCT(OFFSET(H76,0,(-1*Lifetime)+1,1,Lifetime),OFFSET('Shipments and Stock '!H$17,0,(-1*Lifetime)+1,1,Lifetime))/SUM(OFFSET('Shipments and Stock '!H$17,0,(-1*Lifetime)+1,1,Lifetime)))</f>
        <v>3559.4384986242303</v>
      </c>
      <c r="I93" s="371">
        <f ca="1">IF(I$90-$E$90&lt;=Lifetime,I76,
SUMPRODUCT(OFFSET(I76,0,(-1*Lifetime)+1,1,Lifetime),OFFSET('Shipments and Stock '!I$17,0,(-1*Lifetime)+1,1,Lifetime))/SUM(OFFSET('Shipments and Stock '!I$17,0,(-1*Lifetime)+1,1,Lifetime)))</f>
        <v>3559.4384986242303</v>
      </c>
      <c r="J93" s="371">
        <f ca="1">IF(J$90-$E$90&lt;=Lifetime,J76,
SUMPRODUCT(OFFSET(J76,0,(-1*Lifetime)+1,1,Lifetime),OFFSET('Shipments and Stock '!J$17,0,(-1*Lifetime)+1,1,Lifetime))/SUM(OFFSET('Shipments and Stock '!J$17,0,(-1*Lifetime)+1,1,Lifetime)))</f>
        <v>3559.4384986242303</v>
      </c>
      <c r="K93" s="371">
        <f ca="1">IF(K$90-$E$90&lt;=Lifetime,K76,
SUMPRODUCT(OFFSET(K76,0,(-1*Lifetime)+1,1,Lifetime),OFFSET('Shipments and Stock '!K$17,0,(-1*Lifetime)+1,1,Lifetime))/SUM(OFFSET('Shipments and Stock '!K$17,0,(-1*Lifetime)+1,1,Lifetime)))</f>
        <v>3559.4384986242303</v>
      </c>
      <c r="L93" s="371">
        <f ca="1">IF(L$90-$E$90&lt;=Lifetime,L76,
SUMPRODUCT(OFFSET(L76,0,(-1*Lifetime)+1,1,Lifetime),OFFSET('Shipments and Stock '!L$17,0,(-1*Lifetime)+1,1,Lifetime))/SUM(OFFSET('Shipments and Stock '!L$17,0,(-1*Lifetime)+1,1,Lifetime)))</f>
        <v>3559.4384986242303</v>
      </c>
      <c r="M93" s="371" t="e">
        <f ca="1">IF(M$90-$E$90&lt;=Lifetime,M76,
SUMPRODUCT(OFFSET(M76,0,(-1*Lifetime)+1,1,Lifetime),OFFSET('Shipments and Stock '!M$17,0,(-1*Lifetime)+1,1,Lifetime))/SUM(OFFSET('Shipments and Stock '!M$17,0,(-1*Lifetime)+1,1,Lifetime)))</f>
        <v>#VALUE!</v>
      </c>
      <c r="N93" s="371" t="e">
        <f ca="1">IF(N$90-$E$90&lt;=Lifetime,N76,
SUMPRODUCT(OFFSET(N76,0,(-1*Lifetime)+1,1,Lifetime),OFFSET('Shipments and Stock '!N$17,0,(-1*Lifetime)+1,1,Lifetime))/SUM(OFFSET('Shipments and Stock '!N$17,0,(-1*Lifetime)+1,1,Lifetime)))</f>
        <v>#VALUE!</v>
      </c>
      <c r="O93" s="371" t="e">
        <f ca="1">IF(O$90-$E$90&lt;=Lifetime,O76,
SUMPRODUCT(OFFSET(O76,0,(-1*Lifetime)+1,1,Lifetime),OFFSET('Shipments and Stock '!O$17,0,(-1*Lifetime)+1,1,Lifetime))/SUM(OFFSET('Shipments and Stock '!O$17,0,(-1*Lifetime)+1,1,Lifetime)))</f>
        <v>#VALUE!</v>
      </c>
      <c r="P93" s="371" t="e">
        <f ca="1">IF(P$90-$E$90&lt;=Lifetime,P76,
SUMPRODUCT(OFFSET(P76,0,(-1*Lifetime)+1,1,Lifetime),OFFSET('Shipments and Stock '!P$17,0,(-1*Lifetime)+1,1,Lifetime))/SUM(OFFSET('Shipments and Stock '!P$17,0,(-1*Lifetime)+1,1,Lifetime)))</f>
        <v>#VALUE!</v>
      </c>
      <c r="Q93" s="371" t="e">
        <f ca="1">IF(Q$90-$E$90&lt;=Lifetime,Q76,
SUMPRODUCT(OFFSET(Q76,0,(-1*Lifetime)+1,1,Lifetime),OFFSET('Shipments and Stock '!Q$17,0,(-1*Lifetime)+1,1,Lifetime))/SUM(OFFSET('Shipments and Stock '!Q$17,0,(-1*Lifetime)+1,1,Lifetime)))</f>
        <v>#VALUE!</v>
      </c>
      <c r="R93" s="371" t="e">
        <f ca="1">IF(R$90-$E$90&lt;=Lifetime,R76,
SUMPRODUCT(OFFSET(R76,0,(-1*Lifetime)+1,1,Lifetime),OFFSET('Shipments and Stock '!R$17,0,(-1*Lifetime)+1,1,Lifetime))/SUM(OFFSET('Shipments and Stock '!R$17,0,(-1*Lifetime)+1,1,Lifetime)))</f>
        <v>#VALUE!</v>
      </c>
      <c r="S93" s="371" t="e">
        <f ca="1">IF(S$90-$E$90&lt;=Lifetime,S76,
SUMPRODUCT(OFFSET(S76,0,(-1*Lifetime)+1,1,Lifetime),OFFSET('Shipments and Stock '!S$17,0,(-1*Lifetime)+1,1,Lifetime))/SUM(OFFSET('Shipments and Stock '!S$17,0,(-1*Lifetime)+1,1,Lifetime)))</f>
        <v>#VALUE!</v>
      </c>
      <c r="T93" s="371" t="e">
        <f ca="1">IF(T$90-$E$90&lt;=Lifetime,T76,
SUMPRODUCT(OFFSET(T76,0,(-1*Lifetime)+1,1,Lifetime),OFFSET('Shipments and Stock '!T$17,0,(-1*Lifetime)+1,1,Lifetime))/SUM(OFFSET('Shipments and Stock '!T$17,0,(-1*Lifetime)+1,1,Lifetime)))</f>
        <v>#VALUE!</v>
      </c>
      <c r="U93" s="371" t="e">
        <f ca="1">IF(U$90-$E$90&lt;=Lifetime,U76,
SUMPRODUCT(OFFSET(U76,0,(-1*Lifetime)+1,1,Lifetime),OFFSET('Shipments and Stock '!U$17,0,(-1*Lifetime)+1,1,Lifetime))/SUM(OFFSET('Shipments and Stock '!U$17,0,(-1*Lifetime)+1,1,Lifetime)))</f>
        <v>#VALUE!</v>
      </c>
      <c r="V93" s="371" t="e">
        <f ca="1">IF(V$90-$E$90&lt;=Lifetime,V76,
SUMPRODUCT(OFFSET(V76,0,(-1*Lifetime)+1,1,Lifetime),OFFSET('Shipments and Stock '!V$17,0,(-1*Lifetime)+1,1,Lifetime))/SUM(OFFSET('Shipments and Stock '!V$17,0,(-1*Lifetime)+1,1,Lifetime)))</f>
        <v>#VALUE!</v>
      </c>
      <c r="W93" s="371" t="e">
        <f ca="1">IF(W$90-$E$90&lt;=Lifetime,W76,
SUMPRODUCT(OFFSET(W76,0,(-1*Lifetime)+1,1,Lifetime),OFFSET('Shipments and Stock '!W$17,0,(-1*Lifetime)+1,1,Lifetime))/SUM(OFFSET('Shipments and Stock '!W$17,0,(-1*Lifetime)+1,1,Lifetime)))</f>
        <v>#VALUE!</v>
      </c>
      <c r="X93" s="371" t="e">
        <f ca="1">IF(X$90-$E$90&lt;=Lifetime,X76,
SUMPRODUCT(OFFSET(X76,0,(-1*Lifetime)+1,1,Lifetime),OFFSET('Shipments and Stock '!X$17,0,(-1*Lifetime)+1,1,Lifetime))/SUM(OFFSET('Shipments and Stock '!X$17,0,(-1*Lifetime)+1,1,Lifetime)))</f>
        <v>#VALUE!</v>
      </c>
      <c r="Y93" s="371" t="e">
        <f ca="1">IF(Y$90-$E$90&lt;=Lifetime,Y76,
SUMPRODUCT(OFFSET(Y76,0,(-1*Lifetime)+1,1,Lifetime),OFFSET('Shipments and Stock '!Y$17,0,(-1*Lifetime)+1,1,Lifetime))/SUM(OFFSET('Shipments and Stock '!Y$17,0,(-1*Lifetime)+1,1,Lifetime)))</f>
        <v>#VALUE!</v>
      </c>
      <c r="Z93" s="371" t="e">
        <f ca="1">IF(Z$90-$E$90&lt;=Lifetime,Z76,
SUMPRODUCT(OFFSET(Z76,0,(-1*Lifetime)+1,1,Lifetime),OFFSET('Shipments and Stock '!Z$17,0,(-1*Lifetime)+1,1,Lifetime))/SUM(OFFSET('Shipments and Stock '!Z$17,0,(-1*Lifetime)+1,1,Lifetime)))</f>
        <v>#VALUE!</v>
      </c>
      <c r="AA93" s="371" t="e">
        <f ca="1">IF(AA$90-$E$90&lt;=Lifetime,AA76,
SUMPRODUCT(OFFSET(AA76,0,(-1*Lifetime)+1,1,Lifetime),OFFSET('Shipments and Stock '!AA$17,0,(-1*Lifetime)+1,1,Lifetime))/SUM(OFFSET('Shipments and Stock '!AA$17,0,(-1*Lifetime)+1,1,Lifetime)))</f>
        <v>#VALUE!</v>
      </c>
      <c r="AB93" s="371" t="e">
        <f ca="1">IF(AB$90-$E$90&lt;=Lifetime,AB76,
SUMPRODUCT(OFFSET(AB76,0,(-1*Lifetime)+1,1,Lifetime),OFFSET('Shipments and Stock '!AB$17,0,(-1*Lifetime)+1,1,Lifetime))/SUM(OFFSET('Shipments and Stock '!AB$17,0,(-1*Lifetime)+1,1,Lifetime)))</f>
        <v>#VALUE!</v>
      </c>
      <c r="AC93" s="371" t="e">
        <f ca="1">IF(AC$90-$E$90&lt;=Lifetime,AC76,
SUMPRODUCT(OFFSET(AC76,0,(-1*Lifetime)+1,1,Lifetime),OFFSET('Shipments and Stock '!AC$17,0,(-1*Lifetime)+1,1,Lifetime))/SUM(OFFSET('Shipments and Stock '!AC$17,0,(-1*Lifetime)+1,1,Lifetime)))</f>
        <v>#VALUE!</v>
      </c>
      <c r="AD93" s="371" t="e">
        <f ca="1">IF(AD$90-$E$90&lt;=Lifetime,AD76,
SUMPRODUCT(OFFSET(AD76,0,(-1*Lifetime)+1,1,Lifetime),OFFSET('Shipments and Stock '!AD$17,0,(-1*Lifetime)+1,1,Lifetime))/SUM(OFFSET('Shipments and Stock '!AD$17,0,(-1*Lifetime)+1,1,Lifetime)))</f>
        <v>#VALUE!</v>
      </c>
      <c r="AE93" s="371" t="e">
        <f ca="1">IF(AE$90-$E$90&lt;=Lifetime,AE76,
SUMPRODUCT(OFFSET(AE76,0,(-1*Lifetime)+1,1,Lifetime),OFFSET('Shipments and Stock '!AE$17,0,(-1*Lifetime)+1,1,Lifetime))/SUM(OFFSET('Shipments and Stock '!AE$17,0,(-1*Lifetime)+1,1,Lifetime)))</f>
        <v>#VALUE!</v>
      </c>
      <c r="AF93" s="371" t="e">
        <f ca="1">IF(AF$90-$E$90&lt;=Lifetime,AF76,
SUMPRODUCT(OFFSET(AF76,0,(-1*Lifetime)+1,1,Lifetime),OFFSET('Shipments and Stock '!AF$17,0,(-1*Lifetime)+1,1,Lifetime))/SUM(OFFSET('Shipments and Stock '!AF$17,0,(-1*Lifetime)+1,1,Lifetime)))</f>
        <v>#VALUE!</v>
      </c>
      <c r="AG93" s="371" t="e">
        <f ca="1">IF(AG$90-$E$90&lt;=Lifetime,AG76,
SUMPRODUCT(OFFSET(AG76,0,(-1*Lifetime)+1,1,Lifetime),OFFSET('Shipments and Stock '!AG$17,0,(-1*Lifetime)+1,1,Lifetime))/SUM(OFFSET('Shipments and Stock '!AG$17,0,(-1*Lifetime)+1,1,Lifetime)))</f>
        <v>#VALUE!</v>
      </c>
      <c r="AH93" s="371" t="e">
        <f ca="1">IF(AH$90-$E$90&lt;=Lifetime,AH76,
SUMPRODUCT(OFFSET(AH76,0,(-1*Lifetime)+1,1,Lifetime),OFFSET('Shipments and Stock '!AH$17,0,(-1*Lifetime)+1,1,Lifetime))/SUM(OFFSET('Shipments and Stock '!AH$17,0,(-1*Lifetime)+1,1,Lifetime)))</f>
        <v>#VALUE!</v>
      </c>
      <c r="AI93" s="371" t="e">
        <f ca="1">IF(AI$90-$E$90&lt;=Lifetime,AI76,
SUMPRODUCT(OFFSET(AI76,0,(-1*Lifetime)+1,1,Lifetime),OFFSET('Shipments and Stock '!AI$17,0,(-1*Lifetime)+1,1,Lifetime))/SUM(OFFSET('Shipments and Stock '!AI$17,0,(-1*Lifetime)+1,1,Lifetime)))</f>
        <v>#VALUE!</v>
      </c>
      <c r="AJ93" s="371" t="e">
        <f ca="1">IF(AJ$90-$E$90&lt;=Lifetime,AJ76,
SUMPRODUCT(OFFSET(AJ76,0,(-1*Lifetime)+1,1,Lifetime),OFFSET('Shipments and Stock '!AJ$17,0,(-1*Lifetime)+1,1,Lifetime))/SUM(OFFSET('Shipments and Stock '!AJ$17,0,(-1*Lifetime)+1,1,Lifetime)))</f>
        <v>#VALUE!</v>
      </c>
      <c r="AK93" s="371" t="e">
        <f ca="1">IF(AK$90-$E$90&lt;=Lifetime,AK76,
SUMPRODUCT(OFFSET(AK76,0,(-1*Lifetime)+1,1,Lifetime),OFFSET('Shipments and Stock '!AK$17,0,(-1*Lifetime)+1,1,Lifetime))/SUM(OFFSET('Shipments and Stock '!AK$17,0,(-1*Lifetime)+1,1,Lifetime)))</f>
        <v>#VALUE!</v>
      </c>
      <c r="AL93" s="371" t="e">
        <f ca="1">IF(AL$90-$E$90&lt;=Lifetime,AL76,
SUMPRODUCT(OFFSET(AL76,0,(-1*Lifetime)+1,1,Lifetime),OFFSET('Shipments and Stock '!AL$17,0,(-1*Lifetime)+1,1,Lifetime))/SUM(OFFSET('Shipments and Stock '!AL$17,0,(-1*Lifetime)+1,1,Lifetime)))</f>
        <v>#VALUE!</v>
      </c>
      <c r="AM93" s="371" t="e">
        <f ca="1">IF(AM$90-$E$90&lt;=Lifetime,AM76,
SUMPRODUCT(OFFSET(AM76,0,(-1*Lifetime)+1,1,Lifetime),OFFSET('Shipments and Stock '!AM$17,0,(-1*Lifetime)+1,1,Lifetime))/SUM(OFFSET('Shipments and Stock '!AM$17,0,(-1*Lifetime)+1,1,Lifetime)))</f>
        <v>#VALUE!</v>
      </c>
      <c r="AN93" s="371" t="e">
        <f ca="1">IF(AN$90-$E$90&lt;=Lifetime,AN76,
SUMPRODUCT(OFFSET(AN76,0,(-1*Lifetime)+1,1,Lifetime),OFFSET('Shipments and Stock '!AN$17,0,(-1*Lifetime)+1,1,Lifetime))/SUM(OFFSET('Shipments and Stock '!AN$17,0,(-1*Lifetime)+1,1,Lifetime)))</f>
        <v>#VALUE!</v>
      </c>
      <c r="AO93" s="371" t="e">
        <f ca="1">IF(AO$90-$E$90&lt;=Lifetime,AO76,
SUMPRODUCT(OFFSET(AO76,0,(-1*Lifetime)+1,1,Lifetime),OFFSET('Shipments and Stock '!AO$17,0,(-1*Lifetime)+1,1,Lifetime))/SUM(OFFSET('Shipments and Stock '!AO$17,0,(-1*Lifetime)+1,1,Lifetime)))</f>
        <v>#VALUE!</v>
      </c>
      <c r="AP93" s="371" t="e">
        <f ca="1">IF(AP$90-$E$90&lt;=Lifetime,AP76,
SUMPRODUCT(OFFSET(AP76,0,(-1*Lifetime)+1,1,Lifetime),OFFSET('Shipments and Stock '!AP$17,0,(-1*Lifetime)+1,1,Lifetime))/SUM(OFFSET('Shipments and Stock '!AP$17,0,(-1*Lifetime)+1,1,Lifetime)))</f>
        <v>#VALUE!</v>
      </c>
      <c r="AQ93" s="371" t="e">
        <f ca="1">IF(AQ$90-$E$90&lt;=Lifetime,AQ76,
SUMPRODUCT(OFFSET(AQ76,0,(-1*Lifetime)+1,1,Lifetime),OFFSET('Shipments and Stock '!AQ$17,0,(-1*Lifetime)+1,1,Lifetime))/SUM(OFFSET('Shipments and Stock '!AQ$17,0,(-1*Lifetime)+1,1,Lifetime)))</f>
        <v>#VALUE!</v>
      </c>
      <c r="AR93" s="371" t="e">
        <f ca="1">IF(AR$90-$E$90&lt;=Lifetime,AR76,
SUMPRODUCT(OFFSET(AR76,0,(-1*Lifetime)+1,1,Lifetime),OFFSET('Shipments and Stock '!AR$17,0,(-1*Lifetime)+1,1,Lifetime))/SUM(OFFSET('Shipments and Stock '!AR$17,0,(-1*Lifetime)+1,1,Lifetime)))</f>
        <v>#VALUE!</v>
      </c>
      <c r="AS93" s="371" t="e">
        <f ca="1">IF(AS$90-$E$90&lt;=Lifetime,AS76,
SUMPRODUCT(OFFSET(AS76,0,(-1*Lifetime)+1,1,Lifetime),OFFSET('Shipments and Stock '!AS$17,0,(-1*Lifetime)+1,1,Lifetime))/SUM(OFFSET('Shipments and Stock '!AS$17,0,(-1*Lifetime)+1,1,Lifetime)))</f>
        <v>#VALUE!</v>
      </c>
      <c r="AT93" s="371" t="e">
        <f ca="1">IF(AT$90-$E$90&lt;=Lifetime,AT76,
SUMPRODUCT(OFFSET(AT76,0,(-1*Lifetime)+1,1,Lifetime),OFFSET('Shipments and Stock '!AT$17,0,(-1*Lifetime)+1,1,Lifetime))/SUM(OFFSET('Shipments and Stock '!AT$17,0,(-1*Lifetime)+1,1,Lifetime)))</f>
        <v>#VALUE!</v>
      </c>
      <c r="AU93" s="371" t="e">
        <f ca="1">IF(AU$90-$E$90&lt;=Lifetime,AU76,
SUMPRODUCT(OFFSET(AU76,0,(-1*Lifetime)+1,1,Lifetime),OFFSET('Shipments and Stock '!AU$17,0,(-1*Lifetime)+1,1,Lifetime))/SUM(OFFSET('Shipments and Stock '!AU$17,0,(-1*Lifetime)+1,1,Lifetime)))</f>
        <v>#VALUE!</v>
      </c>
      <c r="AV93" s="371" t="e">
        <f ca="1">IF(AV$90-$E$90&lt;=Lifetime,AV76,
SUMPRODUCT(OFFSET(AV76,0,(-1*Lifetime)+1,1,Lifetime),OFFSET('Shipments and Stock '!AV$17,0,(-1*Lifetime)+1,1,Lifetime))/SUM(OFFSET('Shipments and Stock '!AV$17,0,(-1*Lifetime)+1,1,Lifetime)))</f>
        <v>#VALUE!</v>
      </c>
      <c r="AW93" s="371" t="e">
        <f ca="1">IF(AW$90-$E$90&lt;=Lifetime,AW76,
SUMPRODUCT(OFFSET(AW76,0,(-1*Lifetime)+1,1,Lifetime),OFFSET('Shipments and Stock '!AW$17,0,(-1*Lifetime)+1,1,Lifetime))/SUM(OFFSET('Shipments and Stock '!AW$17,0,(-1*Lifetime)+1,1,Lifetime)))</f>
        <v>#VALUE!</v>
      </c>
      <c r="AX93" s="356"/>
    </row>
    <row r="94" spans="2:50" ht="13.5" thickBot="1">
      <c r="B94" s="357"/>
      <c r="C94" s="360"/>
      <c r="D94" s="360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0"/>
      <c r="X94" s="360"/>
      <c r="Y94" s="360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360"/>
      <c r="AK94" s="360"/>
      <c r="AL94" s="360"/>
      <c r="AM94" s="360"/>
      <c r="AN94" s="360"/>
      <c r="AO94" s="360"/>
      <c r="AP94" s="360"/>
      <c r="AQ94" s="360"/>
      <c r="AR94" s="360"/>
      <c r="AS94" s="360"/>
      <c r="AT94" s="360"/>
      <c r="AU94" s="360"/>
      <c r="AV94" s="360"/>
      <c r="AW94" s="360"/>
      <c r="AX94" s="361"/>
    </row>
  </sheetData>
  <mergeCells count="4">
    <mergeCell ref="J19:M19"/>
    <mergeCell ref="N19:Q19"/>
    <mergeCell ref="S12:T12"/>
    <mergeCell ref="S19:T19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3"/>
  </sheetPr>
  <dimension ref="A1:BA19"/>
  <sheetViews>
    <sheetView zoomScale="85" zoomScaleNormal="85" workbookViewId="0">
      <selection activeCell="C9" sqref="C9"/>
    </sheetView>
  </sheetViews>
  <sheetFormatPr defaultColWidth="9.140625" defaultRowHeight="16.5"/>
  <cols>
    <col min="1" max="1" width="3.7109375" style="467" customWidth="1"/>
    <col min="2" max="2" width="3.7109375" style="443" customWidth="1"/>
    <col min="3" max="3" width="30.7109375" style="443" customWidth="1"/>
    <col min="4" max="4" width="10.7109375" style="443" customWidth="1"/>
    <col min="5" max="52" width="16.28515625" style="444" customWidth="1"/>
    <col min="53" max="16384" width="9.140625" style="443"/>
  </cols>
  <sheetData>
    <row r="1" spans="1:53" ht="17.25" thickBot="1">
      <c r="A1" s="443"/>
    </row>
    <row r="2" spans="1:53" ht="17.25" thickBot="1">
      <c r="A2" s="443"/>
      <c r="C2" s="445" t="s">
        <v>318</v>
      </c>
    </row>
    <row r="3" spans="1:53">
      <c r="A3" s="443"/>
    </row>
    <row r="4" spans="1:53">
      <c r="A4" s="443"/>
    </row>
    <row r="5" spans="1:53">
      <c r="A5" s="443"/>
    </row>
    <row r="6" spans="1:53">
      <c r="A6" s="443"/>
    </row>
    <row r="7" spans="1:53" ht="17.25" thickBot="1">
      <c r="A7" s="443"/>
      <c r="C7" s="446"/>
    </row>
    <row r="8" spans="1:53" ht="17.25" thickBot="1">
      <c r="A8" s="443"/>
      <c r="C8" s="445" t="s">
        <v>307</v>
      </c>
    </row>
    <row r="9" spans="1:53" ht="17.25" thickBot="1">
      <c r="A9" s="443"/>
      <c r="C9" s="447" t="s">
        <v>312</v>
      </c>
      <c r="D9" s="448"/>
    </row>
    <row r="10" spans="1:53" ht="17.25" thickBot="1">
      <c r="A10" s="443"/>
    </row>
    <row r="11" spans="1:53">
      <c r="A11" s="443"/>
      <c r="B11" s="449"/>
      <c r="C11" s="450"/>
      <c r="D11" s="450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  <c r="AS11" s="451"/>
      <c r="AT11" s="451"/>
      <c r="AU11" s="451"/>
      <c r="AV11" s="451"/>
      <c r="AW11" s="451"/>
      <c r="AX11" s="451"/>
      <c r="AY11" s="451"/>
      <c r="AZ11" s="451"/>
      <c r="BA11" s="452"/>
    </row>
    <row r="12" spans="1:53">
      <c r="A12" s="443"/>
      <c r="B12" s="453"/>
      <c r="C12" s="454" t="s">
        <v>313</v>
      </c>
      <c r="D12" s="455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T12" s="456"/>
      <c r="AU12" s="456"/>
      <c r="AV12" s="456"/>
      <c r="AW12" s="456"/>
      <c r="AX12" s="456"/>
      <c r="AY12" s="456"/>
      <c r="AZ12" s="456"/>
      <c r="BA12" s="457"/>
    </row>
    <row r="13" spans="1:53">
      <c r="A13" s="443"/>
      <c r="B13" s="453"/>
      <c r="C13" s="458"/>
      <c r="D13" s="458"/>
      <c r="E13" s="459">
        <v>1987</v>
      </c>
      <c r="F13" s="459">
        <v>1988</v>
      </c>
      <c r="G13" s="459">
        <v>1989</v>
      </c>
      <c r="H13" s="459">
        <v>1990</v>
      </c>
      <c r="I13" s="459">
        <v>1991</v>
      </c>
      <c r="J13" s="459">
        <v>1992</v>
      </c>
      <c r="K13" s="459">
        <v>1993</v>
      </c>
      <c r="L13" s="459">
        <v>1994</v>
      </c>
      <c r="M13" s="459">
        <v>1995</v>
      </c>
      <c r="N13" s="459">
        <v>1996</v>
      </c>
      <c r="O13" s="459">
        <v>1997</v>
      </c>
      <c r="P13" s="459">
        <v>1998</v>
      </c>
      <c r="Q13" s="459">
        <v>1999</v>
      </c>
      <c r="R13" s="459">
        <v>2000</v>
      </c>
      <c r="S13" s="459">
        <v>2001</v>
      </c>
      <c r="T13" s="459">
        <v>2002</v>
      </c>
      <c r="U13" s="459">
        <v>2003</v>
      </c>
      <c r="V13" s="459">
        <v>2004</v>
      </c>
      <c r="W13" s="459">
        <v>2005</v>
      </c>
      <c r="X13" s="459">
        <v>2006</v>
      </c>
      <c r="Y13" s="459">
        <v>2007</v>
      </c>
      <c r="Z13" s="459">
        <v>2008</v>
      </c>
      <c r="AA13" s="459">
        <v>2009</v>
      </c>
      <c r="AB13" s="459">
        <v>2010</v>
      </c>
      <c r="AC13" s="459">
        <v>2011</v>
      </c>
      <c r="AD13" s="459">
        <v>2012</v>
      </c>
      <c r="AE13" s="459">
        <v>2013</v>
      </c>
      <c r="AF13" s="459">
        <v>2014</v>
      </c>
      <c r="AG13" s="459">
        <v>2015</v>
      </c>
      <c r="AH13" s="459">
        <v>2016</v>
      </c>
      <c r="AI13" s="459">
        <v>2017</v>
      </c>
      <c r="AJ13" s="459">
        <v>2018</v>
      </c>
      <c r="AK13" s="459">
        <v>2019</v>
      </c>
      <c r="AL13" s="459">
        <v>2020</v>
      </c>
      <c r="AM13" s="459">
        <v>2021</v>
      </c>
      <c r="AN13" s="459">
        <v>2022</v>
      </c>
      <c r="AO13" s="459">
        <v>2023</v>
      </c>
      <c r="AP13" s="459">
        <v>2024</v>
      </c>
      <c r="AQ13" s="459">
        <v>2025</v>
      </c>
      <c r="AR13" s="459">
        <v>2026</v>
      </c>
      <c r="AS13" s="459">
        <v>2027</v>
      </c>
      <c r="AT13" s="459">
        <v>2028</v>
      </c>
      <c r="AU13" s="459">
        <v>2029</v>
      </c>
      <c r="AV13" s="459">
        <v>2030</v>
      </c>
      <c r="AW13" s="459">
        <v>2031</v>
      </c>
      <c r="AX13" s="459">
        <v>2032</v>
      </c>
      <c r="AY13" s="459">
        <v>2033</v>
      </c>
      <c r="AZ13" s="459">
        <v>2034</v>
      </c>
      <c r="BA13" s="457"/>
    </row>
    <row r="14" spans="1:53">
      <c r="A14" s="443"/>
      <c r="B14" s="453"/>
      <c r="C14" s="460" t="s">
        <v>319</v>
      </c>
      <c r="D14" s="461" t="s">
        <v>320</v>
      </c>
      <c r="E14" s="462" t="s">
        <v>321</v>
      </c>
      <c r="F14" s="462" t="s">
        <v>321</v>
      </c>
      <c r="G14" s="462" t="s">
        <v>321</v>
      </c>
      <c r="H14" s="462" t="s">
        <v>321</v>
      </c>
      <c r="I14" s="462" t="s">
        <v>321</v>
      </c>
      <c r="J14" s="462" t="s">
        <v>321</v>
      </c>
      <c r="K14" s="462" t="s">
        <v>321</v>
      </c>
      <c r="L14" s="462" t="s">
        <v>321</v>
      </c>
      <c r="M14" s="462" t="s">
        <v>321</v>
      </c>
      <c r="N14" s="462" t="s">
        <v>321</v>
      </c>
      <c r="O14" s="462" t="s">
        <v>321</v>
      </c>
      <c r="P14" s="462" t="s">
        <v>321</v>
      </c>
      <c r="Q14" s="462" t="s">
        <v>321</v>
      </c>
      <c r="R14" s="462" t="s">
        <v>321</v>
      </c>
      <c r="S14" s="462" t="s">
        <v>321</v>
      </c>
      <c r="T14" s="462" t="s">
        <v>321</v>
      </c>
      <c r="U14" s="462" t="s">
        <v>321</v>
      </c>
      <c r="V14" s="462" t="s">
        <v>321</v>
      </c>
      <c r="W14" s="462" t="s">
        <v>321</v>
      </c>
      <c r="X14" s="462" t="s">
        <v>321</v>
      </c>
      <c r="Y14" s="462" t="s">
        <v>321</v>
      </c>
      <c r="Z14" s="462" t="s">
        <v>321</v>
      </c>
      <c r="AA14" s="462" t="s">
        <v>321</v>
      </c>
      <c r="AB14" s="462" t="str">
        <f>INDEX('[2]6P Shipments'!$D$11:$L$35,MATCH(AB$13,'[2]6P Shipments'!$C$11:$C$35,0),MATCH("Commercial Clothes Washers",'[2]6P Shipments'!$D$10:$L$10,0))</f>
        <v>--</v>
      </c>
      <c r="AC14" s="462" t="str">
        <f>INDEX('[2]6P Shipments'!$D$11:$L$35,MATCH(AC$13,'[2]6P Shipments'!$C$11:$C$35,0),MATCH("Commercial Clothes Washers",'[2]6P Shipments'!$D$10:$L$10,0))</f>
        <v>--</v>
      </c>
      <c r="AD14" s="462" t="str">
        <f>INDEX('[2]6P Shipments'!$D$11:$L$35,MATCH(AD$13,'[2]6P Shipments'!$C$11:$C$35,0),MATCH("Commercial Clothes Washers",'[2]6P Shipments'!$D$10:$L$10,0))</f>
        <v>--</v>
      </c>
      <c r="AE14" s="462" t="str">
        <f>INDEX('[2]6P Shipments'!$D$11:$L$35,MATCH(AE$13,'[2]6P Shipments'!$C$11:$C$35,0),MATCH("Commercial Clothes Washers",'[2]6P Shipments'!$D$10:$L$10,0))</f>
        <v>--</v>
      </c>
      <c r="AF14" s="462" t="str">
        <f>INDEX('[2]6P Shipments'!$D$11:$L$35,MATCH(AF$13,'[2]6P Shipments'!$C$11:$C$35,0),MATCH("Commercial Clothes Washers",'[2]6P Shipments'!$D$10:$L$10,0))</f>
        <v>--</v>
      </c>
      <c r="AG14" s="462" t="str">
        <f>INDEX('[2]6P Shipments'!$D$11:$L$35,MATCH(AG$13,'[2]6P Shipments'!$C$11:$C$35,0),MATCH("Commercial Clothes Washers",'[2]6P Shipments'!$D$10:$L$10,0))</f>
        <v>--</v>
      </c>
      <c r="AH14" s="462" t="str">
        <f>INDEX('[2]6P Shipments'!$D$11:$L$35,MATCH(AH$13,'[2]6P Shipments'!$C$11:$C$35,0),MATCH("Commercial Clothes Washers",'[2]6P Shipments'!$D$10:$L$10,0))</f>
        <v>--</v>
      </c>
      <c r="AI14" s="462" t="str">
        <f>INDEX('[2]6P Shipments'!$D$11:$L$35,MATCH(AI$13,'[2]6P Shipments'!$C$11:$C$35,0),MATCH("Commercial Clothes Washers",'[2]6P Shipments'!$D$10:$L$10,0))</f>
        <v>--</v>
      </c>
      <c r="AJ14" s="462" t="str">
        <f>INDEX('[2]6P Shipments'!$D$11:$L$35,MATCH(AJ$13,'[2]6P Shipments'!$C$11:$C$35,0),MATCH("Commercial Clothes Washers",'[2]6P Shipments'!$D$10:$L$10,0))</f>
        <v>--</v>
      </c>
      <c r="AK14" s="462" t="str">
        <f>INDEX('[2]6P Shipments'!$D$11:$L$35,MATCH(AK$13,'[2]6P Shipments'!$C$11:$C$35,0),MATCH("Commercial Clothes Washers",'[2]6P Shipments'!$D$10:$L$10,0))</f>
        <v>--</v>
      </c>
      <c r="AL14" s="462" t="str">
        <f>INDEX('[2]6P Shipments'!$D$11:$L$35,MATCH(AL$13,'[2]6P Shipments'!$C$11:$C$35,0),MATCH("Commercial Clothes Washers",'[2]6P Shipments'!$D$10:$L$10,0))</f>
        <v>--</v>
      </c>
      <c r="AM14" s="462" t="str">
        <f>INDEX('[2]6P Shipments'!$D$11:$L$35,MATCH(AM$13,'[2]6P Shipments'!$C$11:$C$35,0),MATCH("Commercial Clothes Washers",'[2]6P Shipments'!$D$10:$L$10,0))</f>
        <v>--</v>
      </c>
      <c r="AN14" s="462" t="str">
        <f>INDEX('[2]6P Shipments'!$D$11:$L$35,MATCH(AN$13,'[2]6P Shipments'!$C$11:$C$35,0),MATCH("Commercial Clothes Washers",'[2]6P Shipments'!$D$10:$L$10,0))</f>
        <v>--</v>
      </c>
      <c r="AO14" s="462" t="str">
        <f>INDEX('[2]6P Shipments'!$D$11:$L$35,MATCH(AO$13,'[2]6P Shipments'!$C$11:$C$35,0),MATCH("Commercial Clothes Washers",'[2]6P Shipments'!$D$10:$L$10,0))</f>
        <v>--</v>
      </c>
      <c r="AP14" s="462" t="str">
        <f>INDEX('[2]6P Shipments'!$D$11:$L$35,MATCH(AP$13,'[2]6P Shipments'!$C$11:$C$35,0),MATCH("Commercial Clothes Washers",'[2]6P Shipments'!$D$10:$L$10,0))</f>
        <v>--</v>
      </c>
      <c r="AQ14" s="462" t="str">
        <f>INDEX('[2]6P Shipments'!$D$11:$L$35,MATCH(AQ$13,'[2]6P Shipments'!$C$11:$C$35,0),MATCH("Commercial Clothes Washers",'[2]6P Shipments'!$D$10:$L$10,0))</f>
        <v>--</v>
      </c>
      <c r="AR14" s="462" t="str">
        <f>INDEX('[2]6P Shipments'!$D$11:$L$35,MATCH(AR$13,'[2]6P Shipments'!$C$11:$C$35,0),MATCH("Commercial Clothes Washers",'[2]6P Shipments'!$D$10:$L$10,0))</f>
        <v>--</v>
      </c>
      <c r="AS14" s="462" t="str">
        <f>INDEX('[2]6P Shipments'!$D$11:$L$35,MATCH(AS$13,'[2]6P Shipments'!$C$11:$C$35,0),MATCH("Commercial Clothes Washers",'[2]6P Shipments'!$D$10:$L$10,0))</f>
        <v>--</v>
      </c>
      <c r="AT14" s="462" t="str">
        <f>INDEX('[2]6P Shipments'!$D$11:$L$35,MATCH(AT$13,'[2]6P Shipments'!$C$11:$C$35,0),MATCH("Commercial Clothes Washers",'[2]6P Shipments'!$D$10:$L$10,0))</f>
        <v>--</v>
      </c>
      <c r="AU14" s="462" t="str">
        <f>INDEX('[2]6P Shipments'!$D$11:$L$35,MATCH(AU$13,'[2]6P Shipments'!$C$11:$C$35,0),MATCH("Commercial Clothes Washers",'[2]6P Shipments'!$D$10:$L$10,0))</f>
        <v>--</v>
      </c>
      <c r="AV14" s="462" t="str">
        <f>INDEX('[2]6P Shipments'!$D$11:$L$35,MATCH(AV$13,'[2]6P Shipments'!$C$11:$C$35,0),MATCH("Commercial Clothes Washers",'[2]6P Shipments'!$D$10:$L$10,0))</f>
        <v>--</v>
      </c>
      <c r="AW14" s="462" t="str">
        <f>INDEX('[2]6P Shipments'!$D$11:$L$35,MATCH(AW$13,'[2]6P Shipments'!$C$11:$C$35,0),MATCH("Commercial Clothes Washers",'[2]6P Shipments'!$D$10:$L$10,0))</f>
        <v>--</v>
      </c>
      <c r="AX14" s="462" t="str">
        <f>INDEX('[2]6P Shipments'!$D$11:$L$35,MATCH(AX$13,'[2]6P Shipments'!$C$11:$C$35,0),MATCH("Commercial Clothes Washers",'[2]6P Shipments'!$D$10:$L$10,0))</f>
        <v>--</v>
      </c>
      <c r="AY14" s="462" t="str">
        <f>INDEX('[2]6P Shipments'!$D$11:$L$35,MATCH(AY$13,'[2]6P Shipments'!$C$11:$C$35,0),MATCH("Commercial Clothes Washers",'[2]6P Shipments'!$D$10:$L$10,0))</f>
        <v>--</v>
      </c>
      <c r="AZ14" s="462" t="str">
        <f>INDEX('[2]6P Shipments'!$D$11:$L$35,MATCH(AZ$13,'[2]6P Shipments'!$C$11:$C$35,0),MATCH("Commercial Clothes Washers",'[2]6P Shipments'!$D$10:$L$10,0))</f>
        <v>--</v>
      </c>
      <c r="BA14" s="457"/>
    </row>
    <row r="15" spans="1:53">
      <c r="A15" s="443"/>
      <c r="B15" s="453"/>
      <c r="C15" s="460" t="s">
        <v>316</v>
      </c>
      <c r="D15" s="461" t="s">
        <v>320</v>
      </c>
      <c r="E15" s="462" t="e">
        <f ca="1">OFFSET(INDEX('[2]SHIPMENTS - TOTAL'!$E$8:$BF$467,MATCH($C$12,'[2]SHIPMENTS - TOTAL'!$C$8:$C$25,0),MATCH(E$13,'[2]SHIPMENTS - TOTAL'!$E$7:$BF$7,0)),MATCH($C$9,'[2]SHIPMENTS - TOTAL'!$D$2:$D$467,0)-1,0)</f>
        <v>#VALUE!</v>
      </c>
      <c r="F15" s="462" t="e">
        <f ca="1">OFFSET(INDEX('[2]SHIPMENTS - TOTAL'!$E$8:$BF$467,MATCH($C$12,'[2]SHIPMENTS - TOTAL'!$C$8:$C$25,0),MATCH(F$13,'[2]SHIPMENTS - TOTAL'!$E$7:$BF$7,0)),MATCH($C$9,'[2]SHIPMENTS - TOTAL'!$D$2:$D$467,0)-1,0)</f>
        <v>#VALUE!</v>
      </c>
      <c r="G15" s="462" t="e">
        <f ca="1">OFFSET(INDEX('[2]SHIPMENTS - TOTAL'!$E$8:$BF$467,MATCH($C$12,'[2]SHIPMENTS - TOTAL'!$C$8:$C$25,0),MATCH(G$13,'[2]SHIPMENTS - TOTAL'!$E$7:$BF$7,0)),MATCH($C$9,'[2]SHIPMENTS - TOTAL'!$D$2:$D$467,0)-1,0)</f>
        <v>#VALUE!</v>
      </c>
      <c r="H15" s="462" t="e">
        <f ca="1">OFFSET(INDEX('[2]SHIPMENTS - TOTAL'!$E$8:$BF$467,MATCH($C$12,'[2]SHIPMENTS - TOTAL'!$C$8:$C$25,0),MATCH(H$13,'[2]SHIPMENTS - TOTAL'!$E$7:$BF$7,0)),MATCH($C$9,'[2]SHIPMENTS - TOTAL'!$D$2:$D$467,0)-1,0)</f>
        <v>#VALUE!</v>
      </c>
      <c r="I15" s="462" t="e">
        <f ca="1">OFFSET(INDEX('[2]SHIPMENTS - TOTAL'!$E$8:$BF$467,MATCH($C$12,'[2]SHIPMENTS - TOTAL'!$C$8:$C$25,0),MATCH(I$13,'[2]SHIPMENTS - TOTAL'!$E$7:$BF$7,0)),MATCH($C$9,'[2]SHIPMENTS - TOTAL'!$D$2:$D$467,0)-1,0)</f>
        <v>#VALUE!</v>
      </c>
      <c r="J15" s="462" t="e">
        <f ca="1">OFFSET(INDEX('[2]SHIPMENTS - TOTAL'!$E$8:$BF$467,MATCH($C$12,'[2]SHIPMENTS - TOTAL'!$C$8:$C$25,0),MATCH(J$13,'[2]SHIPMENTS - TOTAL'!$E$7:$BF$7,0)),MATCH($C$9,'[2]SHIPMENTS - TOTAL'!$D$2:$D$467,0)-1,0)</f>
        <v>#VALUE!</v>
      </c>
      <c r="K15" s="462" t="e">
        <f ca="1">OFFSET(INDEX('[2]SHIPMENTS - TOTAL'!$E$8:$BF$467,MATCH($C$12,'[2]SHIPMENTS - TOTAL'!$C$8:$C$25,0),MATCH(K$13,'[2]SHIPMENTS - TOTAL'!$E$7:$BF$7,0)),MATCH($C$9,'[2]SHIPMENTS - TOTAL'!$D$2:$D$467,0)-1,0)</f>
        <v>#VALUE!</v>
      </c>
      <c r="L15" s="462" t="e">
        <f ca="1">OFFSET(INDEX('[2]SHIPMENTS - TOTAL'!$E$8:$BF$467,MATCH($C$12,'[2]SHIPMENTS - TOTAL'!$C$8:$C$25,0),MATCH(L$13,'[2]SHIPMENTS - TOTAL'!$E$7:$BF$7,0)),MATCH($C$9,'[2]SHIPMENTS - TOTAL'!$D$2:$D$467,0)-1,0)</f>
        <v>#VALUE!</v>
      </c>
      <c r="M15" s="462" t="e">
        <f ca="1">OFFSET(INDEX('[2]SHIPMENTS - TOTAL'!$E$8:$BF$467,MATCH($C$12,'[2]SHIPMENTS - TOTAL'!$C$8:$C$25,0),MATCH(M$13,'[2]SHIPMENTS - TOTAL'!$E$7:$BF$7,0)),MATCH($C$9,'[2]SHIPMENTS - TOTAL'!$D$2:$D$467,0)-1,0)</f>
        <v>#VALUE!</v>
      </c>
      <c r="N15" s="462" t="e">
        <f ca="1">OFFSET(INDEX('[2]SHIPMENTS - TOTAL'!$E$8:$BF$467,MATCH($C$12,'[2]SHIPMENTS - TOTAL'!$C$8:$C$25,0),MATCH(N$13,'[2]SHIPMENTS - TOTAL'!$E$7:$BF$7,0)),MATCH($C$9,'[2]SHIPMENTS - TOTAL'!$D$2:$D$467,0)-1,0)</f>
        <v>#VALUE!</v>
      </c>
      <c r="O15" s="462" t="e">
        <f ca="1">OFFSET(INDEX('[2]SHIPMENTS - TOTAL'!$E$8:$BF$467,MATCH($C$12,'[2]SHIPMENTS - TOTAL'!$C$8:$C$25,0),MATCH(O$13,'[2]SHIPMENTS - TOTAL'!$E$7:$BF$7,0)),MATCH($C$9,'[2]SHIPMENTS - TOTAL'!$D$2:$D$467,0)-1,0)</f>
        <v>#VALUE!</v>
      </c>
      <c r="P15" s="462" t="e">
        <f ca="1">OFFSET(INDEX('[2]SHIPMENTS - TOTAL'!$E$8:$BF$467,MATCH($C$12,'[2]SHIPMENTS - TOTAL'!$C$8:$C$25,0),MATCH(P$13,'[2]SHIPMENTS - TOTAL'!$E$7:$BF$7,0)),MATCH($C$9,'[2]SHIPMENTS - TOTAL'!$D$2:$D$467,0)-1,0)</f>
        <v>#VALUE!</v>
      </c>
      <c r="Q15" s="462" t="e">
        <f ca="1">OFFSET(INDEX('[2]SHIPMENTS - TOTAL'!$E$8:$BF$467,MATCH($C$12,'[2]SHIPMENTS - TOTAL'!$C$8:$C$25,0),MATCH(Q$13,'[2]SHIPMENTS - TOTAL'!$E$7:$BF$7,0)),MATCH($C$9,'[2]SHIPMENTS - TOTAL'!$D$2:$D$467,0)-1,0)</f>
        <v>#VALUE!</v>
      </c>
      <c r="R15" s="462" t="e">
        <f ca="1">OFFSET(INDEX('[2]SHIPMENTS - TOTAL'!$E$8:$BF$467,MATCH($C$12,'[2]SHIPMENTS - TOTAL'!$C$8:$C$25,0),MATCH(R$13,'[2]SHIPMENTS - TOTAL'!$E$7:$BF$7,0)),MATCH($C$9,'[2]SHIPMENTS - TOTAL'!$D$2:$D$467,0)-1,0)</f>
        <v>#VALUE!</v>
      </c>
      <c r="S15" s="462" t="e">
        <f ca="1">OFFSET(INDEX('[2]SHIPMENTS - TOTAL'!$E$8:$BF$467,MATCH($C$12,'[2]SHIPMENTS - TOTAL'!$C$8:$C$25,0),MATCH(S$13,'[2]SHIPMENTS - TOTAL'!$E$7:$BF$7,0)),MATCH($C$9,'[2]SHIPMENTS - TOTAL'!$D$2:$D$467,0)-1,0)</f>
        <v>#VALUE!</v>
      </c>
      <c r="T15" s="462" t="e">
        <f ca="1">OFFSET(INDEX('[2]SHIPMENTS - TOTAL'!$E$8:$BF$467,MATCH($C$12,'[2]SHIPMENTS - TOTAL'!$C$8:$C$25,0),MATCH(T$13,'[2]SHIPMENTS - TOTAL'!$E$7:$BF$7,0)),MATCH($C$9,'[2]SHIPMENTS - TOTAL'!$D$2:$D$467,0)-1,0)</f>
        <v>#VALUE!</v>
      </c>
      <c r="U15" s="462" t="e">
        <f ca="1">OFFSET(INDEX('[2]SHIPMENTS - TOTAL'!$E$8:$BF$467,MATCH($C$12,'[2]SHIPMENTS - TOTAL'!$C$8:$C$25,0),MATCH(U$13,'[2]SHIPMENTS - TOTAL'!$E$7:$BF$7,0)),MATCH($C$9,'[2]SHIPMENTS - TOTAL'!$D$2:$D$467,0)-1,0)</f>
        <v>#VALUE!</v>
      </c>
      <c r="V15" s="462" t="e">
        <f ca="1">OFFSET(INDEX('[2]SHIPMENTS - TOTAL'!$E$8:$BF$467,MATCH($C$12,'[2]SHIPMENTS - TOTAL'!$C$8:$C$25,0),MATCH(V$13,'[2]SHIPMENTS - TOTAL'!$E$7:$BF$7,0)),MATCH($C$9,'[2]SHIPMENTS - TOTAL'!$D$2:$D$467,0)-1,0)</f>
        <v>#VALUE!</v>
      </c>
      <c r="W15" s="462" t="e">
        <f ca="1">OFFSET(INDEX('[2]SHIPMENTS - TOTAL'!$E$8:$BF$467,MATCH($C$12,'[2]SHIPMENTS - TOTAL'!$C$8:$C$25,0),MATCH(W$13,'[2]SHIPMENTS - TOTAL'!$E$7:$BF$7,0)),MATCH($C$9,'[2]SHIPMENTS - TOTAL'!$D$2:$D$467,0)-1,0)</f>
        <v>#VALUE!</v>
      </c>
      <c r="X15" s="462" t="e">
        <f ca="1">OFFSET(INDEX('[2]SHIPMENTS - TOTAL'!$E$8:$BF$467,MATCH($C$12,'[2]SHIPMENTS - TOTAL'!$C$8:$C$25,0),MATCH(X$13,'[2]SHIPMENTS - TOTAL'!$E$7:$BF$7,0)),MATCH($C$9,'[2]SHIPMENTS - TOTAL'!$D$2:$D$467,0)-1,0)</f>
        <v>#VALUE!</v>
      </c>
      <c r="Y15" s="462" t="e">
        <f ca="1">OFFSET(INDEX('[2]SHIPMENTS - TOTAL'!$E$8:$BF$467,MATCH($C$12,'[2]SHIPMENTS - TOTAL'!$C$8:$C$25,0),MATCH(Y$13,'[2]SHIPMENTS - TOTAL'!$E$7:$BF$7,0)),MATCH($C$9,'[2]SHIPMENTS - TOTAL'!$D$2:$D$467,0)-1,0)</f>
        <v>#VALUE!</v>
      </c>
      <c r="Z15" s="462" t="e">
        <f ca="1">OFFSET(INDEX('[2]SHIPMENTS - TOTAL'!$E$8:$BF$467,MATCH($C$12,'[2]SHIPMENTS - TOTAL'!$C$8:$C$25,0),MATCH(Z$13,'[2]SHIPMENTS - TOTAL'!$E$7:$BF$7,0)),MATCH($C$9,'[2]SHIPMENTS - TOTAL'!$D$2:$D$467,0)-1,0)</f>
        <v>#VALUE!</v>
      </c>
      <c r="AA15" s="462" t="e">
        <f ca="1">OFFSET(INDEX('[2]SHIPMENTS - TOTAL'!$E$8:$BF$467,MATCH($C$12,'[2]SHIPMENTS - TOTAL'!$C$8:$C$25,0),MATCH(AA$13,'[2]SHIPMENTS - TOTAL'!$E$7:$BF$7,0)),MATCH($C$9,'[2]SHIPMENTS - TOTAL'!$D$2:$D$467,0)-1,0)</f>
        <v>#VALUE!</v>
      </c>
      <c r="AB15" s="462" t="e">
        <f ca="1">OFFSET(INDEX('[2]SHIPMENTS - TOTAL'!$E$8:$BF$467,MATCH($C$12,'[2]SHIPMENTS - TOTAL'!$C$8:$C$25,0),MATCH(AB$13,'[2]SHIPMENTS - TOTAL'!$E$7:$BF$7,0)),MATCH($C$9,'[2]SHIPMENTS - TOTAL'!$D$2:$D$467,0)-1,0)</f>
        <v>#VALUE!</v>
      </c>
      <c r="AC15" s="462" t="e">
        <f ca="1">OFFSET(INDEX('[2]SHIPMENTS - TOTAL'!$E$8:$BF$467,MATCH($C$12,'[2]SHIPMENTS - TOTAL'!$C$8:$C$25,0),MATCH(AC$13,'[2]SHIPMENTS - TOTAL'!$E$7:$BF$7,0)),MATCH($C$9,'[2]SHIPMENTS - TOTAL'!$D$2:$D$467,0)-1,0)</f>
        <v>#VALUE!</v>
      </c>
      <c r="AD15" s="462" t="e">
        <f ca="1">OFFSET(INDEX('[2]SHIPMENTS - TOTAL'!$E$8:$BF$467,MATCH($C$12,'[2]SHIPMENTS - TOTAL'!$C$8:$C$25,0),MATCH(AD$13,'[2]SHIPMENTS - TOTAL'!$E$7:$BF$7,0)),MATCH($C$9,'[2]SHIPMENTS - TOTAL'!$D$2:$D$467,0)-1,0)</f>
        <v>#VALUE!</v>
      </c>
      <c r="AE15" s="462" t="e">
        <f ca="1">OFFSET(INDEX('[2]SHIPMENTS - TOTAL'!$E$8:$BF$467,MATCH($C$12,'[2]SHIPMENTS - TOTAL'!$C$8:$C$25,0),MATCH(AE$13,'[2]SHIPMENTS - TOTAL'!$E$7:$BF$7,0)),MATCH($C$9,'[2]SHIPMENTS - TOTAL'!$D$2:$D$467,0)-1,0)</f>
        <v>#VALUE!</v>
      </c>
      <c r="AF15" s="462" t="e">
        <f ca="1">OFFSET(INDEX('[2]SHIPMENTS - TOTAL'!$E$8:$BF$467,MATCH($C$12,'[2]SHIPMENTS - TOTAL'!$C$8:$C$25,0),MATCH(AF$13,'[2]SHIPMENTS - TOTAL'!$E$7:$BF$7,0)),MATCH($C$9,'[2]SHIPMENTS - TOTAL'!$D$2:$D$467,0)-1,0)</f>
        <v>#VALUE!</v>
      </c>
      <c r="AG15" s="462" t="e">
        <f ca="1">OFFSET(INDEX('[2]SHIPMENTS - TOTAL'!$E$8:$BF$467,MATCH($C$12,'[2]SHIPMENTS - TOTAL'!$C$8:$C$25,0),MATCH(AG$13,'[2]SHIPMENTS - TOTAL'!$E$7:$BF$7,0)),MATCH($C$9,'[2]SHIPMENTS - TOTAL'!$D$2:$D$467,0)-1,0)</f>
        <v>#VALUE!</v>
      </c>
      <c r="AH15" s="462" t="e">
        <f ca="1">OFFSET(INDEX('[2]SHIPMENTS - TOTAL'!$E$8:$BF$467,MATCH($C$12,'[2]SHIPMENTS - TOTAL'!$C$8:$C$25,0),MATCH(AH$13,'[2]SHIPMENTS - TOTAL'!$E$7:$BF$7,0)),MATCH($C$9,'[2]SHIPMENTS - TOTAL'!$D$2:$D$467,0)-1,0)</f>
        <v>#VALUE!</v>
      </c>
      <c r="AI15" s="462" t="e">
        <f ca="1">OFFSET(INDEX('[2]SHIPMENTS - TOTAL'!$E$8:$BF$467,MATCH($C$12,'[2]SHIPMENTS - TOTAL'!$C$8:$C$25,0),MATCH(AI$13,'[2]SHIPMENTS - TOTAL'!$E$7:$BF$7,0)),MATCH($C$9,'[2]SHIPMENTS - TOTAL'!$D$2:$D$467,0)-1,0)</f>
        <v>#VALUE!</v>
      </c>
      <c r="AJ15" s="462" t="e">
        <f ca="1">OFFSET(INDEX('[2]SHIPMENTS - TOTAL'!$E$8:$BF$467,MATCH($C$12,'[2]SHIPMENTS - TOTAL'!$C$8:$C$25,0),MATCH(AJ$13,'[2]SHIPMENTS - TOTAL'!$E$7:$BF$7,0)),MATCH($C$9,'[2]SHIPMENTS - TOTAL'!$D$2:$D$467,0)-1,0)</f>
        <v>#VALUE!</v>
      </c>
      <c r="AK15" s="462" t="e">
        <f ca="1">OFFSET(INDEX('[2]SHIPMENTS - TOTAL'!$E$8:$BF$467,MATCH($C$12,'[2]SHIPMENTS - TOTAL'!$C$8:$C$25,0),MATCH(AK$13,'[2]SHIPMENTS - TOTAL'!$E$7:$BF$7,0)),MATCH($C$9,'[2]SHIPMENTS - TOTAL'!$D$2:$D$467,0)-1,0)</f>
        <v>#VALUE!</v>
      </c>
      <c r="AL15" s="462" t="e">
        <f ca="1">OFFSET(INDEX('[2]SHIPMENTS - TOTAL'!$E$8:$BF$467,MATCH($C$12,'[2]SHIPMENTS - TOTAL'!$C$8:$C$25,0),MATCH(AL$13,'[2]SHIPMENTS - TOTAL'!$E$7:$BF$7,0)),MATCH($C$9,'[2]SHIPMENTS - TOTAL'!$D$2:$D$467,0)-1,0)</f>
        <v>#VALUE!</v>
      </c>
      <c r="AM15" s="462" t="e">
        <f ca="1">OFFSET(INDEX('[2]SHIPMENTS - TOTAL'!$E$8:$BF$467,MATCH($C$12,'[2]SHIPMENTS - TOTAL'!$C$8:$C$25,0),MATCH(AM$13,'[2]SHIPMENTS - TOTAL'!$E$7:$BF$7,0)),MATCH($C$9,'[2]SHIPMENTS - TOTAL'!$D$2:$D$467,0)-1,0)</f>
        <v>#VALUE!</v>
      </c>
      <c r="AN15" s="462" t="e">
        <f ca="1">OFFSET(INDEX('[2]SHIPMENTS - TOTAL'!$E$8:$BF$467,MATCH($C$12,'[2]SHIPMENTS - TOTAL'!$C$8:$C$25,0),MATCH(AN$13,'[2]SHIPMENTS - TOTAL'!$E$7:$BF$7,0)),MATCH($C$9,'[2]SHIPMENTS - TOTAL'!$D$2:$D$467,0)-1,0)</f>
        <v>#VALUE!</v>
      </c>
      <c r="AO15" s="462" t="e">
        <f ca="1">OFFSET(INDEX('[2]SHIPMENTS - TOTAL'!$E$8:$BF$467,MATCH($C$12,'[2]SHIPMENTS - TOTAL'!$C$8:$C$25,0),MATCH(AO$13,'[2]SHIPMENTS - TOTAL'!$E$7:$BF$7,0)),MATCH($C$9,'[2]SHIPMENTS - TOTAL'!$D$2:$D$467,0)-1,0)</f>
        <v>#VALUE!</v>
      </c>
      <c r="AP15" s="462" t="e">
        <f ca="1">OFFSET(INDEX('[2]SHIPMENTS - TOTAL'!$E$8:$BF$467,MATCH($C$12,'[2]SHIPMENTS - TOTAL'!$C$8:$C$25,0),MATCH(AP$13,'[2]SHIPMENTS - TOTAL'!$E$7:$BF$7,0)),MATCH($C$9,'[2]SHIPMENTS - TOTAL'!$D$2:$D$467,0)-1,0)</f>
        <v>#VALUE!</v>
      </c>
      <c r="AQ15" s="462" t="e">
        <f ca="1">OFFSET(INDEX('[2]SHIPMENTS - TOTAL'!$E$8:$BF$467,MATCH($C$12,'[2]SHIPMENTS - TOTAL'!$C$8:$C$25,0),MATCH(AQ$13,'[2]SHIPMENTS - TOTAL'!$E$7:$BF$7,0)),MATCH($C$9,'[2]SHIPMENTS - TOTAL'!$D$2:$D$467,0)-1,0)</f>
        <v>#VALUE!</v>
      </c>
      <c r="AR15" s="462" t="e">
        <f ca="1">OFFSET(INDEX('[2]SHIPMENTS - TOTAL'!$E$8:$BF$467,MATCH($C$12,'[2]SHIPMENTS - TOTAL'!$C$8:$C$25,0),MATCH(AR$13,'[2]SHIPMENTS - TOTAL'!$E$7:$BF$7,0)),MATCH($C$9,'[2]SHIPMENTS - TOTAL'!$D$2:$D$467,0)-1,0)</f>
        <v>#VALUE!</v>
      </c>
      <c r="AS15" s="462" t="e">
        <f ca="1">OFFSET(INDEX('[2]SHIPMENTS - TOTAL'!$E$8:$BF$467,MATCH($C$12,'[2]SHIPMENTS - TOTAL'!$C$8:$C$25,0),MATCH(AS$13,'[2]SHIPMENTS - TOTAL'!$E$7:$BF$7,0)),MATCH($C$9,'[2]SHIPMENTS - TOTAL'!$D$2:$D$467,0)-1,0)</f>
        <v>#VALUE!</v>
      </c>
      <c r="AT15" s="462" t="e">
        <f ca="1">OFFSET(INDEX('[2]SHIPMENTS - TOTAL'!$E$8:$BF$467,MATCH($C$12,'[2]SHIPMENTS - TOTAL'!$C$8:$C$25,0),MATCH(AT$13,'[2]SHIPMENTS - TOTAL'!$E$7:$BF$7,0)),MATCH($C$9,'[2]SHIPMENTS - TOTAL'!$D$2:$D$467,0)-1,0)</f>
        <v>#VALUE!</v>
      </c>
      <c r="AU15" s="462" t="e">
        <f ca="1">OFFSET(INDEX('[2]SHIPMENTS - TOTAL'!$E$8:$BF$467,MATCH($C$12,'[2]SHIPMENTS - TOTAL'!$C$8:$C$25,0),MATCH(AU$13,'[2]SHIPMENTS - TOTAL'!$E$7:$BF$7,0)),MATCH($C$9,'[2]SHIPMENTS - TOTAL'!$D$2:$D$467,0)-1,0)</f>
        <v>#VALUE!</v>
      </c>
      <c r="AV15" s="462" t="e">
        <f ca="1">OFFSET(INDEX('[2]SHIPMENTS - TOTAL'!$E$8:$BF$467,MATCH($C$12,'[2]SHIPMENTS - TOTAL'!$C$8:$C$25,0),MATCH(AV$13,'[2]SHIPMENTS - TOTAL'!$E$7:$BF$7,0)),MATCH($C$9,'[2]SHIPMENTS - TOTAL'!$D$2:$D$467,0)-1,0)</f>
        <v>#VALUE!</v>
      </c>
      <c r="AW15" s="462" t="e">
        <f ca="1">OFFSET(INDEX('[2]SHIPMENTS - TOTAL'!$E$8:$BF$467,MATCH($C$12,'[2]SHIPMENTS - TOTAL'!$C$8:$C$25,0),MATCH(AW$13,'[2]SHIPMENTS - TOTAL'!$E$7:$BF$7,0)),MATCH($C$9,'[2]SHIPMENTS - TOTAL'!$D$2:$D$467,0)-1,0)</f>
        <v>#VALUE!</v>
      </c>
      <c r="AX15" s="462" t="e">
        <f ca="1">OFFSET(INDEX('[2]SHIPMENTS - TOTAL'!$E$8:$BF$467,MATCH($C$12,'[2]SHIPMENTS - TOTAL'!$C$8:$C$25,0),MATCH(AX$13,'[2]SHIPMENTS - TOTAL'!$E$7:$BF$7,0)),MATCH($C$9,'[2]SHIPMENTS - TOTAL'!$D$2:$D$467,0)-1,0)</f>
        <v>#VALUE!</v>
      </c>
      <c r="AY15" s="462" t="e">
        <f ca="1">OFFSET(INDEX('[2]SHIPMENTS - TOTAL'!$E$8:$BF$467,MATCH($C$12,'[2]SHIPMENTS - TOTAL'!$C$8:$C$25,0),MATCH(AY$13,'[2]SHIPMENTS - TOTAL'!$E$7:$BF$7,0)),MATCH($C$9,'[2]SHIPMENTS - TOTAL'!$D$2:$D$467,0)-1,0)</f>
        <v>#VALUE!</v>
      </c>
      <c r="AZ15" s="462" t="e">
        <f ca="1">OFFSET(INDEX('[2]SHIPMENTS - TOTAL'!$E$8:$BF$467,MATCH($C$12,'[2]SHIPMENTS - TOTAL'!$C$8:$C$25,0),MATCH(AZ$13,'[2]SHIPMENTS - TOTAL'!$E$7:$BF$7,0)),MATCH($C$9,'[2]SHIPMENTS - TOTAL'!$D$2:$D$467,0)-1,0)</f>
        <v>#VALUE!</v>
      </c>
      <c r="BA15" s="457"/>
    </row>
    <row r="16" spans="1:53">
      <c r="A16" s="443"/>
      <c r="B16" s="453"/>
      <c r="C16" s="460" t="s">
        <v>317</v>
      </c>
      <c r="D16" s="461" t="s">
        <v>320</v>
      </c>
      <c r="E16" s="462" t="e">
        <f ca="1">OFFSET(INDEX('[2]SHIPMENTS - TOTAL'!$E$8:$BF$467,MATCH($C$12,'[2]SHIPMENTS - TOTAL'!$C$8:$C$25,0),MATCH(E$13,'[2]SHIPMENTS - TOTAL'!$E$7:$BF$7,0)),MATCH($C$9,'[2]SHIPMENTS - TOTAL'!$D$2:$D$467,0)-1+1,0)</f>
        <v>#VALUE!</v>
      </c>
      <c r="F16" s="462" t="e">
        <f ca="1">OFFSET(INDEX('[2]SHIPMENTS - TOTAL'!$E$8:$BF$467,MATCH($C$12,'[2]SHIPMENTS - TOTAL'!$C$8:$C$25,0),MATCH(F$13,'[2]SHIPMENTS - TOTAL'!$E$7:$BF$7,0)),MATCH($C$9,'[2]SHIPMENTS - TOTAL'!$D$2:$D$467,0)-1+1,0)</f>
        <v>#VALUE!</v>
      </c>
      <c r="G16" s="462" t="e">
        <f ca="1">OFFSET(INDEX('[2]SHIPMENTS - TOTAL'!$E$8:$BF$467,MATCH($C$12,'[2]SHIPMENTS - TOTAL'!$C$8:$C$25,0),MATCH(G$13,'[2]SHIPMENTS - TOTAL'!$E$7:$BF$7,0)),MATCH($C$9,'[2]SHIPMENTS - TOTAL'!$D$2:$D$467,0)-1+1,0)</f>
        <v>#VALUE!</v>
      </c>
      <c r="H16" s="462" t="e">
        <f ca="1">OFFSET(INDEX('[2]SHIPMENTS - TOTAL'!$E$8:$BF$467,MATCH($C$12,'[2]SHIPMENTS - TOTAL'!$C$8:$C$25,0),MATCH(H$13,'[2]SHIPMENTS - TOTAL'!$E$7:$BF$7,0)),MATCH($C$9,'[2]SHIPMENTS - TOTAL'!$D$2:$D$467,0)-1+1,0)</f>
        <v>#VALUE!</v>
      </c>
      <c r="I16" s="462" t="e">
        <f ca="1">OFFSET(INDEX('[2]SHIPMENTS - TOTAL'!$E$8:$BF$467,MATCH($C$12,'[2]SHIPMENTS - TOTAL'!$C$8:$C$25,0),MATCH(I$13,'[2]SHIPMENTS - TOTAL'!$E$7:$BF$7,0)),MATCH($C$9,'[2]SHIPMENTS - TOTAL'!$D$2:$D$467,0)-1+1,0)</f>
        <v>#VALUE!</v>
      </c>
      <c r="J16" s="462" t="e">
        <f ca="1">OFFSET(INDEX('[2]SHIPMENTS - TOTAL'!$E$8:$BF$467,MATCH($C$12,'[2]SHIPMENTS - TOTAL'!$C$8:$C$25,0),MATCH(J$13,'[2]SHIPMENTS - TOTAL'!$E$7:$BF$7,0)),MATCH($C$9,'[2]SHIPMENTS - TOTAL'!$D$2:$D$467,0)-1+1,0)</f>
        <v>#VALUE!</v>
      </c>
      <c r="K16" s="462" t="e">
        <f ca="1">OFFSET(INDEX('[2]SHIPMENTS - TOTAL'!$E$8:$BF$467,MATCH($C$12,'[2]SHIPMENTS - TOTAL'!$C$8:$C$25,0),MATCH(K$13,'[2]SHIPMENTS - TOTAL'!$E$7:$BF$7,0)),MATCH($C$9,'[2]SHIPMENTS - TOTAL'!$D$2:$D$467,0)-1+1,0)</f>
        <v>#VALUE!</v>
      </c>
      <c r="L16" s="462" t="e">
        <f ca="1">OFFSET(INDEX('[2]SHIPMENTS - TOTAL'!$E$8:$BF$467,MATCH($C$12,'[2]SHIPMENTS - TOTAL'!$C$8:$C$25,0),MATCH(L$13,'[2]SHIPMENTS - TOTAL'!$E$7:$BF$7,0)),MATCH($C$9,'[2]SHIPMENTS - TOTAL'!$D$2:$D$467,0)-1+1,0)</f>
        <v>#VALUE!</v>
      </c>
      <c r="M16" s="462" t="e">
        <f ca="1">OFFSET(INDEX('[2]SHIPMENTS - TOTAL'!$E$8:$BF$467,MATCH($C$12,'[2]SHIPMENTS - TOTAL'!$C$8:$C$25,0),MATCH(M$13,'[2]SHIPMENTS - TOTAL'!$E$7:$BF$7,0)),MATCH($C$9,'[2]SHIPMENTS - TOTAL'!$D$2:$D$467,0)-1+1,0)</f>
        <v>#VALUE!</v>
      </c>
      <c r="N16" s="462" t="e">
        <f ca="1">OFFSET(INDEX('[2]SHIPMENTS - TOTAL'!$E$8:$BF$467,MATCH($C$12,'[2]SHIPMENTS - TOTAL'!$C$8:$C$25,0),MATCH(N$13,'[2]SHIPMENTS - TOTAL'!$E$7:$BF$7,0)),MATCH($C$9,'[2]SHIPMENTS - TOTAL'!$D$2:$D$467,0)-1+1,0)</f>
        <v>#VALUE!</v>
      </c>
      <c r="O16" s="462" t="e">
        <f ca="1">OFFSET(INDEX('[2]SHIPMENTS - TOTAL'!$E$8:$BF$467,MATCH($C$12,'[2]SHIPMENTS - TOTAL'!$C$8:$C$25,0),MATCH(O$13,'[2]SHIPMENTS - TOTAL'!$E$7:$BF$7,0)),MATCH($C$9,'[2]SHIPMENTS - TOTAL'!$D$2:$D$467,0)-1+1,0)</f>
        <v>#VALUE!</v>
      </c>
      <c r="P16" s="462" t="e">
        <f ca="1">OFFSET(INDEX('[2]SHIPMENTS - TOTAL'!$E$8:$BF$467,MATCH($C$12,'[2]SHIPMENTS - TOTAL'!$C$8:$C$25,0),MATCH(P$13,'[2]SHIPMENTS - TOTAL'!$E$7:$BF$7,0)),MATCH($C$9,'[2]SHIPMENTS - TOTAL'!$D$2:$D$467,0)-1+1,0)</f>
        <v>#VALUE!</v>
      </c>
      <c r="Q16" s="462" t="e">
        <f ca="1">OFFSET(INDEX('[2]SHIPMENTS - TOTAL'!$E$8:$BF$467,MATCH($C$12,'[2]SHIPMENTS - TOTAL'!$C$8:$C$25,0),MATCH(Q$13,'[2]SHIPMENTS - TOTAL'!$E$7:$BF$7,0)),MATCH($C$9,'[2]SHIPMENTS - TOTAL'!$D$2:$D$467,0)-1+1,0)</f>
        <v>#VALUE!</v>
      </c>
      <c r="R16" s="462" t="e">
        <f ca="1">OFFSET(INDEX('[2]SHIPMENTS - TOTAL'!$E$8:$BF$467,MATCH($C$12,'[2]SHIPMENTS - TOTAL'!$C$8:$C$25,0),MATCH(R$13,'[2]SHIPMENTS - TOTAL'!$E$7:$BF$7,0)),MATCH($C$9,'[2]SHIPMENTS - TOTAL'!$D$2:$D$467,0)-1+1,0)</f>
        <v>#VALUE!</v>
      </c>
      <c r="S16" s="462" t="e">
        <f ca="1">OFFSET(INDEX('[2]SHIPMENTS - TOTAL'!$E$8:$BF$467,MATCH($C$12,'[2]SHIPMENTS - TOTAL'!$C$8:$C$25,0),MATCH(S$13,'[2]SHIPMENTS - TOTAL'!$E$7:$BF$7,0)),MATCH($C$9,'[2]SHIPMENTS - TOTAL'!$D$2:$D$467,0)-1+1,0)</f>
        <v>#VALUE!</v>
      </c>
      <c r="T16" s="462" t="e">
        <f ca="1">OFFSET(INDEX('[2]SHIPMENTS - TOTAL'!$E$8:$BF$467,MATCH($C$12,'[2]SHIPMENTS - TOTAL'!$C$8:$C$25,0),MATCH(T$13,'[2]SHIPMENTS - TOTAL'!$E$7:$BF$7,0)),MATCH($C$9,'[2]SHIPMENTS - TOTAL'!$D$2:$D$467,0)-1+1,0)</f>
        <v>#VALUE!</v>
      </c>
      <c r="U16" s="462" t="e">
        <f ca="1">OFFSET(INDEX('[2]SHIPMENTS - TOTAL'!$E$8:$BF$467,MATCH($C$12,'[2]SHIPMENTS - TOTAL'!$C$8:$C$25,0),MATCH(U$13,'[2]SHIPMENTS - TOTAL'!$E$7:$BF$7,0)),MATCH($C$9,'[2]SHIPMENTS - TOTAL'!$D$2:$D$467,0)-1+1,0)</f>
        <v>#VALUE!</v>
      </c>
      <c r="V16" s="462" t="e">
        <f ca="1">OFFSET(INDEX('[2]SHIPMENTS - TOTAL'!$E$8:$BF$467,MATCH($C$12,'[2]SHIPMENTS - TOTAL'!$C$8:$C$25,0),MATCH(V$13,'[2]SHIPMENTS - TOTAL'!$E$7:$BF$7,0)),MATCH($C$9,'[2]SHIPMENTS - TOTAL'!$D$2:$D$467,0)-1+1,0)</f>
        <v>#VALUE!</v>
      </c>
      <c r="W16" s="462" t="e">
        <f ca="1">OFFSET(INDEX('[2]SHIPMENTS - TOTAL'!$E$8:$BF$467,MATCH($C$12,'[2]SHIPMENTS - TOTAL'!$C$8:$C$25,0),MATCH(W$13,'[2]SHIPMENTS - TOTAL'!$E$7:$BF$7,0)),MATCH($C$9,'[2]SHIPMENTS - TOTAL'!$D$2:$D$467,0)-1+1,0)</f>
        <v>#VALUE!</v>
      </c>
      <c r="X16" s="462" t="e">
        <f ca="1">OFFSET(INDEX('[2]SHIPMENTS - TOTAL'!$E$8:$BF$467,MATCH($C$12,'[2]SHIPMENTS - TOTAL'!$C$8:$C$25,0),MATCH(X$13,'[2]SHIPMENTS - TOTAL'!$E$7:$BF$7,0)),MATCH($C$9,'[2]SHIPMENTS - TOTAL'!$D$2:$D$467,0)-1+1,0)</f>
        <v>#VALUE!</v>
      </c>
      <c r="Y16" s="462" t="e">
        <f ca="1">OFFSET(INDEX('[2]SHIPMENTS - TOTAL'!$E$8:$BF$467,MATCH($C$12,'[2]SHIPMENTS - TOTAL'!$C$8:$C$25,0),MATCH(Y$13,'[2]SHIPMENTS - TOTAL'!$E$7:$BF$7,0)),MATCH($C$9,'[2]SHIPMENTS - TOTAL'!$D$2:$D$467,0)-1+1,0)</f>
        <v>#VALUE!</v>
      </c>
      <c r="Z16" s="462" t="e">
        <f ca="1">OFFSET(INDEX('[2]SHIPMENTS - TOTAL'!$E$8:$BF$467,MATCH($C$12,'[2]SHIPMENTS - TOTAL'!$C$8:$C$25,0),MATCH(Z$13,'[2]SHIPMENTS - TOTAL'!$E$7:$BF$7,0)),MATCH($C$9,'[2]SHIPMENTS - TOTAL'!$D$2:$D$467,0)-1+1,0)</f>
        <v>#VALUE!</v>
      </c>
      <c r="AA16" s="462" t="e">
        <f ca="1">OFFSET(INDEX('[2]SHIPMENTS - TOTAL'!$E$8:$BF$467,MATCH($C$12,'[2]SHIPMENTS - TOTAL'!$C$8:$C$25,0),MATCH(AA$13,'[2]SHIPMENTS - TOTAL'!$E$7:$BF$7,0)),MATCH($C$9,'[2]SHIPMENTS - TOTAL'!$D$2:$D$467,0)-1+1,0)</f>
        <v>#VALUE!</v>
      </c>
      <c r="AB16" s="462" t="e">
        <f ca="1">OFFSET(INDEX('[2]SHIPMENTS - TOTAL'!$E$8:$BF$467,MATCH($C$12,'[2]SHIPMENTS - TOTAL'!$C$8:$C$25,0),MATCH(AB$13,'[2]SHIPMENTS - TOTAL'!$E$7:$BF$7,0)),MATCH($C$9,'[2]SHIPMENTS - TOTAL'!$D$2:$D$467,0)-1+1,0)</f>
        <v>#VALUE!</v>
      </c>
      <c r="AC16" s="462" t="e">
        <f ca="1">OFFSET(INDEX('[2]SHIPMENTS - TOTAL'!$E$8:$BF$467,MATCH($C$12,'[2]SHIPMENTS - TOTAL'!$C$8:$C$25,0),MATCH(AC$13,'[2]SHIPMENTS - TOTAL'!$E$7:$BF$7,0)),MATCH($C$9,'[2]SHIPMENTS - TOTAL'!$D$2:$D$467,0)-1+1,0)</f>
        <v>#VALUE!</v>
      </c>
      <c r="AD16" s="462" t="e">
        <f ca="1">OFFSET(INDEX('[2]SHIPMENTS - TOTAL'!$E$8:$BF$467,MATCH($C$12,'[2]SHIPMENTS - TOTAL'!$C$8:$C$25,0),MATCH(AD$13,'[2]SHIPMENTS - TOTAL'!$E$7:$BF$7,0)),MATCH($C$9,'[2]SHIPMENTS - TOTAL'!$D$2:$D$467,0)-1+1,0)</f>
        <v>#VALUE!</v>
      </c>
      <c r="AE16" s="462" t="e">
        <f ca="1">OFFSET(INDEX('[2]SHIPMENTS - TOTAL'!$E$8:$BF$467,MATCH($C$12,'[2]SHIPMENTS - TOTAL'!$C$8:$C$25,0),MATCH(AE$13,'[2]SHIPMENTS - TOTAL'!$E$7:$BF$7,0)),MATCH($C$9,'[2]SHIPMENTS - TOTAL'!$D$2:$D$467,0)-1+1,0)</f>
        <v>#VALUE!</v>
      </c>
      <c r="AF16" s="462" t="e">
        <f ca="1">OFFSET(INDEX('[2]SHIPMENTS - TOTAL'!$E$8:$BF$467,MATCH($C$12,'[2]SHIPMENTS - TOTAL'!$C$8:$C$25,0),MATCH(AF$13,'[2]SHIPMENTS - TOTAL'!$E$7:$BF$7,0)),MATCH($C$9,'[2]SHIPMENTS - TOTAL'!$D$2:$D$467,0)-1+1,0)</f>
        <v>#VALUE!</v>
      </c>
      <c r="AG16" s="462" t="e">
        <f ca="1">OFFSET(INDEX('[2]SHIPMENTS - TOTAL'!$E$8:$BF$467,MATCH($C$12,'[2]SHIPMENTS - TOTAL'!$C$8:$C$25,0),MATCH(AG$13,'[2]SHIPMENTS - TOTAL'!$E$7:$BF$7,0)),MATCH($C$9,'[2]SHIPMENTS - TOTAL'!$D$2:$D$467,0)-1+1,0)</f>
        <v>#VALUE!</v>
      </c>
      <c r="AH16" s="462" t="e">
        <f ca="1">OFFSET(INDEX('[2]SHIPMENTS - TOTAL'!$E$8:$BF$467,MATCH($C$12,'[2]SHIPMENTS - TOTAL'!$C$8:$C$25,0),MATCH(AH$13,'[2]SHIPMENTS - TOTAL'!$E$7:$BF$7,0)),MATCH($C$9,'[2]SHIPMENTS - TOTAL'!$D$2:$D$467,0)-1+1,0)</f>
        <v>#VALUE!</v>
      </c>
      <c r="AI16" s="462" t="e">
        <f ca="1">OFFSET(INDEX('[2]SHIPMENTS - TOTAL'!$E$8:$BF$467,MATCH($C$12,'[2]SHIPMENTS - TOTAL'!$C$8:$C$25,0),MATCH(AI$13,'[2]SHIPMENTS - TOTAL'!$E$7:$BF$7,0)),MATCH($C$9,'[2]SHIPMENTS - TOTAL'!$D$2:$D$467,0)-1+1,0)</f>
        <v>#VALUE!</v>
      </c>
      <c r="AJ16" s="462" t="e">
        <f ca="1">OFFSET(INDEX('[2]SHIPMENTS - TOTAL'!$E$8:$BF$467,MATCH($C$12,'[2]SHIPMENTS - TOTAL'!$C$8:$C$25,0),MATCH(AJ$13,'[2]SHIPMENTS - TOTAL'!$E$7:$BF$7,0)),MATCH($C$9,'[2]SHIPMENTS - TOTAL'!$D$2:$D$467,0)-1+1,0)</f>
        <v>#VALUE!</v>
      </c>
      <c r="AK16" s="462" t="e">
        <f ca="1">OFFSET(INDEX('[2]SHIPMENTS - TOTAL'!$E$8:$BF$467,MATCH($C$12,'[2]SHIPMENTS - TOTAL'!$C$8:$C$25,0),MATCH(AK$13,'[2]SHIPMENTS - TOTAL'!$E$7:$BF$7,0)),MATCH($C$9,'[2]SHIPMENTS - TOTAL'!$D$2:$D$467,0)-1+1,0)</f>
        <v>#VALUE!</v>
      </c>
      <c r="AL16" s="462" t="e">
        <f ca="1">OFFSET(INDEX('[2]SHIPMENTS - TOTAL'!$E$8:$BF$467,MATCH($C$12,'[2]SHIPMENTS - TOTAL'!$C$8:$C$25,0),MATCH(AL$13,'[2]SHIPMENTS - TOTAL'!$E$7:$BF$7,0)),MATCH($C$9,'[2]SHIPMENTS - TOTAL'!$D$2:$D$467,0)-1+1,0)</f>
        <v>#VALUE!</v>
      </c>
      <c r="AM16" s="462" t="e">
        <f ca="1">OFFSET(INDEX('[2]SHIPMENTS - TOTAL'!$E$8:$BF$467,MATCH($C$12,'[2]SHIPMENTS - TOTAL'!$C$8:$C$25,0),MATCH(AM$13,'[2]SHIPMENTS - TOTAL'!$E$7:$BF$7,0)),MATCH($C$9,'[2]SHIPMENTS - TOTAL'!$D$2:$D$467,0)-1+1,0)</f>
        <v>#VALUE!</v>
      </c>
      <c r="AN16" s="462" t="e">
        <f ca="1">OFFSET(INDEX('[2]SHIPMENTS - TOTAL'!$E$8:$BF$467,MATCH($C$12,'[2]SHIPMENTS - TOTAL'!$C$8:$C$25,0),MATCH(AN$13,'[2]SHIPMENTS - TOTAL'!$E$7:$BF$7,0)),MATCH($C$9,'[2]SHIPMENTS - TOTAL'!$D$2:$D$467,0)-1+1,0)</f>
        <v>#VALUE!</v>
      </c>
      <c r="AO16" s="462" t="e">
        <f ca="1">OFFSET(INDEX('[2]SHIPMENTS - TOTAL'!$E$8:$BF$467,MATCH($C$12,'[2]SHIPMENTS - TOTAL'!$C$8:$C$25,0),MATCH(AO$13,'[2]SHIPMENTS - TOTAL'!$E$7:$BF$7,0)),MATCH($C$9,'[2]SHIPMENTS - TOTAL'!$D$2:$D$467,0)-1+1,0)</f>
        <v>#VALUE!</v>
      </c>
      <c r="AP16" s="462" t="e">
        <f ca="1">OFFSET(INDEX('[2]SHIPMENTS - TOTAL'!$E$8:$BF$467,MATCH($C$12,'[2]SHIPMENTS - TOTAL'!$C$8:$C$25,0),MATCH(AP$13,'[2]SHIPMENTS - TOTAL'!$E$7:$BF$7,0)),MATCH($C$9,'[2]SHIPMENTS - TOTAL'!$D$2:$D$467,0)-1+1,0)</f>
        <v>#VALUE!</v>
      </c>
      <c r="AQ16" s="462" t="e">
        <f ca="1">OFFSET(INDEX('[2]SHIPMENTS - TOTAL'!$E$8:$BF$467,MATCH($C$12,'[2]SHIPMENTS - TOTAL'!$C$8:$C$25,0),MATCH(AQ$13,'[2]SHIPMENTS - TOTAL'!$E$7:$BF$7,0)),MATCH($C$9,'[2]SHIPMENTS - TOTAL'!$D$2:$D$467,0)-1+1,0)</f>
        <v>#VALUE!</v>
      </c>
      <c r="AR16" s="462" t="e">
        <f ca="1">OFFSET(INDEX('[2]SHIPMENTS - TOTAL'!$E$8:$BF$467,MATCH($C$12,'[2]SHIPMENTS - TOTAL'!$C$8:$C$25,0),MATCH(AR$13,'[2]SHIPMENTS - TOTAL'!$E$7:$BF$7,0)),MATCH($C$9,'[2]SHIPMENTS - TOTAL'!$D$2:$D$467,0)-1+1,0)</f>
        <v>#VALUE!</v>
      </c>
      <c r="AS16" s="462" t="e">
        <f ca="1">OFFSET(INDEX('[2]SHIPMENTS - TOTAL'!$E$8:$BF$467,MATCH($C$12,'[2]SHIPMENTS - TOTAL'!$C$8:$C$25,0),MATCH(AS$13,'[2]SHIPMENTS - TOTAL'!$E$7:$BF$7,0)),MATCH($C$9,'[2]SHIPMENTS - TOTAL'!$D$2:$D$467,0)-1+1,0)</f>
        <v>#VALUE!</v>
      </c>
      <c r="AT16" s="462" t="e">
        <f ca="1">OFFSET(INDEX('[2]SHIPMENTS - TOTAL'!$E$8:$BF$467,MATCH($C$12,'[2]SHIPMENTS - TOTAL'!$C$8:$C$25,0),MATCH(AT$13,'[2]SHIPMENTS - TOTAL'!$E$7:$BF$7,0)),MATCH($C$9,'[2]SHIPMENTS - TOTAL'!$D$2:$D$467,0)-1+1,0)</f>
        <v>#VALUE!</v>
      </c>
      <c r="AU16" s="462" t="e">
        <f ca="1">OFFSET(INDEX('[2]SHIPMENTS - TOTAL'!$E$8:$BF$467,MATCH($C$12,'[2]SHIPMENTS - TOTAL'!$C$8:$C$25,0),MATCH(AU$13,'[2]SHIPMENTS - TOTAL'!$E$7:$BF$7,0)),MATCH($C$9,'[2]SHIPMENTS - TOTAL'!$D$2:$D$467,0)-1+1,0)</f>
        <v>#VALUE!</v>
      </c>
      <c r="AV16" s="462" t="e">
        <f ca="1">OFFSET(INDEX('[2]SHIPMENTS - TOTAL'!$E$8:$BF$467,MATCH($C$12,'[2]SHIPMENTS - TOTAL'!$C$8:$C$25,0),MATCH(AV$13,'[2]SHIPMENTS - TOTAL'!$E$7:$BF$7,0)),MATCH($C$9,'[2]SHIPMENTS - TOTAL'!$D$2:$D$467,0)-1+1,0)</f>
        <v>#VALUE!</v>
      </c>
      <c r="AW16" s="462" t="e">
        <f ca="1">OFFSET(INDEX('[2]SHIPMENTS - TOTAL'!$E$8:$BF$467,MATCH($C$12,'[2]SHIPMENTS - TOTAL'!$C$8:$C$25,0),MATCH(AW$13,'[2]SHIPMENTS - TOTAL'!$E$7:$BF$7,0)),MATCH($C$9,'[2]SHIPMENTS - TOTAL'!$D$2:$D$467,0)-1+1,0)</f>
        <v>#VALUE!</v>
      </c>
      <c r="AX16" s="462" t="e">
        <f ca="1">OFFSET(INDEX('[2]SHIPMENTS - TOTAL'!$E$8:$BF$467,MATCH($C$12,'[2]SHIPMENTS - TOTAL'!$C$8:$C$25,0),MATCH(AX$13,'[2]SHIPMENTS - TOTAL'!$E$7:$BF$7,0)),MATCH($C$9,'[2]SHIPMENTS - TOTAL'!$D$2:$D$467,0)-1+1,0)</f>
        <v>#VALUE!</v>
      </c>
      <c r="AY16" s="462" t="e">
        <f ca="1">OFFSET(INDEX('[2]SHIPMENTS - TOTAL'!$E$8:$BF$467,MATCH($C$12,'[2]SHIPMENTS - TOTAL'!$C$8:$C$25,0),MATCH(AY$13,'[2]SHIPMENTS - TOTAL'!$E$7:$BF$7,0)),MATCH($C$9,'[2]SHIPMENTS - TOTAL'!$D$2:$D$467,0)-1+1,0)</f>
        <v>#VALUE!</v>
      </c>
      <c r="AZ16" s="462" t="e">
        <f ca="1">OFFSET(INDEX('[2]SHIPMENTS - TOTAL'!$E$8:$BF$467,MATCH($C$12,'[2]SHIPMENTS - TOTAL'!$C$8:$C$25,0),MATCH(AZ$13,'[2]SHIPMENTS - TOTAL'!$E$7:$BF$7,0)),MATCH($C$9,'[2]SHIPMENTS - TOTAL'!$D$2:$D$467,0)-1+1,0)</f>
        <v>#VALUE!</v>
      </c>
      <c r="BA16" s="457"/>
    </row>
    <row r="17" spans="1:53">
      <c r="A17" s="443"/>
      <c r="B17" s="453"/>
      <c r="C17" s="460" t="s">
        <v>322</v>
      </c>
      <c r="D17" s="461" t="s">
        <v>320</v>
      </c>
      <c r="E17" s="462" t="e">
        <f t="shared" ref="E17:AZ17" ca="1" si="0">SUM(E15:E16)</f>
        <v>#VALUE!</v>
      </c>
      <c r="F17" s="462" t="e">
        <f t="shared" ca="1" si="0"/>
        <v>#VALUE!</v>
      </c>
      <c r="G17" s="462" t="e">
        <f t="shared" ca="1" si="0"/>
        <v>#VALUE!</v>
      </c>
      <c r="H17" s="462" t="e">
        <f t="shared" ca="1" si="0"/>
        <v>#VALUE!</v>
      </c>
      <c r="I17" s="462" t="e">
        <f t="shared" ca="1" si="0"/>
        <v>#VALUE!</v>
      </c>
      <c r="J17" s="462" t="e">
        <f t="shared" ca="1" si="0"/>
        <v>#VALUE!</v>
      </c>
      <c r="K17" s="462" t="e">
        <f t="shared" ca="1" si="0"/>
        <v>#VALUE!</v>
      </c>
      <c r="L17" s="462" t="e">
        <f t="shared" ca="1" si="0"/>
        <v>#VALUE!</v>
      </c>
      <c r="M17" s="462" t="e">
        <f t="shared" ca="1" si="0"/>
        <v>#VALUE!</v>
      </c>
      <c r="N17" s="462" t="e">
        <f t="shared" ca="1" si="0"/>
        <v>#VALUE!</v>
      </c>
      <c r="O17" s="462" t="e">
        <f t="shared" ca="1" si="0"/>
        <v>#VALUE!</v>
      </c>
      <c r="P17" s="462" t="e">
        <f t="shared" ca="1" si="0"/>
        <v>#VALUE!</v>
      </c>
      <c r="Q17" s="462" t="e">
        <f t="shared" ca="1" si="0"/>
        <v>#VALUE!</v>
      </c>
      <c r="R17" s="462" t="e">
        <f t="shared" ca="1" si="0"/>
        <v>#VALUE!</v>
      </c>
      <c r="S17" s="462" t="e">
        <f t="shared" ca="1" si="0"/>
        <v>#VALUE!</v>
      </c>
      <c r="T17" s="462" t="e">
        <f t="shared" ca="1" si="0"/>
        <v>#VALUE!</v>
      </c>
      <c r="U17" s="462" t="e">
        <f t="shared" ca="1" si="0"/>
        <v>#VALUE!</v>
      </c>
      <c r="V17" s="462" t="e">
        <f t="shared" ca="1" si="0"/>
        <v>#VALUE!</v>
      </c>
      <c r="W17" s="462" t="e">
        <f t="shared" ca="1" si="0"/>
        <v>#VALUE!</v>
      </c>
      <c r="X17" s="462" t="e">
        <f t="shared" ca="1" si="0"/>
        <v>#VALUE!</v>
      </c>
      <c r="Y17" s="462" t="e">
        <f t="shared" ca="1" si="0"/>
        <v>#VALUE!</v>
      </c>
      <c r="Z17" s="462" t="e">
        <f t="shared" ca="1" si="0"/>
        <v>#VALUE!</v>
      </c>
      <c r="AA17" s="462" t="e">
        <f t="shared" ca="1" si="0"/>
        <v>#VALUE!</v>
      </c>
      <c r="AB17" s="462" t="e">
        <f t="shared" ca="1" si="0"/>
        <v>#VALUE!</v>
      </c>
      <c r="AC17" s="462" t="e">
        <f t="shared" ca="1" si="0"/>
        <v>#VALUE!</v>
      </c>
      <c r="AD17" s="462" t="e">
        <f t="shared" ca="1" si="0"/>
        <v>#VALUE!</v>
      </c>
      <c r="AE17" s="462" t="e">
        <f t="shared" ca="1" si="0"/>
        <v>#VALUE!</v>
      </c>
      <c r="AF17" s="462" t="e">
        <f t="shared" ca="1" si="0"/>
        <v>#VALUE!</v>
      </c>
      <c r="AG17" s="462" t="e">
        <f t="shared" ca="1" si="0"/>
        <v>#VALUE!</v>
      </c>
      <c r="AH17" s="462" t="e">
        <f t="shared" ca="1" si="0"/>
        <v>#VALUE!</v>
      </c>
      <c r="AI17" s="462" t="e">
        <f t="shared" ca="1" si="0"/>
        <v>#VALUE!</v>
      </c>
      <c r="AJ17" s="462" t="e">
        <f t="shared" ca="1" si="0"/>
        <v>#VALUE!</v>
      </c>
      <c r="AK17" s="462" t="e">
        <f t="shared" ca="1" si="0"/>
        <v>#VALUE!</v>
      </c>
      <c r="AL17" s="462" t="e">
        <f t="shared" ca="1" si="0"/>
        <v>#VALUE!</v>
      </c>
      <c r="AM17" s="462" t="e">
        <f t="shared" ca="1" si="0"/>
        <v>#VALUE!</v>
      </c>
      <c r="AN17" s="462" t="e">
        <f t="shared" ca="1" si="0"/>
        <v>#VALUE!</v>
      </c>
      <c r="AO17" s="462" t="e">
        <f t="shared" ca="1" si="0"/>
        <v>#VALUE!</v>
      </c>
      <c r="AP17" s="462" t="e">
        <f t="shared" ca="1" si="0"/>
        <v>#VALUE!</v>
      </c>
      <c r="AQ17" s="462" t="e">
        <f t="shared" ca="1" si="0"/>
        <v>#VALUE!</v>
      </c>
      <c r="AR17" s="462" t="e">
        <f t="shared" ca="1" si="0"/>
        <v>#VALUE!</v>
      </c>
      <c r="AS17" s="462" t="e">
        <f t="shared" ca="1" si="0"/>
        <v>#VALUE!</v>
      </c>
      <c r="AT17" s="462" t="e">
        <f t="shared" ca="1" si="0"/>
        <v>#VALUE!</v>
      </c>
      <c r="AU17" s="462" t="e">
        <f t="shared" ca="1" si="0"/>
        <v>#VALUE!</v>
      </c>
      <c r="AV17" s="462" t="e">
        <f t="shared" ca="1" si="0"/>
        <v>#VALUE!</v>
      </c>
      <c r="AW17" s="462" t="e">
        <f t="shared" ca="1" si="0"/>
        <v>#VALUE!</v>
      </c>
      <c r="AX17" s="462" t="e">
        <f t="shared" ca="1" si="0"/>
        <v>#VALUE!</v>
      </c>
      <c r="AY17" s="462" t="e">
        <f t="shared" ca="1" si="0"/>
        <v>#VALUE!</v>
      </c>
      <c r="AZ17" s="462" t="e">
        <f t="shared" ca="1" si="0"/>
        <v>#VALUE!</v>
      </c>
      <c r="BA17" s="457"/>
    </row>
    <row r="18" spans="1:53">
      <c r="A18" s="443"/>
      <c r="B18" s="453"/>
      <c r="C18" s="460" t="s">
        <v>323</v>
      </c>
      <c r="D18" s="461" t="s">
        <v>320</v>
      </c>
      <c r="E18" s="462" t="e">
        <f ca="1">OFFSET(INDEX('[2]STOCK - TOTAL'!$E$8:$BF$305,MATCH($C$12,'[2]STOCK - TOTAL'!$C$8:$C$16,0),MATCH(E$13,'[2]STOCK - TOTAL'!$E$7:$BF$7,0)),MATCH($C$9,'[2]STOCK - TOTAL'!$D:$D,0)-2,0)</f>
        <v>#VALUE!</v>
      </c>
      <c r="F18" s="462" t="e">
        <f ca="1">OFFSET(INDEX('[2]STOCK - TOTAL'!$E$8:$BF$305,MATCH($C$12,'[2]STOCK - TOTAL'!$C$8:$C$16,0),MATCH(F$13,'[2]STOCK - TOTAL'!$E$7:$BF$7,0)),MATCH($C$9,'[2]STOCK - TOTAL'!$D:$D,0)-2,0)</f>
        <v>#VALUE!</v>
      </c>
      <c r="G18" s="462" t="e">
        <f ca="1">OFFSET(INDEX('[2]STOCK - TOTAL'!$E$8:$BF$305,MATCH($C$12,'[2]STOCK - TOTAL'!$C$8:$C$16,0),MATCH(G$13,'[2]STOCK - TOTAL'!$E$7:$BF$7,0)),MATCH($C$9,'[2]STOCK - TOTAL'!$D:$D,0)-2,0)</f>
        <v>#VALUE!</v>
      </c>
      <c r="H18" s="462" t="e">
        <f ca="1">OFFSET(INDEX('[2]STOCK - TOTAL'!$E$8:$BF$305,MATCH($C$12,'[2]STOCK - TOTAL'!$C$8:$C$16,0),MATCH(H$13,'[2]STOCK - TOTAL'!$E$7:$BF$7,0)),MATCH($C$9,'[2]STOCK - TOTAL'!$D:$D,0)-2,0)</f>
        <v>#VALUE!</v>
      </c>
      <c r="I18" s="462" t="e">
        <f ca="1">OFFSET(INDEX('[2]STOCK - TOTAL'!$E$8:$BF$305,MATCH($C$12,'[2]STOCK - TOTAL'!$C$8:$C$16,0),MATCH(I$13,'[2]STOCK - TOTAL'!$E$7:$BF$7,0)),MATCH($C$9,'[2]STOCK - TOTAL'!$D:$D,0)-2,0)</f>
        <v>#VALUE!</v>
      </c>
      <c r="J18" s="462" t="e">
        <f ca="1">OFFSET(INDEX('[2]STOCK - TOTAL'!$E$8:$BF$305,MATCH($C$12,'[2]STOCK - TOTAL'!$C$8:$C$16,0),MATCH(J$13,'[2]STOCK - TOTAL'!$E$7:$BF$7,0)),MATCH($C$9,'[2]STOCK - TOTAL'!$D:$D,0)-2,0)</f>
        <v>#VALUE!</v>
      </c>
      <c r="K18" s="462" t="e">
        <f ca="1">OFFSET(INDEX('[2]STOCK - TOTAL'!$E$8:$BF$305,MATCH($C$12,'[2]STOCK - TOTAL'!$C$8:$C$16,0),MATCH(K$13,'[2]STOCK - TOTAL'!$E$7:$BF$7,0)),MATCH($C$9,'[2]STOCK - TOTAL'!$D:$D,0)-2,0)</f>
        <v>#VALUE!</v>
      </c>
      <c r="L18" s="462" t="e">
        <f ca="1">OFFSET(INDEX('[2]STOCK - TOTAL'!$E$8:$BF$305,MATCH($C$12,'[2]STOCK - TOTAL'!$C$8:$C$16,0),MATCH(L$13,'[2]STOCK - TOTAL'!$E$7:$BF$7,0)),MATCH($C$9,'[2]STOCK - TOTAL'!$D:$D,0)-2,0)</f>
        <v>#VALUE!</v>
      </c>
      <c r="M18" s="462" t="e">
        <f ca="1">OFFSET(INDEX('[2]STOCK - TOTAL'!$E$8:$BF$305,MATCH($C$12,'[2]STOCK - TOTAL'!$C$8:$C$16,0),MATCH(M$13,'[2]STOCK - TOTAL'!$E$7:$BF$7,0)),MATCH($C$9,'[2]STOCK - TOTAL'!$D:$D,0)-2,0)</f>
        <v>#VALUE!</v>
      </c>
      <c r="N18" s="462" t="e">
        <f ca="1">OFFSET(INDEX('[2]STOCK - TOTAL'!$E$8:$BF$305,MATCH($C$12,'[2]STOCK - TOTAL'!$C$8:$C$16,0),MATCH(N$13,'[2]STOCK - TOTAL'!$E$7:$BF$7,0)),MATCH($C$9,'[2]STOCK - TOTAL'!$D:$D,0)-2,0)</f>
        <v>#VALUE!</v>
      </c>
      <c r="O18" s="462" t="e">
        <f ca="1">OFFSET(INDEX('[2]STOCK - TOTAL'!$E$8:$BF$305,MATCH($C$12,'[2]STOCK - TOTAL'!$C$8:$C$16,0),MATCH(O$13,'[2]STOCK - TOTAL'!$E$7:$BF$7,0)),MATCH($C$9,'[2]STOCK - TOTAL'!$D:$D,0)-2,0)</f>
        <v>#VALUE!</v>
      </c>
      <c r="P18" s="462" t="e">
        <f ca="1">OFFSET(INDEX('[2]STOCK - TOTAL'!$E$8:$BF$305,MATCH($C$12,'[2]STOCK - TOTAL'!$C$8:$C$16,0),MATCH(P$13,'[2]STOCK - TOTAL'!$E$7:$BF$7,0)),MATCH($C$9,'[2]STOCK - TOTAL'!$D:$D,0)-2,0)</f>
        <v>#VALUE!</v>
      </c>
      <c r="Q18" s="462" t="e">
        <f ca="1">OFFSET(INDEX('[2]STOCK - TOTAL'!$E$8:$BF$305,MATCH($C$12,'[2]STOCK - TOTAL'!$C$8:$C$16,0),MATCH(Q$13,'[2]STOCK - TOTAL'!$E$7:$BF$7,0)),MATCH($C$9,'[2]STOCK - TOTAL'!$D:$D,0)-2,0)</f>
        <v>#VALUE!</v>
      </c>
      <c r="R18" s="462" t="e">
        <f ca="1">OFFSET(INDEX('[2]STOCK - TOTAL'!$E$8:$BF$305,MATCH($C$12,'[2]STOCK - TOTAL'!$C$8:$C$16,0),MATCH(R$13,'[2]STOCK - TOTAL'!$E$7:$BF$7,0)),MATCH($C$9,'[2]STOCK - TOTAL'!$D:$D,0)-2,0)</f>
        <v>#VALUE!</v>
      </c>
      <c r="S18" s="462" t="e">
        <f ca="1">OFFSET(INDEX('[2]STOCK - TOTAL'!$E$8:$BF$305,MATCH($C$12,'[2]STOCK - TOTAL'!$C$8:$C$16,0),MATCH(S$13,'[2]STOCK - TOTAL'!$E$7:$BF$7,0)),MATCH($C$9,'[2]STOCK - TOTAL'!$D:$D,0)-2,0)</f>
        <v>#VALUE!</v>
      </c>
      <c r="T18" s="462" t="e">
        <f ca="1">OFFSET(INDEX('[2]STOCK - TOTAL'!$E$8:$BF$305,MATCH($C$12,'[2]STOCK - TOTAL'!$C$8:$C$16,0),MATCH(T$13,'[2]STOCK - TOTAL'!$E$7:$BF$7,0)),MATCH($C$9,'[2]STOCK - TOTAL'!$D:$D,0)-2,0)</f>
        <v>#VALUE!</v>
      </c>
      <c r="U18" s="462" t="e">
        <f ca="1">OFFSET(INDEX('[2]STOCK - TOTAL'!$E$8:$BF$305,MATCH($C$12,'[2]STOCK - TOTAL'!$C$8:$C$16,0),MATCH(U$13,'[2]STOCK - TOTAL'!$E$7:$BF$7,0)),MATCH($C$9,'[2]STOCK - TOTAL'!$D:$D,0)-2,0)</f>
        <v>#VALUE!</v>
      </c>
      <c r="V18" s="462" t="e">
        <f ca="1">OFFSET(INDEX('[2]STOCK - TOTAL'!$E$8:$BF$305,MATCH($C$12,'[2]STOCK - TOTAL'!$C$8:$C$16,0),MATCH(V$13,'[2]STOCK - TOTAL'!$E$7:$BF$7,0)),MATCH($C$9,'[2]STOCK - TOTAL'!$D:$D,0)-2,0)</f>
        <v>#VALUE!</v>
      </c>
      <c r="W18" s="462" t="e">
        <f ca="1">OFFSET(INDEX('[2]STOCK - TOTAL'!$E$8:$BF$305,MATCH($C$12,'[2]STOCK - TOTAL'!$C$8:$C$16,0),MATCH(W$13,'[2]STOCK - TOTAL'!$E$7:$BF$7,0)),MATCH($C$9,'[2]STOCK - TOTAL'!$D:$D,0)-2,0)</f>
        <v>#VALUE!</v>
      </c>
      <c r="X18" s="462" t="e">
        <f ca="1">OFFSET(INDEX('[2]STOCK - TOTAL'!$E$8:$BF$305,MATCH($C$12,'[2]STOCK - TOTAL'!$C$8:$C$16,0),MATCH(X$13,'[2]STOCK - TOTAL'!$E$7:$BF$7,0)),MATCH($C$9,'[2]STOCK - TOTAL'!$D:$D,0)-2,0)</f>
        <v>#VALUE!</v>
      </c>
      <c r="Y18" s="462" t="e">
        <f ca="1">OFFSET(INDEX('[2]STOCK - TOTAL'!$E$8:$BF$305,MATCH($C$12,'[2]STOCK - TOTAL'!$C$8:$C$16,0),MATCH(Y$13,'[2]STOCK - TOTAL'!$E$7:$BF$7,0)),MATCH($C$9,'[2]STOCK - TOTAL'!$D:$D,0)-2,0)</f>
        <v>#VALUE!</v>
      </c>
      <c r="Z18" s="462" t="e">
        <f ca="1">OFFSET(INDEX('[2]STOCK - TOTAL'!$E$8:$BF$305,MATCH($C$12,'[2]STOCK - TOTAL'!$C$8:$C$16,0),MATCH(Z$13,'[2]STOCK - TOTAL'!$E$7:$BF$7,0)),MATCH($C$9,'[2]STOCK - TOTAL'!$D:$D,0)-2,0)</f>
        <v>#VALUE!</v>
      </c>
      <c r="AA18" s="462" t="e">
        <f ca="1">OFFSET(INDEX('[2]STOCK - TOTAL'!$E$8:$BF$305,MATCH($C$12,'[2]STOCK - TOTAL'!$C$8:$C$16,0),MATCH(AA$13,'[2]STOCK - TOTAL'!$E$7:$BF$7,0)),MATCH($C$9,'[2]STOCK - TOTAL'!$D:$D,0)-2,0)</f>
        <v>#VALUE!</v>
      </c>
      <c r="AB18" s="462" t="e">
        <f ca="1">OFFSET(INDEX('[2]STOCK - TOTAL'!$E$8:$BF$305,MATCH($C$12,'[2]STOCK - TOTAL'!$C$8:$C$16,0),MATCH(AB$13,'[2]STOCK - TOTAL'!$E$7:$BF$7,0)),MATCH($C$9,'[2]STOCK - TOTAL'!$D:$D,0)-2,0)</f>
        <v>#VALUE!</v>
      </c>
      <c r="AC18" s="462" t="e">
        <f ca="1">OFFSET(INDEX('[2]STOCK - TOTAL'!$E$8:$BF$305,MATCH($C$12,'[2]STOCK - TOTAL'!$C$8:$C$16,0),MATCH(AC$13,'[2]STOCK - TOTAL'!$E$7:$BF$7,0)),MATCH($C$9,'[2]STOCK - TOTAL'!$D:$D,0)-2,0)</f>
        <v>#VALUE!</v>
      </c>
      <c r="AD18" s="462" t="e">
        <f ca="1">OFFSET(INDEX('[2]STOCK - TOTAL'!$E$8:$BF$305,MATCH($C$12,'[2]STOCK - TOTAL'!$C$8:$C$16,0),MATCH(AD$13,'[2]STOCK - TOTAL'!$E$7:$BF$7,0)),MATCH($C$9,'[2]STOCK - TOTAL'!$D:$D,0)-2,0)</f>
        <v>#VALUE!</v>
      </c>
      <c r="AE18" s="462" t="e">
        <f ca="1">OFFSET(INDEX('[2]STOCK - TOTAL'!$E$8:$BF$305,MATCH($C$12,'[2]STOCK - TOTAL'!$C$8:$C$16,0),MATCH(AE$13,'[2]STOCK - TOTAL'!$E$7:$BF$7,0)),MATCH($C$9,'[2]STOCK - TOTAL'!$D:$D,0)-2,0)</f>
        <v>#VALUE!</v>
      </c>
      <c r="AF18" s="462" t="e">
        <f ca="1">OFFSET(INDEX('[2]STOCK - TOTAL'!$E$8:$BF$305,MATCH($C$12,'[2]STOCK - TOTAL'!$C$8:$C$16,0),MATCH(AF$13,'[2]STOCK - TOTAL'!$E$7:$BF$7,0)),MATCH($C$9,'[2]STOCK - TOTAL'!$D:$D,0)-2,0)</f>
        <v>#VALUE!</v>
      </c>
      <c r="AG18" s="462" t="e">
        <f ca="1">OFFSET(INDEX('[2]STOCK - TOTAL'!$E$8:$BF$305,MATCH($C$12,'[2]STOCK - TOTAL'!$C$8:$C$16,0),MATCH(AG$13,'[2]STOCK - TOTAL'!$E$7:$BF$7,0)),MATCH($C$9,'[2]STOCK - TOTAL'!$D:$D,0)-2,0)</f>
        <v>#VALUE!</v>
      </c>
      <c r="AH18" s="462" t="e">
        <f ca="1">OFFSET(INDEX('[2]STOCK - TOTAL'!$E$8:$BF$305,MATCH($C$12,'[2]STOCK - TOTAL'!$C$8:$C$16,0),MATCH(AH$13,'[2]STOCK - TOTAL'!$E$7:$BF$7,0)),MATCH($C$9,'[2]STOCK - TOTAL'!$D:$D,0)-2,0)</f>
        <v>#VALUE!</v>
      </c>
      <c r="AI18" s="462" t="e">
        <f ca="1">OFFSET(INDEX('[2]STOCK - TOTAL'!$E$8:$BF$305,MATCH($C$12,'[2]STOCK - TOTAL'!$C$8:$C$16,0),MATCH(AI$13,'[2]STOCK - TOTAL'!$E$7:$BF$7,0)),MATCH($C$9,'[2]STOCK - TOTAL'!$D:$D,0)-2,0)</f>
        <v>#VALUE!</v>
      </c>
      <c r="AJ18" s="462" t="e">
        <f ca="1">OFFSET(INDEX('[2]STOCK - TOTAL'!$E$8:$BF$305,MATCH($C$12,'[2]STOCK - TOTAL'!$C$8:$C$16,0),MATCH(AJ$13,'[2]STOCK - TOTAL'!$E$7:$BF$7,0)),MATCH($C$9,'[2]STOCK - TOTAL'!$D:$D,0)-2,0)</f>
        <v>#VALUE!</v>
      </c>
      <c r="AK18" s="462" t="e">
        <f ca="1">OFFSET(INDEX('[2]STOCK - TOTAL'!$E$8:$BF$305,MATCH($C$12,'[2]STOCK - TOTAL'!$C$8:$C$16,0),MATCH(AK$13,'[2]STOCK - TOTAL'!$E$7:$BF$7,0)),MATCH($C$9,'[2]STOCK - TOTAL'!$D:$D,0)-2,0)</f>
        <v>#VALUE!</v>
      </c>
      <c r="AL18" s="462" t="e">
        <f ca="1">OFFSET(INDEX('[2]STOCK - TOTAL'!$E$8:$BF$305,MATCH($C$12,'[2]STOCK - TOTAL'!$C$8:$C$16,0),MATCH(AL$13,'[2]STOCK - TOTAL'!$E$7:$BF$7,0)),MATCH($C$9,'[2]STOCK - TOTAL'!$D:$D,0)-2,0)</f>
        <v>#VALUE!</v>
      </c>
      <c r="AM18" s="462" t="e">
        <f ca="1">OFFSET(INDEX('[2]STOCK - TOTAL'!$E$8:$BF$305,MATCH($C$12,'[2]STOCK - TOTAL'!$C$8:$C$16,0),MATCH(AM$13,'[2]STOCK - TOTAL'!$E$7:$BF$7,0)),MATCH($C$9,'[2]STOCK - TOTAL'!$D:$D,0)-2,0)</f>
        <v>#VALUE!</v>
      </c>
      <c r="AN18" s="462" t="e">
        <f ca="1">OFFSET(INDEX('[2]STOCK - TOTAL'!$E$8:$BF$305,MATCH($C$12,'[2]STOCK - TOTAL'!$C$8:$C$16,0),MATCH(AN$13,'[2]STOCK - TOTAL'!$E$7:$BF$7,0)),MATCH($C$9,'[2]STOCK - TOTAL'!$D:$D,0)-2,0)</f>
        <v>#VALUE!</v>
      </c>
      <c r="AO18" s="462" t="e">
        <f ca="1">OFFSET(INDEX('[2]STOCK - TOTAL'!$E$8:$BF$305,MATCH($C$12,'[2]STOCK - TOTAL'!$C$8:$C$16,0),MATCH(AO$13,'[2]STOCK - TOTAL'!$E$7:$BF$7,0)),MATCH($C$9,'[2]STOCK - TOTAL'!$D:$D,0)-2,0)</f>
        <v>#VALUE!</v>
      </c>
      <c r="AP18" s="462" t="e">
        <f ca="1">OFFSET(INDEX('[2]STOCK - TOTAL'!$E$8:$BF$305,MATCH($C$12,'[2]STOCK - TOTAL'!$C$8:$C$16,0),MATCH(AP$13,'[2]STOCK - TOTAL'!$E$7:$BF$7,0)),MATCH($C$9,'[2]STOCK - TOTAL'!$D:$D,0)-2,0)</f>
        <v>#VALUE!</v>
      </c>
      <c r="AQ18" s="462" t="e">
        <f ca="1">OFFSET(INDEX('[2]STOCK - TOTAL'!$E$8:$BF$305,MATCH($C$12,'[2]STOCK - TOTAL'!$C$8:$C$16,0),MATCH(AQ$13,'[2]STOCK - TOTAL'!$E$7:$BF$7,0)),MATCH($C$9,'[2]STOCK - TOTAL'!$D:$D,0)-2,0)</f>
        <v>#VALUE!</v>
      </c>
      <c r="AR18" s="462" t="e">
        <f ca="1">OFFSET(INDEX('[2]STOCK - TOTAL'!$E$8:$BF$305,MATCH($C$12,'[2]STOCK - TOTAL'!$C$8:$C$16,0),MATCH(AR$13,'[2]STOCK - TOTAL'!$E$7:$BF$7,0)),MATCH($C$9,'[2]STOCK - TOTAL'!$D:$D,0)-2,0)</f>
        <v>#VALUE!</v>
      </c>
      <c r="AS18" s="462" t="e">
        <f ca="1">OFFSET(INDEX('[2]STOCK - TOTAL'!$E$8:$BF$305,MATCH($C$12,'[2]STOCK - TOTAL'!$C$8:$C$16,0),MATCH(AS$13,'[2]STOCK - TOTAL'!$E$7:$BF$7,0)),MATCH($C$9,'[2]STOCK - TOTAL'!$D:$D,0)-2,0)</f>
        <v>#VALUE!</v>
      </c>
      <c r="AT18" s="462" t="e">
        <f ca="1">OFFSET(INDEX('[2]STOCK - TOTAL'!$E$8:$BF$305,MATCH($C$12,'[2]STOCK - TOTAL'!$C$8:$C$16,0),MATCH(AT$13,'[2]STOCK - TOTAL'!$E$7:$BF$7,0)),MATCH($C$9,'[2]STOCK - TOTAL'!$D:$D,0)-2,0)</f>
        <v>#VALUE!</v>
      </c>
      <c r="AU18" s="462" t="e">
        <f ca="1">OFFSET(INDEX('[2]STOCK - TOTAL'!$E$8:$BF$305,MATCH($C$12,'[2]STOCK - TOTAL'!$C$8:$C$16,0),MATCH(AU$13,'[2]STOCK - TOTAL'!$E$7:$BF$7,0)),MATCH($C$9,'[2]STOCK - TOTAL'!$D:$D,0)-2,0)</f>
        <v>#VALUE!</v>
      </c>
      <c r="AV18" s="462" t="e">
        <f ca="1">OFFSET(INDEX('[2]STOCK - TOTAL'!$E$8:$BF$305,MATCH($C$12,'[2]STOCK - TOTAL'!$C$8:$C$16,0),MATCH(AV$13,'[2]STOCK - TOTAL'!$E$7:$BF$7,0)),MATCH($C$9,'[2]STOCK - TOTAL'!$D:$D,0)-2,0)</f>
        <v>#VALUE!</v>
      </c>
      <c r="AW18" s="462" t="e">
        <f ca="1">OFFSET(INDEX('[2]STOCK - TOTAL'!$E$8:$BF$305,MATCH($C$12,'[2]STOCK - TOTAL'!$C$8:$C$16,0),MATCH(AW$13,'[2]STOCK - TOTAL'!$E$7:$BF$7,0)),MATCH($C$9,'[2]STOCK - TOTAL'!$D:$D,0)-2,0)</f>
        <v>#VALUE!</v>
      </c>
      <c r="AX18" s="462" t="e">
        <f ca="1">OFFSET(INDEX('[2]STOCK - TOTAL'!$E$8:$BF$305,MATCH($C$12,'[2]STOCK - TOTAL'!$C$8:$C$16,0),MATCH(AX$13,'[2]STOCK - TOTAL'!$E$7:$BF$7,0)),MATCH($C$9,'[2]STOCK - TOTAL'!$D:$D,0)-2,0)</f>
        <v>#VALUE!</v>
      </c>
      <c r="AY18" s="462" t="e">
        <f ca="1">OFFSET(INDEX('[2]STOCK - TOTAL'!$E$8:$BF$305,MATCH($C$12,'[2]STOCK - TOTAL'!$C$8:$C$16,0),MATCH(AY$13,'[2]STOCK - TOTAL'!$E$7:$BF$7,0)),MATCH($C$9,'[2]STOCK - TOTAL'!$D:$D,0)-2,0)</f>
        <v>#VALUE!</v>
      </c>
      <c r="AZ18" s="462" t="e">
        <f ca="1">OFFSET(INDEX('[2]STOCK - TOTAL'!$E$8:$BF$305,MATCH($C$12,'[2]STOCK - TOTAL'!$C$8:$C$16,0),MATCH(AZ$13,'[2]STOCK - TOTAL'!$E$7:$BF$7,0)),MATCH($C$9,'[2]STOCK - TOTAL'!$D:$D,0)-2,0)</f>
        <v>#VALUE!</v>
      </c>
      <c r="BA18" s="457"/>
    </row>
    <row r="19" spans="1:53" ht="17.25" thickBot="1">
      <c r="A19" s="443"/>
      <c r="B19" s="463"/>
      <c r="C19" s="464"/>
      <c r="D19" s="464"/>
      <c r="E19" s="465"/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465"/>
      <c r="W19" s="465"/>
      <c r="X19" s="465"/>
      <c r="Y19" s="465"/>
      <c r="Z19" s="465"/>
      <c r="AA19" s="465"/>
      <c r="AB19" s="465"/>
      <c r="AC19" s="465"/>
      <c r="AD19" s="465"/>
      <c r="AE19" s="465"/>
      <c r="AF19" s="465"/>
      <c r="AG19" s="465"/>
      <c r="AH19" s="465"/>
      <c r="AI19" s="465"/>
      <c r="AJ19" s="465"/>
      <c r="AK19" s="465"/>
      <c r="AL19" s="465"/>
      <c r="AM19" s="465"/>
      <c r="AN19" s="465"/>
      <c r="AO19" s="465"/>
      <c r="AP19" s="465"/>
      <c r="AQ19" s="465"/>
      <c r="AR19" s="465"/>
      <c r="AS19" s="465"/>
      <c r="AT19" s="465"/>
      <c r="AU19" s="465"/>
      <c r="AV19" s="465"/>
      <c r="AW19" s="465"/>
      <c r="AX19" s="465"/>
      <c r="AY19" s="465"/>
      <c r="AZ19" s="465"/>
      <c r="BA19" s="466"/>
    </row>
  </sheetData>
  <dataConsolidate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V45"/>
  <sheetViews>
    <sheetView zoomScale="90" zoomScaleNormal="90" workbookViewId="0"/>
  </sheetViews>
  <sheetFormatPr defaultColWidth="9.140625" defaultRowHeight="12"/>
  <cols>
    <col min="1" max="1" width="9.140625" style="145"/>
    <col min="2" max="2" width="4" style="145" customWidth="1"/>
    <col min="3" max="3" width="42.42578125" style="145" customWidth="1"/>
    <col min="4" max="4" width="17.5703125" style="146" customWidth="1"/>
    <col min="5" max="5" width="14.28515625" style="146" customWidth="1"/>
    <col min="6" max="6" width="13.5703125" style="146" customWidth="1"/>
    <col min="7" max="7" width="12.140625" style="145" customWidth="1"/>
    <col min="8" max="8" width="17.7109375" style="145" customWidth="1"/>
    <col min="9" max="9" width="12.42578125" style="145" customWidth="1"/>
    <col min="10" max="10" width="15.42578125" style="145" customWidth="1"/>
    <col min="11" max="11" width="16.5703125" style="145" customWidth="1"/>
    <col min="12" max="12" width="13" style="145" customWidth="1"/>
    <col min="13" max="13" width="16.85546875" style="145" customWidth="1"/>
    <col min="14" max="14" width="9.140625" style="145" customWidth="1"/>
    <col min="15" max="15" width="16.7109375" style="145" customWidth="1"/>
    <col min="16" max="22" width="9.140625" style="145" customWidth="1"/>
    <col min="23" max="16384" width="9.140625" style="145"/>
  </cols>
  <sheetData>
    <row r="1" spans="2:22" ht="12.75" thickBot="1"/>
    <row r="2" spans="2:22">
      <c r="C2" s="147" t="s">
        <v>64</v>
      </c>
      <c r="H2" s="485" t="s">
        <v>83</v>
      </c>
      <c r="I2" s="486"/>
      <c r="J2" s="486"/>
      <c r="K2" s="486"/>
      <c r="L2" s="486"/>
      <c r="M2" s="487"/>
      <c r="N2" s="488" t="s">
        <v>103</v>
      </c>
      <c r="O2" s="489"/>
      <c r="P2" s="489"/>
      <c r="Q2" s="489"/>
      <c r="R2" s="490"/>
    </row>
    <row r="3" spans="2:22" s="155" customFormat="1" ht="22.5" customHeight="1">
      <c r="B3" s="148"/>
      <c r="C3" s="149" t="s">
        <v>125</v>
      </c>
      <c r="D3" s="150" t="s">
        <v>36</v>
      </c>
      <c r="E3" s="151" t="s">
        <v>33</v>
      </c>
      <c r="F3" s="152" t="s">
        <v>34</v>
      </c>
      <c r="G3" s="153" t="s">
        <v>37</v>
      </c>
      <c r="H3" s="120" t="s">
        <v>84</v>
      </c>
      <c r="I3" s="112" t="s">
        <v>85</v>
      </c>
      <c r="J3" s="112" t="s">
        <v>86</v>
      </c>
      <c r="K3" s="112" t="s">
        <v>87</v>
      </c>
      <c r="L3" s="112" t="s">
        <v>88</v>
      </c>
      <c r="M3" s="133" t="s">
        <v>7</v>
      </c>
      <c r="N3" s="130" t="s">
        <v>104</v>
      </c>
      <c r="O3" s="122" t="s">
        <v>105</v>
      </c>
      <c r="P3" s="122" t="s">
        <v>106</v>
      </c>
      <c r="Q3" s="122" t="s">
        <v>107</v>
      </c>
      <c r="R3" s="131" t="s">
        <v>108</v>
      </c>
      <c r="S3" s="154"/>
      <c r="T3" s="154"/>
      <c r="U3" s="154"/>
      <c r="V3" s="154"/>
    </row>
    <row r="4" spans="2:22">
      <c r="B4" s="156"/>
      <c r="C4" s="157"/>
      <c r="D4" s="158" t="s">
        <v>35</v>
      </c>
      <c r="E4" s="159" t="s">
        <v>39</v>
      </c>
      <c r="F4" s="159" t="s">
        <v>40</v>
      </c>
      <c r="G4" s="160" t="s">
        <v>38</v>
      </c>
      <c r="H4" s="120" t="s">
        <v>89</v>
      </c>
      <c r="I4" s="112" t="s">
        <v>89</v>
      </c>
      <c r="J4" s="112" t="s">
        <v>90</v>
      </c>
      <c r="K4" s="112" t="s">
        <v>90</v>
      </c>
      <c r="L4" s="112" t="s">
        <v>90</v>
      </c>
      <c r="M4" s="133" t="s">
        <v>90</v>
      </c>
      <c r="N4" s="130" t="s">
        <v>109</v>
      </c>
      <c r="O4" s="121" t="s">
        <v>90</v>
      </c>
      <c r="P4" s="121" t="s">
        <v>90</v>
      </c>
      <c r="Q4" s="121" t="s">
        <v>90</v>
      </c>
      <c r="R4" s="132" t="s">
        <v>90</v>
      </c>
      <c r="S4" s="161"/>
      <c r="T4" s="161"/>
      <c r="U4" s="161"/>
      <c r="V4" s="161"/>
    </row>
    <row r="5" spans="2:22">
      <c r="B5" s="156"/>
      <c r="C5" s="157" t="s">
        <v>82</v>
      </c>
      <c r="D5" s="158">
        <v>1.04</v>
      </c>
      <c r="E5" s="159">
        <f>Assumptions!$D$5</f>
        <v>9.5</v>
      </c>
      <c r="F5" s="162">
        <f>Assumptions!$C$23</f>
        <v>2.83</v>
      </c>
      <c r="G5" s="163">
        <v>0.52</v>
      </c>
      <c r="H5" s="164">
        <f xml:space="preserve"> ((0.05488*(D5^2)) - (0.28248*D5) + 0.51016)*E5</f>
        <v>2.6195205759999993</v>
      </c>
      <c r="I5" s="165">
        <f>E5*F5</f>
        <v>26.885000000000002</v>
      </c>
      <c r="J5" s="165">
        <f>VLOOKUP(D5,Assumptions!$B$66:$D$71,2)</f>
        <v>0.25351184521612874</v>
      </c>
      <c r="K5" s="165">
        <f>LAF*VLOOKUP(F5,MaxLoadWt,3)*(G5-4%)*DEF*DUF</f>
        <v>1.2265344</v>
      </c>
      <c r="L5" s="165">
        <f>H5*SpecificHeat*MassWater*Delta_temperature/(RecoveryElectric*BtuperkWh)</f>
        <v>0.57194426518329666</v>
      </c>
      <c r="M5" s="166">
        <f>SUM(J5:L5)</f>
        <v>2.0519905103994254</v>
      </c>
      <c r="N5" s="167">
        <f>I5*Assumptions!$C$22</f>
        <v>58878.15</v>
      </c>
      <c r="O5" s="168">
        <f>J5*Assumptions!$C$22</f>
        <v>555.1909410233219</v>
      </c>
      <c r="P5" s="168">
        <f>K5*Assumptions!$C$22</f>
        <v>2686.1103360000002</v>
      </c>
      <c r="Q5" s="168">
        <f>L5*Assumptions!$C$22</f>
        <v>1252.5579407514197</v>
      </c>
      <c r="R5" s="169">
        <f>SUM(O5:Q5)</f>
        <v>4493.8592177747414</v>
      </c>
      <c r="S5" s="161"/>
      <c r="T5" s="161"/>
      <c r="U5" s="161"/>
      <c r="V5" s="161"/>
    </row>
    <row r="6" spans="2:22" ht="15" customHeight="1">
      <c r="B6" s="161"/>
      <c r="C6" s="157" t="s">
        <v>77</v>
      </c>
      <c r="D6" s="170">
        <f>Assumptions!C5</f>
        <v>1.26</v>
      </c>
      <c r="E6" s="159">
        <f>Assumptions!$D$5</f>
        <v>9.5</v>
      </c>
      <c r="F6" s="162">
        <f>Assumptions!$C$23</f>
        <v>2.83</v>
      </c>
      <c r="G6" s="171">
        <v>0.52</v>
      </c>
      <c r="H6" s="164">
        <f xml:space="preserve"> ((0.05488*(D6^2)) - (0.28248*D6) + 0.51016)*E6</f>
        <v>2.2929455359999995</v>
      </c>
      <c r="I6" s="165">
        <f t="shared" ref="I6:I7" si="0">E6*F6</f>
        <v>26.885000000000002</v>
      </c>
      <c r="J6" s="165">
        <f>VLOOKUP(D6,Assumptions!$B$66:$D$71,2)</f>
        <v>0.19820592059949549</v>
      </c>
      <c r="K6" s="165">
        <f>LAF*VLOOKUP(F6,MaxLoadWt,3)*(G6-4%)*DEF*DUF</f>
        <v>1.2265344</v>
      </c>
      <c r="L6" s="165">
        <f>H6*SpecificHeat*MassWater*Delta_temperature/(RecoveryElectric*BtuperkWh)</f>
        <v>0.50064010250891056</v>
      </c>
      <c r="M6" s="166">
        <f t="shared" ref="M6:M7" si="1">SUM(J6:L6)</f>
        <v>1.9253804231084062</v>
      </c>
      <c r="N6" s="167">
        <f>I6*Assumptions!$C$22</f>
        <v>58878.15</v>
      </c>
      <c r="O6" s="168">
        <f>J6*Assumptions!$C$22</f>
        <v>434.07096611289512</v>
      </c>
      <c r="P6" s="168">
        <f>K6*Assumptions!$C$22</f>
        <v>2686.1103360000002</v>
      </c>
      <c r="Q6" s="168">
        <f>L6*Assumptions!$C$22</f>
        <v>1096.4018244945141</v>
      </c>
      <c r="R6" s="169">
        <f t="shared" ref="R6:R7" si="2">SUM(O6:Q6)</f>
        <v>4216.5831266074092</v>
      </c>
      <c r="S6" s="161"/>
      <c r="T6" s="161"/>
      <c r="U6" s="161"/>
      <c r="V6" s="161"/>
    </row>
    <row r="7" spans="2:22" ht="11.25" customHeight="1" thickBot="1">
      <c r="B7" s="161"/>
      <c r="C7" s="172" t="s">
        <v>80</v>
      </c>
      <c r="D7" s="170">
        <f>Assumptions!D14</f>
        <v>2</v>
      </c>
      <c r="E7" s="159">
        <f>Assumptions!E14</f>
        <v>5.5</v>
      </c>
      <c r="F7" s="162">
        <f>Assumptions!$C$23</f>
        <v>2.83</v>
      </c>
      <c r="G7" s="173">
        <v>0.42</v>
      </c>
      <c r="H7" s="174">
        <f xml:space="preserve"> ((0.05488*(D7^2)) - (0.28248*D7) + 0.51016)*E7</f>
        <v>0.90595999999999954</v>
      </c>
      <c r="I7" s="175">
        <f t="shared" si="0"/>
        <v>15.565000000000001</v>
      </c>
      <c r="J7" s="175">
        <f>VLOOKUP(D7,Assumptions!$B$66:$D$71,2)</f>
        <v>0.10958897491930181</v>
      </c>
      <c r="K7" s="175">
        <f>LAF*VLOOKUP(F7,MaxLoadWt,3)*(G7-4%)*DEF*DUF</f>
        <v>0.97100639999999983</v>
      </c>
      <c r="L7" s="175">
        <f>H7*SpecificHeat*MassWater*Delta_temperature/(RecoveryElectric*BtuperkWh)</f>
        <v>0.19780666402578367</v>
      </c>
      <c r="M7" s="176">
        <f t="shared" si="1"/>
        <v>1.2784020389450852</v>
      </c>
      <c r="N7" s="177">
        <f>I7*Assumptions!$C$22</f>
        <v>34087.350000000006</v>
      </c>
      <c r="O7" s="178">
        <f>J7*Assumptions!$C$22</f>
        <v>239.99985507327096</v>
      </c>
      <c r="P7" s="178">
        <f>K7*Assumptions!$C$22</f>
        <v>2126.5040159999994</v>
      </c>
      <c r="Q7" s="178">
        <f>L7*Assumptions!$C$22</f>
        <v>433.19659421646622</v>
      </c>
      <c r="R7" s="179">
        <f t="shared" si="2"/>
        <v>2799.7004652897367</v>
      </c>
      <c r="S7" s="161"/>
      <c r="T7" s="161"/>
      <c r="U7" s="161"/>
      <c r="V7" s="161"/>
    </row>
    <row r="8" spans="2:22" ht="12.75" thickBot="1">
      <c r="B8" s="161"/>
      <c r="C8" s="161"/>
      <c r="D8" s="180"/>
      <c r="E8" s="180"/>
      <c r="F8" s="180"/>
      <c r="G8" s="181"/>
      <c r="H8" s="18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</row>
    <row r="9" spans="2:22" ht="12.75" customHeight="1">
      <c r="B9" s="161"/>
      <c r="C9" s="161"/>
      <c r="D9" s="180"/>
      <c r="E9" s="180"/>
      <c r="F9" s="180"/>
      <c r="G9" s="181"/>
      <c r="H9" s="485" t="s">
        <v>83</v>
      </c>
      <c r="I9" s="486"/>
      <c r="J9" s="486"/>
      <c r="K9" s="486"/>
      <c r="L9" s="486"/>
      <c r="M9" s="487"/>
      <c r="N9" s="488" t="s">
        <v>103</v>
      </c>
      <c r="O9" s="489"/>
      <c r="P9" s="489"/>
      <c r="Q9" s="489"/>
      <c r="R9" s="490"/>
      <c r="S9" s="161"/>
      <c r="T9" s="161"/>
      <c r="U9" s="161"/>
      <c r="V9" s="161"/>
    </row>
    <row r="10" spans="2:22" s="155" customFormat="1" ht="24">
      <c r="B10" s="154"/>
      <c r="C10" s="182" t="s">
        <v>126</v>
      </c>
      <c r="D10" s="150" t="s">
        <v>20</v>
      </c>
      <c r="E10" s="151" t="s">
        <v>33</v>
      </c>
      <c r="F10" s="152" t="s">
        <v>34</v>
      </c>
      <c r="G10" s="153" t="s">
        <v>37</v>
      </c>
      <c r="H10" s="120" t="s">
        <v>84</v>
      </c>
      <c r="I10" s="112" t="s">
        <v>85</v>
      </c>
      <c r="J10" s="112" t="s">
        <v>86</v>
      </c>
      <c r="K10" s="112" t="s">
        <v>87</v>
      </c>
      <c r="L10" s="112" t="s">
        <v>88</v>
      </c>
      <c r="M10" s="133" t="s">
        <v>7</v>
      </c>
      <c r="N10" s="130" t="s">
        <v>104</v>
      </c>
      <c r="O10" s="122" t="s">
        <v>105</v>
      </c>
      <c r="P10" s="122" t="s">
        <v>106</v>
      </c>
      <c r="Q10" s="122" t="s">
        <v>107</v>
      </c>
      <c r="R10" s="131" t="s">
        <v>108</v>
      </c>
      <c r="S10" s="154"/>
      <c r="T10" s="154"/>
      <c r="U10" s="154"/>
    </row>
    <row r="11" spans="2:22">
      <c r="B11" s="161"/>
      <c r="C11" s="157"/>
      <c r="D11" s="158" t="s">
        <v>35</v>
      </c>
      <c r="E11" s="159" t="s">
        <v>39</v>
      </c>
      <c r="F11" s="159" t="s">
        <v>40</v>
      </c>
      <c r="G11" s="160" t="s">
        <v>38</v>
      </c>
      <c r="H11" s="120" t="s">
        <v>89</v>
      </c>
      <c r="I11" s="112" t="s">
        <v>89</v>
      </c>
      <c r="J11" s="112" t="s">
        <v>90</v>
      </c>
      <c r="K11" s="112" t="s">
        <v>90</v>
      </c>
      <c r="L11" s="112" t="s">
        <v>90</v>
      </c>
      <c r="M11" s="133" t="s">
        <v>90</v>
      </c>
      <c r="N11" s="130" t="s">
        <v>109</v>
      </c>
      <c r="O11" s="121" t="s">
        <v>90</v>
      </c>
      <c r="P11" s="121" t="s">
        <v>90</v>
      </c>
      <c r="Q11" s="121" t="s">
        <v>90</v>
      </c>
      <c r="R11" s="132" t="s">
        <v>90</v>
      </c>
      <c r="S11" s="161"/>
      <c r="T11" s="161"/>
      <c r="U11" s="161"/>
    </row>
    <row r="12" spans="2:22">
      <c r="B12" s="161"/>
      <c r="C12" s="157" t="s">
        <v>79</v>
      </c>
      <c r="D12" s="158">
        <v>1.04</v>
      </c>
      <c r="E12" s="159">
        <f>Assumptions!$D$6</f>
        <v>9.5</v>
      </c>
      <c r="F12" s="162">
        <f>Assumptions!$C$23</f>
        <v>2.83</v>
      </c>
      <c r="G12" s="163">
        <v>0.52</v>
      </c>
      <c r="H12" s="164">
        <f xml:space="preserve"> ((0.05488*(D12^2)) - (0.28248*D12) + 0.51016)*E12</f>
        <v>2.6195205759999993</v>
      </c>
      <c r="I12" s="165">
        <f>E12*F12</f>
        <v>26.885000000000002</v>
      </c>
      <c r="J12" s="165">
        <f>VLOOKUP(D12,Assumptions!$B$66:$D$71,2)</f>
        <v>0.25351184521612874</v>
      </c>
      <c r="K12" s="165">
        <f>LAF*VLOOKUP(F12,MaxLoadWt,3)*(G12-4%)*DEF*DUF</f>
        <v>1.2265344</v>
      </c>
      <c r="L12" s="165">
        <f>H12*SpecificHeat*MassWater*Delta_temperature/(RecoveryElectric*BtuperkWh)</f>
        <v>0.57194426518329666</v>
      </c>
      <c r="M12" s="166">
        <f>SUM(J12:L12)</f>
        <v>2.0519905103994254</v>
      </c>
      <c r="N12" s="167">
        <f>I12*Assumptions!$C$22</f>
        <v>58878.15</v>
      </c>
      <c r="O12" s="168">
        <f>J12*Assumptions!$C$22</f>
        <v>555.1909410233219</v>
      </c>
      <c r="P12" s="168">
        <f>K12*Assumptions!$C$22</f>
        <v>2686.1103360000002</v>
      </c>
      <c r="Q12" s="168">
        <f>L12*Assumptions!$C$22</f>
        <v>1252.5579407514197</v>
      </c>
      <c r="R12" s="169">
        <f>SUM(O12:Q12)</f>
        <v>4493.8592177747414</v>
      </c>
      <c r="S12" s="161"/>
      <c r="T12" s="161"/>
      <c r="U12" s="161"/>
    </row>
    <row r="13" spans="2:22">
      <c r="B13" s="161"/>
      <c r="C13" s="157" t="s">
        <v>78</v>
      </c>
      <c r="D13" s="170">
        <f>Assumptions!C5</f>
        <v>1.26</v>
      </c>
      <c r="E13" s="159">
        <f>Assumptions!$D$6</f>
        <v>9.5</v>
      </c>
      <c r="F13" s="162">
        <f>Assumptions!$C$23</f>
        <v>2.83</v>
      </c>
      <c r="G13" s="171">
        <v>0.52</v>
      </c>
      <c r="H13" s="164">
        <f xml:space="preserve"> ((0.05488*(D13^2)) - (0.28248*D13) + 0.51016)*E13</f>
        <v>2.2929455359999995</v>
      </c>
      <c r="I13" s="165">
        <f t="shared" ref="I13:I14" si="3">E13*F13</f>
        <v>26.885000000000002</v>
      </c>
      <c r="J13" s="165">
        <f>VLOOKUP(D13,Assumptions!$B$66:$D$71,2)</f>
        <v>0.19820592059949549</v>
      </c>
      <c r="K13" s="165">
        <f>LAF*VLOOKUP(F13,MaxLoadWt,3)*(G13-4%)*DEF*DUF</f>
        <v>1.2265344</v>
      </c>
      <c r="L13" s="165">
        <f>H13*SpecificHeat*MassWater*Delta_temperature/(RecoveryElectric*BtuperkWh)</f>
        <v>0.50064010250891056</v>
      </c>
      <c r="M13" s="166">
        <f t="shared" ref="M13:M14" si="4">SUM(J13:L13)</f>
        <v>1.9253804231084062</v>
      </c>
      <c r="N13" s="167">
        <f>I13*Assumptions!$C$22</f>
        <v>58878.15</v>
      </c>
      <c r="O13" s="168">
        <f>J13*Assumptions!$C$22</f>
        <v>434.07096611289512</v>
      </c>
      <c r="P13" s="168">
        <f>K13*Assumptions!$C$22</f>
        <v>2686.1103360000002</v>
      </c>
      <c r="Q13" s="168">
        <f>L13*Assumptions!$C$22</f>
        <v>1096.4018244945141</v>
      </c>
      <c r="R13" s="169">
        <f t="shared" ref="R13:R14" si="5">SUM(O13:Q13)</f>
        <v>4216.5831266074092</v>
      </c>
      <c r="S13" s="161"/>
      <c r="T13" s="161"/>
      <c r="U13" s="161"/>
    </row>
    <row r="14" spans="2:22" ht="15" customHeight="1" thickBot="1">
      <c r="B14" s="156"/>
      <c r="C14" s="183" t="s">
        <v>81</v>
      </c>
      <c r="D14" s="170">
        <f>Assumptions!D13</f>
        <v>1.6</v>
      </c>
      <c r="E14" s="170">
        <f>Assumptions!E13</f>
        <v>8.5</v>
      </c>
      <c r="F14" s="162">
        <f>Assumptions!$C$23</f>
        <v>2.83</v>
      </c>
      <c r="G14" s="173">
        <v>0.48</v>
      </c>
      <c r="H14" s="174">
        <f xml:space="preserve"> ((0.05488*(D14^2)) - (0.28248*D14) + 0.51016)*E14</f>
        <v>1.6888207999999996</v>
      </c>
      <c r="I14" s="175">
        <f t="shared" si="3"/>
        <v>24.055</v>
      </c>
      <c r="J14" s="175">
        <f>VLOOKUP(D14,Assumptions!$B$66:$D$71,2)</f>
        <v>0.14590020244438415</v>
      </c>
      <c r="K14" s="175">
        <f>LAF*VLOOKUP(F14,MaxLoadWt,3)*(G14-4%)*DEF*DUF</f>
        <v>1.1243231999999999</v>
      </c>
      <c r="L14" s="175">
        <f>H14*SpecificHeat*MassWater*Delta_temperature/(RecoveryElectric*BtuperkWh)</f>
        <v>0.3687359360075006</v>
      </c>
      <c r="M14" s="176">
        <f t="shared" si="4"/>
        <v>1.6389593384518846</v>
      </c>
      <c r="N14" s="177">
        <f>I14*Assumptions!$C$22</f>
        <v>52680.45</v>
      </c>
      <c r="O14" s="178">
        <f>J14*Assumptions!$C$22</f>
        <v>319.52144335320128</v>
      </c>
      <c r="P14" s="178">
        <f>K14*Assumptions!$C$22</f>
        <v>2462.2678079999996</v>
      </c>
      <c r="Q14" s="178">
        <f>L14*Assumptions!$C$22</f>
        <v>807.53169985642626</v>
      </c>
      <c r="R14" s="179">
        <f t="shared" si="5"/>
        <v>3589.3209512096273</v>
      </c>
      <c r="S14" s="161"/>
      <c r="T14" s="161"/>
      <c r="U14" s="161"/>
    </row>
    <row r="15" spans="2:22" s="192" customFormat="1" ht="12.75" thickBot="1">
      <c r="B15" s="184"/>
      <c r="C15" s="185"/>
      <c r="D15" s="186"/>
      <c r="E15" s="186"/>
      <c r="F15" s="187"/>
      <c r="G15" s="207"/>
      <c r="H15" s="188"/>
      <c r="I15" s="188"/>
      <c r="J15" s="188"/>
      <c r="K15" s="188"/>
      <c r="L15" s="188"/>
      <c r="M15" s="188"/>
      <c r="N15" s="189"/>
      <c r="O15" s="189"/>
      <c r="P15" s="189"/>
      <c r="Q15" s="189"/>
      <c r="R15" s="190"/>
      <c r="S15" s="191"/>
      <c r="T15" s="191"/>
      <c r="U15" s="191"/>
    </row>
    <row r="16" spans="2:22" ht="12.75" thickBot="1">
      <c r="B16" s="156"/>
      <c r="C16" s="193" t="s">
        <v>110</v>
      </c>
      <c r="D16" s="180"/>
      <c r="E16" s="180"/>
      <c r="F16" s="181"/>
      <c r="G16" s="208"/>
      <c r="H16" s="485" t="s">
        <v>83</v>
      </c>
      <c r="I16" s="486"/>
      <c r="J16" s="486"/>
      <c r="K16" s="486"/>
      <c r="L16" s="486"/>
      <c r="M16" s="487"/>
      <c r="N16" s="488" t="s">
        <v>103</v>
      </c>
      <c r="O16" s="489"/>
      <c r="P16" s="489"/>
      <c r="Q16" s="489"/>
      <c r="R16" s="490"/>
      <c r="S16" s="161"/>
      <c r="T16" s="161"/>
      <c r="U16" s="161"/>
    </row>
    <row r="17" spans="2:18" ht="36">
      <c r="B17" s="148"/>
      <c r="C17" s="182" t="str">
        <f>C3</f>
        <v xml:space="preserve">Front Loading </v>
      </c>
      <c r="D17" s="150" t="s">
        <v>36</v>
      </c>
      <c r="E17" s="151" t="s">
        <v>33</v>
      </c>
      <c r="F17" s="152" t="s">
        <v>34</v>
      </c>
      <c r="G17" s="153" t="s">
        <v>37</v>
      </c>
      <c r="H17" s="120" t="s">
        <v>84</v>
      </c>
      <c r="I17" s="112" t="s">
        <v>85</v>
      </c>
      <c r="J17" s="112" t="s">
        <v>86</v>
      </c>
      <c r="K17" s="112" t="s">
        <v>87</v>
      </c>
      <c r="L17" s="112" t="s">
        <v>88</v>
      </c>
      <c r="M17" s="133" t="s">
        <v>7</v>
      </c>
      <c r="N17" s="124" t="s">
        <v>104</v>
      </c>
      <c r="O17" s="125" t="s">
        <v>105</v>
      </c>
      <c r="P17" s="125" t="s">
        <v>114</v>
      </c>
      <c r="Q17" s="125" t="s">
        <v>115</v>
      </c>
      <c r="R17" s="126" t="s">
        <v>113</v>
      </c>
    </row>
    <row r="18" spans="2:18">
      <c r="B18" s="156"/>
      <c r="C18" s="157"/>
      <c r="D18" s="158" t="s">
        <v>35</v>
      </c>
      <c r="E18" s="159" t="s">
        <v>39</v>
      </c>
      <c r="F18" s="159" t="s">
        <v>40</v>
      </c>
      <c r="G18" s="160" t="s">
        <v>38</v>
      </c>
      <c r="H18" s="120" t="s">
        <v>89</v>
      </c>
      <c r="I18" s="112" t="s">
        <v>89</v>
      </c>
      <c r="J18" s="112" t="s">
        <v>90</v>
      </c>
      <c r="K18" s="112" t="s">
        <v>111</v>
      </c>
      <c r="L18" s="112" t="s">
        <v>111</v>
      </c>
      <c r="M18" s="133" t="s">
        <v>111</v>
      </c>
      <c r="N18" s="127" t="s">
        <v>109</v>
      </c>
      <c r="O18" s="128" t="s">
        <v>90</v>
      </c>
      <c r="P18" s="128" t="s">
        <v>111</v>
      </c>
      <c r="Q18" s="128" t="s">
        <v>111</v>
      </c>
      <c r="R18" s="129" t="s">
        <v>111</v>
      </c>
    </row>
    <row r="19" spans="2:18">
      <c r="B19" s="156"/>
      <c r="C19" s="157" t="s">
        <v>82</v>
      </c>
      <c r="D19" s="158">
        <f>D5</f>
        <v>1.04</v>
      </c>
      <c r="E19" s="159">
        <f>Assumptions!$D$5</f>
        <v>9.5</v>
      </c>
      <c r="F19" s="162">
        <f>Assumptions!$C$23</f>
        <v>2.83</v>
      </c>
      <c r="G19" s="163">
        <v>0.52</v>
      </c>
      <c r="H19" s="164">
        <f xml:space="preserve"> ((0.05488*(D19^2)) - (0.28248*D19) + 0.51016)*E19</f>
        <v>2.6195205759999993</v>
      </c>
      <c r="I19" s="165">
        <f>E19*F19</f>
        <v>26.885000000000002</v>
      </c>
      <c r="J19" s="165">
        <f>J5</f>
        <v>0.25351184521612874</v>
      </c>
      <c r="K19" s="165">
        <f>K5*GasDryerFactor*3413/100000</f>
        <v>4.6885013360640007E-2</v>
      </c>
      <c r="L19" s="165">
        <f>(L5*3413/100000)/GasRecovery_Efficiency</f>
        <v>2.602727702760789E-2</v>
      </c>
      <c r="M19" s="166">
        <f>SUM(K19:L19)</f>
        <v>7.2912290388247897E-2</v>
      </c>
      <c r="N19" s="167">
        <f>I19*Assumptions!$C$22</f>
        <v>58878.15</v>
      </c>
      <c r="O19" s="168">
        <f>J19*Assumptions!$C$22</f>
        <v>555.1909410233219</v>
      </c>
      <c r="P19" s="168">
        <f>K19*Assumptions!$C$22</f>
        <v>102.67817925980161</v>
      </c>
      <c r="Q19" s="168">
        <f>L19*Assumptions!$C$22</f>
        <v>56.999736690461276</v>
      </c>
      <c r="R19" s="169">
        <f>SUM(P19:Q19)</f>
        <v>159.6779159502629</v>
      </c>
    </row>
    <row r="20" spans="2:18">
      <c r="B20" s="161"/>
      <c r="C20" s="157" t="s">
        <v>77</v>
      </c>
      <c r="D20" s="158">
        <f>D6</f>
        <v>1.26</v>
      </c>
      <c r="E20" s="159">
        <f>Assumptions!$D$5</f>
        <v>9.5</v>
      </c>
      <c r="F20" s="162">
        <f>Assumptions!$C$23</f>
        <v>2.83</v>
      </c>
      <c r="G20" s="171">
        <v>0.52</v>
      </c>
      <c r="H20" s="164">
        <f xml:space="preserve"> ((0.05488*(D20^2)) - (0.28248*D20) + 0.51016)*E20</f>
        <v>2.2929455359999995</v>
      </c>
      <c r="I20" s="165">
        <f t="shared" ref="I20:I21" si="6">E20*F20</f>
        <v>26.885000000000002</v>
      </c>
      <c r="J20" s="165">
        <f>J6</f>
        <v>0.19820592059949549</v>
      </c>
      <c r="K20" s="165">
        <f>K6*GasDryerFactor*3413/100000</f>
        <v>4.6885013360640007E-2</v>
      </c>
      <c r="L20" s="165">
        <f>(L6*3413/100000)/GasRecovery_Efficiency</f>
        <v>2.2782462264838821E-2</v>
      </c>
      <c r="M20" s="166">
        <f t="shared" ref="M20:M21" si="7">SUM(K20:L20)</f>
        <v>6.9667475625478828E-2</v>
      </c>
      <c r="N20" s="167">
        <f>I20*Assumptions!$C$22</f>
        <v>58878.15</v>
      </c>
      <c r="O20" s="168">
        <f>J20*Assumptions!$C$22</f>
        <v>434.07096611289512</v>
      </c>
      <c r="P20" s="168">
        <f>K20*Assumptions!$C$22</f>
        <v>102.67817925980161</v>
      </c>
      <c r="Q20" s="168">
        <f>L20*Assumptions!$C$22</f>
        <v>49.893592359997015</v>
      </c>
      <c r="R20" s="169">
        <f>SUM(P20:Q20)</f>
        <v>152.57177161979862</v>
      </c>
    </row>
    <row r="21" spans="2:18" ht="12.75" thickBot="1">
      <c r="B21" s="161"/>
      <c r="C21" s="183" t="s">
        <v>80</v>
      </c>
      <c r="D21" s="158">
        <f>D7</f>
        <v>2</v>
      </c>
      <c r="E21" s="159">
        <f>E7</f>
        <v>5.5</v>
      </c>
      <c r="F21" s="162">
        <f>Assumptions!$C$23</f>
        <v>2.83</v>
      </c>
      <c r="G21" s="173">
        <v>0.42</v>
      </c>
      <c r="H21" s="174">
        <f xml:space="preserve"> ((0.05488*(D21^2)) - (0.28248*D21) + 0.51016)*E21</f>
        <v>0.90595999999999954</v>
      </c>
      <c r="I21" s="175">
        <f t="shared" si="6"/>
        <v>15.565000000000001</v>
      </c>
      <c r="J21" s="175">
        <f>J7</f>
        <v>0.10958897491930181</v>
      </c>
      <c r="K21" s="175">
        <f>K7*GasDryerFactor*3413/100000</f>
        <v>3.7117302243839995E-2</v>
      </c>
      <c r="L21" s="175">
        <f>(L7*3413/100000)/GasRecovery_Efficiency</f>
        <v>9.0015219242666634E-3</v>
      </c>
      <c r="M21" s="176">
        <f t="shared" si="7"/>
        <v>4.6118824168106656E-2</v>
      </c>
      <c r="N21" s="177">
        <f>I21*Assumptions!$C$22</f>
        <v>34087.350000000006</v>
      </c>
      <c r="O21" s="178">
        <f>J21*Assumptions!$C$22</f>
        <v>239.99985507327096</v>
      </c>
      <c r="P21" s="178">
        <f>K21*Assumptions!$C$22</f>
        <v>81.286891914009587</v>
      </c>
      <c r="Q21" s="178">
        <f>L21*Assumptions!$C$22</f>
        <v>19.713333014143991</v>
      </c>
      <c r="R21" s="179">
        <f t="shared" ref="R21" si="8">SUM(O21:Q21)</f>
        <v>341.00008000142452</v>
      </c>
    </row>
    <row r="22" spans="2:18" ht="12.75" thickBot="1">
      <c r="B22" s="161"/>
      <c r="C22" s="161"/>
      <c r="D22" s="180"/>
      <c r="E22" s="180"/>
      <c r="F22" s="180"/>
      <c r="G22" s="181"/>
      <c r="H22" s="181"/>
      <c r="I22" s="161"/>
      <c r="J22" s="161"/>
      <c r="K22" s="161"/>
      <c r="L22" s="161"/>
      <c r="M22" s="161"/>
      <c r="N22" s="161"/>
      <c r="O22" s="161"/>
      <c r="P22" s="161"/>
      <c r="Q22" s="161"/>
      <c r="R22" s="161"/>
    </row>
    <row r="23" spans="2:18" ht="12.75" thickBot="1">
      <c r="B23" s="161"/>
      <c r="C23" s="161"/>
      <c r="D23" s="180"/>
      <c r="E23" s="180"/>
      <c r="F23" s="180"/>
      <c r="G23" s="181"/>
      <c r="H23" s="485" t="s">
        <v>83</v>
      </c>
      <c r="I23" s="486"/>
      <c r="J23" s="486"/>
      <c r="K23" s="486"/>
      <c r="L23" s="486"/>
      <c r="M23" s="486"/>
      <c r="N23" s="488" t="s">
        <v>103</v>
      </c>
      <c r="O23" s="489"/>
      <c r="P23" s="489"/>
      <c r="Q23" s="489"/>
      <c r="R23" s="490"/>
    </row>
    <row r="24" spans="2:18" ht="36">
      <c r="B24" s="154"/>
      <c r="C24" s="182" t="str">
        <f>C10</f>
        <v xml:space="preserve">Toploading </v>
      </c>
      <c r="D24" s="150" t="s">
        <v>20</v>
      </c>
      <c r="E24" s="151" t="s">
        <v>33</v>
      </c>
      <c r="F24" s="152" t="s">
        <v>34</v>
      </c>
      <c r="G24" s="153" t="s">
        <v>37</v>
      </c>
      <c r="H24" s="120" t="s">
        <v>84</v>
      </c>
      <c r="I24" s="112" t="s">
        <v>85</v>
      </c>
      <c r="J24" s="112" t="s">
        <v>86</v>
      </c>
      <c r="K24" s="112" t="s">
        <v>87</v>
      </c>
      <c r="L24" s="112" t="s">
        <v>88</v>
      </c>
      <c r="M24" s="123" t="s">
        <v>7</v>
      </c>
      <c r="N24" s="124" t="s">
        <v>104</v>
      </c>
      <c r="O24" s="125" t="s">
        <v>105</v>
      </c>
      <c r="P24" s="125" t="s">
        <v>114</v>
      </c>
      <c r="Q24" s="125" t="s">
        <v>115</v>
      </c>
      <c r="R24" s="126" t="s">
        <v>113</v>
      </c>
    </row>
    <row r="25" spans="2:18">
      <c r="B25" s="161"/>
      <c r="C25" s="157"/>
      <c r="D25" s="158" t="s">
        <v>35</v>
      </c>
      <c r="E25" s="159" t="s">
        <v>39</v>
      </c>
      <c r="F25" s="159" t="s">
        <v>40</v>
      </c>
      <c r="G25" s="160" t="s">
        <v>38</v>
      </c>
      <c r="H25" s="120" t="s">
        <v>89</v>
      </c>
      <c r="I25" s="112" t="s">
        <v>89</v>
      </c>
      <c r="J25" s="112" t="s">
        <v>90</v>
      </c>
      <c r="K25" s="112" t="s">
        <v>111</v>
      </c>
      <c r="L25" s="112" t="s">
        <v>111</v>
      </c>
      <c r="M25" s="123" t="s">
        <v>111</v>
      </c>
      <c r="N25" s="127" t="s">
        <v>109</v>
      </c>
      <c r="O25" s="128" t="s">
        <v>90</v>
      </c>
      <c r="P25" s="128" t="s">
        <v>111</v>
      </c>
      <c r="Q25" s="128" t="s">
        <v>111</v>
      </c>
      <c r="R25" s="129" t="s">
        <v>111</v>
      </c>
    </row>
    <row r="26" spans="2:18">
      <c r="B26" s="161"/>
      <c r="C26" s="157" t="s">
        <v>79</v>
      </c>
      <c r="D26" s="158">
        <f>D12</f>
        <v>1.04</v>
      </c>
      <c r="E26" s="159">
        <f>Assumptions!$D$6</f>
        <v>9.5</v>
      </c>
      <c r="F26" s="162">
        <f>Assumptions!$C$23</f>
        <v>2.83</v>
      </c>
      <c r="G26" s="163">
        <v>0.52</v>
      </c>
      <c r="H26" s="164">
        <f xml:space="preserve"> ((0.05488*(D26^2)) - (0.28248*D26) + 0.51016)*E26</f>
        <v>2.6195205759999993</v>
      </c>
      <c r="I26" s="165">
        <f>E26*F26</f>
        <v>26.885000000000002</v>
      </c>
      <c r="J26" s="165">
        <f>J12</f>
        <v>0.25351184521612874</v>
      </c>
      <c r="K26" s="165">
        <f>K12*GasDryerFactor*3413/100000</f>
        <v>4.6885013360640007E-2</v>
      </c>
      <c r="L26" s="165">
        <f>(L12*3413/100000)/GasRecovery_Efficiency</f>
        <v>2.602727702760789E-2</v>
      </c>
      <c r="M26" s="194">
        <f>SUM(K26:L26)</f>
        <v>7.2912290388247897E-2</v>
      </c>
      <c r="N26" s="167">
        <f>I26*Assumptions!$C$22</f>
        <v>58878.15</v>
      </c>
      <c r="O26" s="168">
        <f>J26*Assumptions!$C$22</f>
        <v>555.1909410233219</v>
      </c>
      <c r="P26" s="168">
        <f>K26*Assumptions!$C$22</f>
        <v>102.67817925980161</v>
      </c>
      <c r="Q26" s="168">
        <f>L26*Assumptions!$C$22</f>
        <v>56.999736690461276</v>
      </c>
      <c r="R26" s="169">
        <f>SUM(P26:Q26)</f>
        <v>159.6779159502629</v>
      </c>
    </row>
    <row r="27" spans="2:18">
      <c r="B27" s="161"/>
      <c r="C27" s="157" t="s">
        <v>78</v>
      </c>
      <c r="D27" s="158">
        <f>D13</f>
        <v>1.26</v>
      </c>
      <c r="E27" s="159">
        <f>Assumptions!$D$6</f>
        <v>9.5</v>
      </c>
      <c r="F27" s="162">
        <f>Assumptions!$C$23</f>
        <v>2.83</v>
      </c>
      <c r="G27" s="171">
        <v>0.52</v>
      </c>
      <c r="H27" s="164">
        <f xml:space="preserve"> ((0.05488*(D27^2)) - (0.28248*D27) + 0.51016)*E27</f>
        <v>2.2929455359999995</v>
      </c>
      <c r="I27" s="165">
        <f t="shared" ref="I27:I28" si="9">E27*F27</f>
        <v>26.885000000000002</v>
      </c>
      <c r="J27" s="165">
        <f>J13</f>
        <v>0.19820592059949549</v>
      </c>
      <c r="K27" s="165">
        <f>K13*GasDryerFactor*3413/100000</f>
        <v>4.6885013360640007E-2</v>
      </c>
      <c r="L27" s="165">
        <f>(L13*3413/100000)/GasRecovery_Efficiency</f>
        <v>2.2782462264838821E-2</v>
      </c>
      <c r="M27" s="194">
        <f t="shared" ref="M27:M28" si="10">SUM(K27:L27)</f>
        <v>6.9667475625478828E-2</v>
      </c>
      <c r="N27" s="167">
        <f>I27*Assumptions!$C$22</f>
        <v>58878.15</v>
      </c>
      <c r="O27" s="168">
        <f>J27*Assumptions!$C$22</f>
        <v>434.07096611289512</v>
      </c>
      <c r="P27" s="168">
        <f>K27*Assumptions!$C$22</f>
        <v>102.67817925980161</v>
      </c>
      <c r="Q27" s="168">
        <f>L27*Assumptions!$C$22</f>
        <v>49.893592359997015</v>
      </c>
      <c r="R27" s="169">
        <f t="shared" ref="R27:R28" si="11">SUM(P27:Q27)</f>
        <v>152.57177161979862</v>
      </c>
    </row>
    <row r="28" spans="2:18" ht="11.25" customHeight="1" thickBot="1">
      <c r="B28" s="156"/>
      <c r="C28" s="183" t="s">
        <v>81</v>
      </c>
      <c r="D28" s="158">
        <f>D14</f>
        <v>1.6</v>
      </c>
      <c r="E28" s="170">
        <f>E14</f>
        <v>8.5</v>
      </c>
      <c r="F28" s="162">
        <f>Assumptions!$C$23</f>
        <v>2.83</v>
      </c>
      <c r="G28" s="173">
        <v>0.48</v>
      </c>
      <c r="H28" s="174">
        <f xml:space="preserve"> ((0.05488*(D28^2)) - (0.28248*D28) + 0.51016)*E28</f>
        <v>1.6888207999999996</v>
      </c>
      <c r="I28" s="175">
        <f t="shared" si="9"/>
        <v>24.055</v>
      </c>
      <c r="J28" s="175">
        <f>J14</f>
        <v>0.14590020244438415</v>
      </c>
      <c r="K28" s="175">
        <f>K14*GasDryerFactor*3413/100000</f>
        <v>4.2977928913919994E-2</v>
      </c>
      <c r="L28" s="175">
        <f>(L14*3413/100000)/GasRecovery_Efficiency</f>
        <v>1.6779943327914663E-2</v>
      </c>
      <c r="M28" s="195">
        <f t="shared" si="10"/>
        <v>5.9757872241834653E-2</v>
      </c>
      <c r="N28" s="177">
        <f>I28*Assumptions!$C$22</f>
        <v>52680.45</v>
      </c>
      <c r="O28" s="178">
        <f>J28*Assumptions!$C$22</f>
        <v>319.52144335320128</v>
      </c>
      <c r="P28" s="178">
        <f>K28*Assumptions!$C$22</f>
        <v>94.121664321484786</v>
      </c>
      <c r="Q28" s="178">
        <f>L28*Assumptions!$C$22</f>
        <v>36.748075888133108</v>
      </c>
      <c r="R28" s="179">
        <f t="shared" si="11"/>
        <v>130.8697402096179</v>
      </c>
    </row>
    <row r="29" spans="2:18" s="192" customFormat="1">
      <c r="B29" s="191"/>
      <c r="C29" s="191"/>
      <c r="D29" s="185"/>
      <c r="E29" s="185"/>
      <c r="F29" s="185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2:18">
      <c r="C30" s="196" t="s">
        <v>127</v>
      </c>
    </row>
    <row r="31" spans="2:18" ht="24">
      <c r="C31" s="197" t="s">
        <v>116</v>
      </c>
      <c r="D31" s="197" t="s">
        <v>117</v>
      </c>
      <c r="E31" s="197" t="s">
        <v>118</v>
      </c>
      <c r="F31" s="197" t="s">
        <v>119</v>
      </c>
      <c r="G31" s="197" t="s">
        <v>120</v>
      </c>
    </row>
    <row r="32" spans="2:18">
      <c r="C32" s="198">
        <f>Assumptions!C26</f>
        <v>0.64</v>
      </c>
      <c r="D32" s="198">
        <f>Assumptions!C27</f>
        <v>0.36</v>
      </c>
      <c r="E32" s="198">
        <f>Assumptions!C30</f>
        <v>0.82</v>
      </c>
      <c r="F32" s="198">
        <f>Assumptions!C31</f>
        <v>0.18</v>
      </c>
      <c r="G32" s="198">
        <v>1</v>
      </c>
    </row>
    <row r="33" spans="3:15">
      <c r="C33" s="199" t="s">
        <v>121</v>
      </c>
      <c r="D33" s="199" t="s">
        <v>122</v>
      </c>
      <c r="E33" s="199" t="s">
        <v>121</v>
      </c>
      <c r="F33" s="199" t="s">
        <v>122</v>
      </c>
      <c r="G33" s="199" t="s">
        <v>121</v>
      </c>
    </row>
    <row r="34" spans="3:15">
      <c r="D34" s="200"/>
      <c r="E34" s="200"/>
      <c r="F34" s="200"/>
      <c r="G34" s="200"/>
      <c r="H34" s="200"/>
    </row>
    <row r="35" spans="3:15">
      <c r="D35" s="199" t="s">
        <v>128</v>
      </c>
      <c r="E35" s="199" t="s">
        <v>129</v>
      </c>
      <c r="F35" s="491" t="s">
        <v>130</v>
      </c>
      <c r="G35" s="491"/>
      <c r="H35" s="491" t="s">
        <v>134</v>
      </c>
      <c r="I35" s="491"/>
      <c r="J35" s="492" t="s">
        <v>123</v>
      </c>
      <c r="K35" s="492"/>
      <c r="L35" s="492" t="s">
        <v>124</v>
      </c>
      <c r="M35" s="492"/>
      <c r="N35" s="157" t="s">
        <v>135</v>
      </c>
      <c r="O35" s="157" t="s">
        <v>136</v>
      </c>
    </row>
    <row r="36" spans="3:15">
      <c r="D36" s="199" t="s">
        <v>131</v>
      </c>
      <c r="E36" s="199" t="s">
        <v>132</v>
      </c>
      <c r="F36" s="201" t="s">
        <v>131</v>
      </c>
      <c r="G36" s="201" t="s">
        <v>133</v>
      </c>
      <c r="H36" s="201" t="s">
        <v>131</v>
      </c>
      <c r="I36" s="157" t="s">
        <v>133</v>
      </c>
      <c r="J36" s="157" t="s">
        <v>131</v>
      </c>
      <c r="K36" s="157" t="s">
        <v>133</v>
      </c>
      <c r="L36" s="157" t="s">
        <v>131</v>
      </c>
      <c r="M36" s="157" t="s">
        <v>133</v>
      </c>
      <c r="N36" s="157" t="s">
        <v>131</v>
      </c>
      <c r="O36" s="157" t="s">
        <v>137</v>
      </c>
    </row>
    <row r="37" spans="3:15">
      <c r="C37" s="157" t="s">
        <v>82</v>
      </c>
      <c r="D37" s="202">
        <f>R5</f>
        <v>4493.8592177747414</v>
      </c>
      <c r="E37" s="202">
        <f>R19</f>
        <v>159.6779159502629</v>
      </c>
      <c r="F37" s="202">
        <f>Q5</f>
        <v>1252.5579407514197</v>
      </c>
      <c r="G37" s="203">
        <f>P19</f>
        <v>102.67817925980161</v>
      </c>
      <c r="H37" s="203">
        <f>P5</f>
        <v>2686.1103360000002</v>
      </c>
      <c r="I37" s="203">
        <f>Q19</f>
        <v>56.999736690461276</v>
      </c>
      <c r="J37" s="204">
        <f>F37*C$32</f>
        <v>801.63708208090861</v>
      </c>
      <c r="K37" s="204">
        <f>G37*D$32</f>
        <v>36.964144533528575</v>
      </c>
      <c r="L37" s="204">
        <f>H37*E$32</f>
        <v>2202.6104755199999</v>
      </c>
      <c r="M37" s="204">
        <f>I37*F$32</f>
        <v>10.259952604283029</v>
      </c>
      <c r="N37" s="203">
        <f>O5</f>
        <v>555.1909410233219</v>
      </c>
      <c r="O37" s="205">
        <f>J37+L37+N37</f>
        <v>3559.4384986242303</v>
      </c>
    </row>
    <row r="38" spans="3:15">
      <c r="C38" s="157" t="s">
        <v>77</v>
      </c>
      <c r="D38" s="202">
        <f t="shared" ref="D38:D39" si="12">R6</f>
        <v>4216.5831266074092</v>
      </c>
      <c r="E38" s="202">
        <f t="shared" ref="E38:E39" si="13">R20</f>
        <v>152.57177161979862</v>
      </c>
      <c r="F38" s="202">
        <f t="shared" ref="F38:F39" si="14">Q6</f>
        <v>1096.4018244945141</v>
      </c>
      <c r="G38" s="203">
        <f t="shared" ref="G38:G39" si="15">P20</f>
        <v>102.67817925980161</v>
      </c>
      <c r="H38" s="203">
        <f t="shared" ref="H38:H39" si="16">P6</f>
        <v>2686.1103360000002</v>
      </c>
      <c r="I38" s="203">
        <f t="shared" ref="I38:I39" si="17">Q20</f>
        <v>49.893592359997015</v>
      </c>
      <c r="J38" s="204">
        <f>F38*$C$32</f>
        <v>701.69716767648902</v>
      </c>
      <c r="K38" s="204">
        <f t="shared" ref="K38:M39" si="18">G38*D$32</f>
        <v>36.964144533528575</v>
      </c>
      <c r="L38" s="204">
        <f t="shared" si="18"/>
        <v>2202.6104755199999</v>
      </c>
      <c r="M38" s="204">
        <f t="shared" si="18"/>
        <v>8.9808466247994616</v>
      </c>
      <c r="N38" s="203">
        <f t="shared" ref="N38:N39" si="19">O6</f>
        <v>434.07096611289512</v>
      </c>
      <c r="O38" s="205">
        <f t="shared" ref="O38:O39" si="20">J38+L38+N38</f>
        <v>3338.378609309384</v>
      </c>
    </row>
    <row r="39" spans="3:15" ht="13.5" customHeight="1">
      <c r="C39" s="183" t="s">
        <v>80</v>
      </c>
      <c r="D39" s="202">
        <f t="shared" si="12"/>
        <v>2799.7004652897367</v>
      </c>
      <c r="E39" s="202">
        <f t="shared" si="13"/>
        <v>341.00008000142452</v>
      </c>
      <c r="F39" s="202">
        <f t="shared" si="14"/>
        <v>433.19659421646622</v>
      </c>
      <c r="G39" s="203">
        <f t="shared" si="15"/>
        <v>81.286891914009587</v>
      </c>
      <c r="H39" s="203">
        <f t="shared" si="16"/>
        <v>2126.5040159999994</v>
      </c>
      <c r="I39" s="203">
        <f t="shared" si="17"/>
        <v>19.713333014143991</v>
      </c>
      <c r="J39" s="204">
        <f>F39*$C$32</f>
        <v>277.24582029853838</v>
      </c>
      <c r="K39" s="204">
        <f t="shared" si="18"/>
        <v>29.263281089043449</v>
      </c>
      <c r="L39" s="204">
        <f t="shared" si="18"/>
        <v>1743.7332931199994</v>
      </c>
      <c r="M39" s="204">
        <f t="shared" si="18"/>
        <v>3.5483999425459185</v>
      </c>
      <c r="N39" s="203">
        <f t="shared" si="19"/>
        <v>239.99985507327096</v>
      </c>
      <c r="O39" s="205">
        <f t="shared" si="20"/>
        <v>2260.9789684918087</v>
      </c>
    </row>
    <row r="40" spans="3:15">
      <c r="C40" s="206"/>
    </row>
    <row r="41" spans="3:15">
      <c r="C41" s="206"/>
      <c r="D41" s="199" t="s">
        <v>128</v>
      </c>
      <c r="E41" s="199" t="s">
        <v>129</v>
      </c>
      <c r="F41" s="491" t="s">
        <v>130</v>
      </c>
      <c r="G41" s="491"/>
      <c r="H41" s="491" t="s">
        <v>134</v>
      </c>
      <c r="I41" s="491"/>
      <c r="J41" s="492" t="s">
        <v>123</v>
      </c>
      <c r="K41" s="492"/>
      <c r="L41" s="492" t="s">
        <v>124</v>
      </c>
      <c r="M41" s="492"/>
      <c r="N41" s="157" t="s">
        <v>135</v>
      </c>
      <c r="O41" s="157" t="s">
        <v>136</v>
      </c>
    </row>
    <row r="42" spans="3:15">
      <c r="C42" s="206"/>
      <c r="D42" s="199" t="s">
        <v>131</v>
      </c>
      <c r="E42" s="199" t="s">
        <v>132</v>
      </c>
      <c r="F42" s="201" t="s">
        <v>131</v>
      </c>
      <c r="G42" s="201" t="s">
        <v>133</v>
      </c>
      <c r="H42" s="201" t="s">
        <v>131</v>
      </c>
      <c r="I42" s="157" t="s">
        <v>133</v>
      </c>
      <c r="J42" s="157" t="s">
        <v>131</v>
      </c>
      <c r="K42" s="157" t="s">
        <v>133</v>
      </c>
      <c r="L42" s="157" t="s">
        <v>131</v>
      </c>
      <c r="M42" s="157" t="s">
        <v>133</v>
      </c>
      <c r="N42" s="157" t="s">
        <v>131</v>
      </c>
      <c r="O42" s="157" t="s">
        <v>137</v>
      </c>
    </row>
    <row r="43" spans="3:15">
      <c r="C43" s="157" t="s">
        <v>79</v>
      </c>
      <c r="D43" s="202">
        <f>R12</f>
        <v>4493.8592177747414</v>
      </c>
      <c r="E43" s="202">
        <f>R26</f>
        <v>159.6779159502629</v>
      </c>
      <c r="F43" s="202">
        <f>Q12</f>
        <v>1252.5579407514197</v>
      </c>
      <c r="G43" s="203">
        <f>Q26</f>
        <v>56.999736690461276</v>
      </c>
      <c r="H43" s="203">
        <f>P5</f>
        <v>2686.1103360000002</v>
      </c>
      <c r="I43" s="203">
        <f>P26</f>
        <v>102.67817925980161</v>
      </c>
      <c r="J43" s="204">
        <f t="shared" ref="J43:M45" si="21">C$32*F43</f>
        <v>801.63708208090861</v>
      </c>
      <c r="K43" s="204">
        <f t="shared" si="21"/>
        <v>20.519905208566058</v>
      </c>
      <c r="L43" s="204">
        <f t="shared" si="21"/>
        <v>2202.6104755199999</v>
      </c>
      <c r="M43" s="204">
        <f t="shared" si="21"/>
        <v>18.482072266764288</v>
      </c>
      <c r="N43" s="203">
        <f>O12</f>
        <v>555.1909410233219</v>
      </c>
      <c r="O43" s="205">
        <f>J43+L43+N43</f>
        <v>3559.4384986242303</v>
      </c>
    </row>
    <row r="44" spans="3:15">
      <c r="C44" s="157" t="s">
        <v>78</v>
      </c>
      <c r="D44" s="202">
        <f t="shared" ref="D44:D45" si="22">R13</f>
        <v>4216.5831266074092</v>
      </c>
      <c r="E44" s="202">
        <f t="shared" ref="E44:E45" si="23">R27</f>
        <v>152.57177161979862</v>
      </c>
      <c r="F44" s="202">
        <f t="shared" ref="F44:F45" si="24">Q13</f>
        <v>1096.4018244945141</v>
      </c>
      <c r="G44" s="203">
        <f t="shared" ref="G44:G45" si="25">Q27</f>
        <v>49.893592359997015</v>
      </c>
      <c r="H44" s="203">
        <f t="shared" ref="H44:H45" si="26">P6</f>
        <v>2686.1103360000002</v>
      </c>
      <c r="I44" s="203">
        <f t="shared" ref="I44:I45" si="27">P27</f>
        <v>102.67817925980161</v>
      </c>
      <c r="J44" s="204">
        <f t="shared" si="21"/>
        <v>701.69716767648902</v>
      </c>
      <c r="K44" s="204">
        <f t="shared" si="21"/>
        <v>17.961693249598923</v>
      </c>
      <c r="L44" s="204">
        <f t="shared" si="21"/>
        <v>2202.6104755199999</v>
      </c>
      <c r="M44" s="204">
        <f t="shared" si="21"/>
        <v>18.482072266764288</v>
      </c>
      <c r="N44" s="203">
        <f t="shared" ref="N44:N45" si="28">O13</f>
        <v>434.07096611289512</v>
      </c>
      <c r="O44" s="205">
        <f t="shared" ref="O44:O45" si="29">J44+L44+N44</f>
        <v>3338.378609309384</v>
      </c>
    </row>
    <row r="45" spans="3:15" ht="14.25" customHeight="1">
      <c r="C45" s="183" t="s">
        <v>81</v>
      </c>
      <c r="D45" s="202">
        <f t="shared" si="22"/>
        <v>3589.3209512096273</v>
      </c>
      <c r="E45" s="202">
        <f t="shared" si="23"/>
        <v>130.8697402096179</v>
      </c>
      <c r="F45" s="202">
        <f t="shared" si="24"/>
        <v>807.53169985642626</v>
      </c>
      <c r="G45" s="203">
        <f t="shared" si="25"/>
        <v>36.748075888133108</v>
      </c>
      <c r="H45" s="203">
        <f t="shared" si="26"/>
        <v>2126.5040159999994</v>
      </c>
      <c r="I45" s="203">
        <f t="shared" si="27"/>
        <v>94.121664321484786</v>
      </c>
      <c r="J45" s="204">
        <f t="shared" si="21"/>
        <v>516.82028790811285</v>
      </c>
      <c r="K45" s="204">
        <f t="shared" si="21"/>
        <v>13.229307319727919</v>
      </c>
      <c r="L45" s="204">
        <f t="shared" si="21"/>
        <v>1743.7332931199994</v>
      </c>
      <c r="M45" s="204">
        <f t="shared" si="21"/>
        <v>16.941899577867261</v>
      </c>
      <c r="N45" s="203">
        <f t="shared" si="28"/>
        <v>319.52144335320128</v>
      </c>
      <c r="O45" s="205">
        <f t="shared" si="29"/>
        <v>2580.0750243813136</v>
      </c>
    </row>
  </sheetData>
  <mergeCells count="16">
    <mergeCell ref="F41:G41"/>
    <mergeCell ref="H41:I41"/>
    <mergeCell ref="J41:K41"/>
    <mergeCell ref="L41:M41"/>
    <mergeCell ref="H23:M23"/>
    <mergeCell ref="H2:M2"/>
    <mergeCell ref="N2:R2"/>
    <mergeCell ref="H16:M16"/>
    <mergeCell ref="N16:R16"/>
    <mergeCell ref="F35:G35"/>
    <mergeCell ref="H35:I35"/>
    <mergeCell ref="J35:K35"/>
    <mergeCell ref="L35:M35"/>
    <mergeCell ref="H9:M9"/>
    <mergeCell ref="N9:R9"/>
    <mergeCell ref="N23:R23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0070C0"/>
  </sheetPr>
  <dimension ref="A1:H98"/>
  <sheetViews>
    <sheetView topLeftCell="A65" workbookViewId="0"/>
  </sheetViews>
  <sheetFormatPr defaultColWidth="9.140625" defaultRowHeight="11.25"/>
  <cols>
    <col min="1" max="1" width="9.140625" style="41"/>
    <col min="2" max="2" width="61.5703125" style="41" bestFit="1" customWidth="1"/>
    <col min="3" max="3" width="33.7109375" style="41" customWidth="1"/>
    <col min="4" max="4" width="18.28515625" style="41" customWidth="1"/>
    <col min="5" max="5" width="29.28515625" style="41" customWidth="1"/>
    <col min="6" max="6" width="36.28515625" style="41" customWidth="1"/>
    <col min="7" max="7" width="13.5703125" style="41" bestFit="1" customWidth="1"/>
    <col min="8" max="8" width="11.85546875" style="41" bestFit="1" customWidth="1"/>
    <col min="9" max="16384" width="9.140625" style="41"/>
  </cols>
  <sheetData>
    <row r="1" spans="1:8" ht="12.75">
      <c r="A1" s="40"/>
      <c r="B1" s="495" t="s">
        <v>16</v>
      </c>
      <c r="C1" s="496"/>
      <c r="D1" s="496"/>
      <c r="E1" s="496"/>
      <c r="F1" s="497"/>
      <c r="H1" s="432" t="s">
        <v>307</v>
      </c>
    </row>
    <row r="2" spans="1:8" ht="12.75">
      <c r="B2" s="324"/>
      <c r="C2" s="325"/>
      <c r="D2" s="325"/>
      <c r="E2" s="325"/>
      <c r="F2" s="326"/>
      <c r="H2" s="433" t="s">
        <v>165</v>
      </c>
    </row>
    <row r="3" spans="1:8" ht="12.75">
      <c r="B3" s="327" t="s">
        <v>17</v>
      </c>
      <c r="C3" s="325"/>
      <c r="D3" s="325"/>
      <c r="E3" s="325"/>
      <c r="F3" s="326"/>
      <c r="H3" s="433" t="s">
        <v>166</v>
      </c>
    </row>
    <row r="4" spans="1:8" ht="12.75">
      <c r="B4" s="307" t="s">
        <v>10</v>
      </c>
      <c r="C4" s="321" t="s">
        <v>20</v>
      </c>
      <c r="D4" s="321" t="s">
        <v>45</v>
      </c>
      <c r="E4" s="321" t="s">
        <v>18</v>
      </c>
      <c r="F4" s="326"/>
      <c r="H4" s="433" t="s">
        <v>167</v>
      </c>
    </row>
    <row r="5" spans="1:8" ht="22.5">
      <c r="B5" s="319" t="s">
        <v>22</v>
      </c>
      <c r="C5" s="322">
        <v>1.26</v>
      </c>
      <c r="D5" s="322">
        <v>9.5</v>
      </c>
      <c r="E5" s="78" t="s">
        <v>19</v>
      </c>
      <c r="F5" s="326"/>
      <c r="H5" s="433" t="s">
        <v>308</v>
      </c>
    </row>
    <row r="6" spans="1:8" ht="22.5">
      <c r="B6" s="319" t="s">
        <v>23</v>
      </c>
      <c r="C6" s="322">
        <v>1.26</v>
      </c>
      <c r="D6" s="322">
        <v>9.5</v>
      </c>
      <c r="E6" s="78" t="s">
        <v>19</v>
      </c>
      <c r="F6" s="326"/>
      <c r="H6" s="433" t="s">
        <v>309</v>
      </c>
    </row>
    <row r="7" spans="1:8" ht="12.75">
      <c r="B7" s="306"/>
      <c r="C7" s="322"/>
      <c r="D7" s="322"/>
      <c r="E7" s="322"/>
      <c r="F7" s="326"/>
      <c r="H7" s="433" t="s">
        <v>310</v>
      </c>
    </row>
    <row r="8" spans="1:8" ht="15.75" customHeight="1">
      <c r="B8" s="327" t="s">
        <v>21</v>
      </c>
      <c r="C8" s="325"/>
      <c r="D8" s="325"/>
      <c r="E8" s="325"/>
      <c r="F8" s="326"/>
      <c r="H8" s="433" t="s">
        <v>311</v>
      </c>
    </row>
    <row r="9" spans="1:8" ht="12.75">
      <c r="B9" s="328" t="s">
        <v>9</v>
      </c>
      <c r="C9" s="325"/>
      <c r="D9" s="325"/>
      <c r="E9" s="325"/>
      <c r="F9" s="326"/>
      <c r="H9" s="433" t="s">
        <v>172</v>
      </c>
    </row>
    <row r="10" spans="1:8" ht="12.75">
      <c r="B10" s="328" t="s">
        <v>75</v>
      </c>
      <c r="C10" s="325">
        <v>2013</v>
      </c>
      <c r="D10" s="325"/>
      <c r="E10" s="325"/>
      <c r="F10" s="326"/>
      <c r="H10" s="433" t="s">
        <v>173</v>
      </c>
    </row>
    <row r="11" spans="1:8" ht="12.75">
      <c r="B11" s="324"/>
      <c r="C11" s="329"/>
      <c r="D11" s="325"/>
      <c r="E11" s="325"/>
      <c r="F11" s="326"/>
      <c r="H11" s="433" t="s">
        <v>174</v>
      </c>
    </row>
    <row r="12" spans="1:8" s="42" customFormat="1" ht="22.5">
      <c r="B12" s="307" t="s">
        <v>10</v>
      </c>
      <c r="C12" s="321" t="s">
        <v>11</v>
      </c>
      <c r="D12" s="321" t="s">
        <v>12</v>
      </c>
      <c r="E12" s="321" t="s">
        <v>13</v>
      </c>
      <c r="F12" s="310" t="s">
        <v>24</v>
      </c>
      <c r="H12" s="433" t="s">
        <v>175</v>
      </c>
    </row>
    <row r="13" spans="1:8" ht="12.75">
      <c r="B13" s="319" t="s">
        <v>14</v>
      </c>
      <c r="C13" s="320">
        <v>41282</v>
      </c>
      <c r="D13" s="322">
        <v>1.6</v>
      </c>
      <c r="E13" s="322">
        <v>8.5</v>
      </c>
      <c r="F13" s="308" t="s">
        <v>9</v>
      </c>
      <c r="H13" s="433" t="s">
        <v>176</v>
      </c>
    </row>
    <row r="14" spans="1:8" ht="12.75">
      <c r="B14" s="319" t="s">
        <v>15</v>
      </c>
      <c r="C14" s="320">
        <v>41282</v>
      </c>
      <c r="D14" s="322">
        <v>2</v>
      </c>
      <c r="E14" s="322">
        <v>5.5</v>
      </c>
      <c r="F14" s="308" t="s">
        <v>9</v>
      </c>
      <c r="H14" s="433" t="s">
        <v>177</v>
      </c>
    </row>
    <row r="15" spans="1:8" ht="12.75">
      <c r="B15" s="324"/>
      <c r="C15" s="325"/>
      <c r="D15" s="330"/>
      <c r="E15" s="325"/>
      <c r="F15" s="326"/>
      <c r="H15" s="433" t="s">
        <v>178</v>
      </c>
    </row>
    <row r="16" spans="1:8" ht="12.75">
      <c r="B16" s="309" t="s">
        <v>1</v>
      </c>
      <c r="C16" s="44" t="s">
        <v>5</v>
      </c>
      <c r="D16" s="320" t="s">
        <v>18</v>
      </c>
      <c r="E16" s="332"/>
      <c r="F16" s="326"/>
      <c r="H16" s="433" t="s">
        <v>179</v>
      </c>
    </row>
    <row r="17" spans="2:8" ht="12.75">
      <c r="B17" s="319" t="s">
        <v>2</v>
      </c>
      <c r="C17" s="46">
        <v>0.3</v>
      </c>
      <c r="D17" s="320" t="s">
        <v>25</v>
      </c>
      <c r="E17" s="325"/>
      <c r="F17" s="326"/>
      <c r="H17" s="433" t="s">
        <v>180</v>
      </c>
    </row>
    <row r="18" spans="2:8" ht="13.5" thickBot="1">
      <c r="B18" s="311" t="s">
        <v>3</v>
      </c>
      <c r="C18" s="315">
        <v>0.7</v>
      </c>
      <c r="D18" s="317" t="s">
        <v>25</v>
      </c>
      <c r="E18" s="333"/>
      <c r="F18" s="331"/>
      <c r="H18" s="433" t="s">
        <v>181</v>
      </c>
    </row>
    <row r="19" spans="2:8" ht="13.5" thickBot="1">
      <c r="D19" s="43"/>
      <c r="H19" s="433" t="s">
        <v>182</v>
      </c>
    </row>
    <row r="20" spans="2:8" ht="12.75">
      <c r="B20" s="79" t="s">
        <v>264</v>
      </c>
      <c r="C20" s="80"/>
      <c r="D20" s="80"/>
      <c r="E20" s="81"/>
      <c r="H20" s="433" t="s">
        <v>312</v>
      </c>
    </row>
    <row r="21" spans="2:8">
      <c r="B21" s="82"/>
      <c r="C21" s="48" t="s">
        <v>61</v>
      </c>
      <c r="D21" s="48" t="s">
        <v>18</v>
      </c>
      <c r="E21" s="83"/>
      <c r="F21" s="45"/>
    </row>
    <row r="22" spans="2:8" ht="33.75">
      <c r="B22" s="84" t="s">
        <v>27</v>
      </c>
      <c r="C22" s="110">
        <v>2190</v>
      </c>
      <c r="D22" s="49" t="s">
        <v>290</v>
      </c>
      <c r="E22" s="85"/>
    </row>
    <row r="23" spans="2:8" ht="45">
      <c r="B23" s="84" t="s">
        <v>44</v>
      </c>
      <c r="C23" s="50">
        <v>2.83</v>
      </c>
      <c r="D23" s="49" t="s">
        <v>291</v>
      </c>
      <c r="E23" s="85"/>
    </row>
    <row r="24" spans="2:8">
      <c r="B24" s="82"/>
      <c r="C24" s="47"/>
      <c r="D24" s="47"/>
      <c r="E24" s="69"/>
      <c r="F24" s="45"/>
    </row>
    <row r="25" spans="2:8">
      <c r="B25" s="84" t="s">
        <v>28</v>
      </c>
      <c r="C25" s="52"/>
      <c r="D25" s="52"/>
      <c r="E25" s="69"/>
    </row>
    <row r="26" spans="2:8">
      <c r="B26" s="86" t="s">
        <v>29</v>
      </c>
      <c r="C26" s="52">
        <v>0.64</v>
      </c>
      <c r="D26" s="316" t="s">
        <v>292</v>
      </c>
      <c r="E26" s="87"/>
      <c r="F26" s="45"/>
    </row>
    <row r="27" spans="2:8">
      <c r="B27" s="86" t="s">
        <v>30</v>
      </c>
      <c r="C27" s="52">
        <v>0.36</v>
      </c>
      <c r="D27" s="318" t="s">
        <v>292</v>
      </c>
      <c r="E27" s="87"/>
      <c r="F27" s="45"/>
    </row>
    <row r="28" spans="2:8">
      <c r="B28" s="82"/>
      <c r="C28" s="62"/>
      <c r="D28" s="47"/>
      <c r="E28" s="69"/>
      <c r="F28" s="45"/>
    </row>
    <row r="29" spans="2:8">
      <c r="B29" s="84" t="s">
        <v>31</v>
      </c>
      <c r="C29" s="52"/>
      <c r="D29" s="52"/>
      <c r="E29" s="69"/>
      <c r="F29" s="45"/>
    </row>
    <row r="30" spans="2:8">
      <c r="B30" s="86" t="s">
        <v>29</v>
      </c>
      <c r="C30" s="52">
        <v>0.82</v>
      </c>
      <c r="D30" s="318" t="s">
        <v>292</v>
      </c>
      <c r="E30" s="87"/>
      <c r="F30" s="45"/>
    </row>
    <row r="31" spans="2:8">
      <c r="B31" s="86" t="s">
        <v>30</v>
      </c>
      <c r="C31" s="52">
        <v>0.18</v>
      </c>
      <c r="D31" s="318" t="s">
        <v>292</v>
      </c>
      <c r="E31" s="87"/>
      <c r="F31" s="45"/>
    </row>
    <row r="32" spans="2:8">
      <c r="B32" s="82"/>
      <c r="C32" s="62"/>
      <c r="D32" s="47"/>
      <c r="E32" s="69"/>
    </row>
    <row r="33" spans="2:7">
      <c r="B33" s="56"/>
      <c r="C33" s="47"/>
      <c r="D33" s="47"/>
      <c r="E33" s="69"/>
    </row>
    <row r="34" spans="2:7" ht="22.5">
      <c r="B34" s="84" t="s">
        <v>76</v>
      </c>
      <c r="C34" s="111">
        <v>0.45</v>
      </c>
      <c r="D34" s="49" t="s">
        <v>42</v>
      </c>
      <c r="E34" s="69"/>
    </row>
    <row r="35" spans="2:7">
      <c r="B35" s="84"/>
      <c r="C35" s="47"/>
      <c r="D35" s="47"/>
      <c r="E35" s="69"/>
    </row>
    <row r="36" spans="2:7">
      <c r="B36" s="56"/>
      <c r="C36" s="47"/>
      <c r="D36" s="47"/>
      <c r="E36" s="69"/>
    </row>
    <row r="37" spans="2:7">
      <c r="B37" s="56" t="s">
        <v>32</v>
      </c>
      <c r="C37" s="47"/>
      <c r="D37" s="47"/>
      <c r="E37" s="69"/>
    </row>
    <row r="38" spans="2:7" ht="12" thickBot="1">
      <c r="B38" s="88" t="s">
        <v>43</v>
      </c>
      <c r="C38" s="76"/>
      <c r="D38" s="76"/>
      <c r="E38" s="77"/>
    </row>
    <row r="40" spans="2:7" ht="12" thickBot="1">
      <c r="B40" s="51"/>
      <c r="C40" s="51"/>
      <c r="D40" s="51"/>
      <c r="E40" s="51"/>
      <c r="F40" s="51"/>
      <c r="G40" s="51"/>
    </row>
    <row r="41" spans="2:7">
      <c r="B41" s="53"/>
      <c r="C41" s="54"/>
      <c r="D41" s="54"/>
      <c r="E41" s="54"/>
      <c r="F41" s="55"/>
      <c r="G41" s="51"/>
    </row>
    <row r="42" spans="2:7">
      <c r="B42" s="56" t="s">
        <v>46</v>
      </c>
      <c r="C42" s="57"/>
      <c r="D42" s="57"/>
      <c r="E42" s="58" t="s">
        <v>47</v>
      </c>
      <c r="F42" s="59">
        <v>0.52</v>
      </c>
      <c r="G42" s="51"/>
    </row>
    <row r="43" spans="2:7">
      <c r="B43" s="60" t="s">
        <v>34</v>
      </c>
      <c r="C43" s="61"/>
      <c r="D43" s="62" t="s">
        <v>48</v>
      </c>
      <c r="E43" s="58" t="s">
        <v>49</v>
      </c>
      <c r="F43" s="59">
        <v>0.5</v>
      </c>
      <c r="G43" s="51"/>
    </row>
    <row r="44" spans="2:7">
      <c r="B44" s="63" t="s">
        <v>50</v>
      </c>
      <c r="C44" s="64" t="s">
        <v>51</v>
      </c>
      <c r="D44" s="65" t="s">
        <v>52</v>
      </c>
      <c r="E44" s="58" t="s">
        <v>53</v>
      </c>
      <c r="F44" s="59">
        <v>0.84</v>
      </c>
      <c r="G44" s="51"/>
    </row>
    <row r="45" spans="2:7">
      <c r="B45" s="66" t="s">
        <v>40</v>
      </c>
      <c r="C45" s="67" t="s">
        <v>40</v>
      </c>
      <c r="D45" s="68" t="s">
        <v>54</v>
      </c>
      <c r="E45" s="47"/>
      <c r="F45" s="69"/>
      <c r="G45" s="51"/>
    </row>
    <row r="46" spans="2:7">
      <c r="B46" s="70">
        <v>2.2000000000000002</v>
      </c>
      <c r="C46" s="71">
        <f t="shared" ref="C46:C61" si="0">B46+0.1</f>
        <v>2.3000000000000003</v>
      </c>
      <c r="D46" s="72">
        <v>9.1999999999999993</v>
      </c>
      <c r="E46" s="47"/>
      <c r="F46" s="69"/>
      <c r="G46" s="51"/>
    </row>
    <row r="47" spans="2:7">
      <c r="B47" s="70">
        <f>B46+0.1</f>
        <v>2.3000000000000003</v>
      </c>
      <c r="C47" s="71">
        <f t="shared" si="0"/>
        <v>2.4000000000000004</v>
      </c>
      <c r="D47" s="72">
        <v>9.6</v>
      </c>
      <c r="E47" s="47"/>
      <c r="F47" s="69"/>
      <c r="G47" s="51"/>
    </row>
    <row r="48" spans="2:7">
      <c r="B48" s="70">
        <f>B47+0.1</f>
        <v>2.4000000000000004</v>
      </c>
      <c r="C48" s="71">
        <f t="shared" si="0"/>
        <v>2.5000000000000004</v>
      </c>
      <c r="D48" s="72">
        <v>10</v>
      </c>
      <c r="E48" s="47"/>
      <c r="F48" s="69"/>
      <c r="G48" s="51"/>
    </row>
    <row r="49" spans="2:7">
      <c r="B49" s="70">
        <f>B48+0.1</f>
        <v>2.5000000000000004</v>
      </c>
      <c r="C49" s="71">
        <f t="shared" si="0"/>
        <v>2.6000000000000005</v>
      </c>
      <c r="D49" s="72">
        <v>10.5</v>
      </c>
      <c r="E49" s="47"/>
      <c r="F49" s="69"/>
      <c r="G49" s="51"/>
    </row>
    <row r="50" spans="2:7">
      <c r="B50" s="70">
        <f>B49+0.1</f>
        <v>2.6000000000000005</v>
      </c>
      <c r="C50" s="71">
        <f t="shared" si="0"/>
        <v>2.7000000000000006</v>
      </c>
      <c r="D50" s="72">
        <v>10.9</v>
      </c>
      <c r="E50" s="47"/>
      <c r="F50" s="69"/>
      <c r="G50" s="51"/>
    </row>
    <row r="51" spans="2:7">
      <c r="B51" s="70">
        <v>2.7</v>
      </c>
      <c r="C51" s="71">
        <f t="shared" si="0"/>
        <v>2.8000000000000003</v>
      </c>
      <c r="D51" s="72">
        <v>11.3</v>
      </c>
      <c r="E51" s="47"/>
      <c r="F51" s="69"/>
      <c r="G51" s="51"/>
    </row>
    <row r="52" spans="2:7">
      <c r="B52" s="70">
        <f t="shared" ref="B52:B61" si="1">B51+0.1</f>
        <v>2.8000000000000003</v>
      </c>
      <c r="C52" s="71">
        <f t="shared" si="0"/>
        <v>2.9000000000000004</v>
      </c>
      <c r="D52" s="72">
        <v>11.7</v>
      </c>
      <c r="E52" s="47"/>
      <c r="F52" s="69"/>
      <c r="G52" s="51"/>
    </row>
    <row r="53" spans="2:7">
      <c r="B53" s="70">
        <f t="shared" si="1"/>
        <v>2.9000000000000004</v>
      </c>
      <c r="C53" s="71">
        <f t="shared" si="0"/>
        <v>3.0000000000000004</v>
      </c>
      <c r="D53" s="72">
        <v>12.1</v>
      </c>
      <c r="E53" s="47"/>
      <c r="F53" s="69"/>
      <c r="G53" s="51"/>
    </row>
    <row r="54" spans="2:7">
      <c r="B54" s="70">
        <f t="shared" si="1"/>
        <v>3.0000000000000004</v>
      </c>
      <c r="C54" s="71">
        <f t="shared" si="0"/>
        <v>3.1000000000000005</v>
      </c>
      <c r="D54" s="72">
        <v>12.5</v>
      </c>
      <c r="E54" s="47"/>
      <c r="F54" s="69"/>
      <c r="G54" s="51"/>
    </row>
    <row r="55" spans="2:7">
      <c r="B55" s="70">
        <f t="shared" si="1"/>
        <v>3.1000000000000005</v>
      </c>
      <c r="C55" s="71">
        <f t="shared" si="0"/>
        <v>3.2000000000000006</v>
      </c>
      <c r="D55" s="72">
        <v>12.9</v>
      </c>
      <c r="E55" s="47"/>
      <c r="F55" s="69"/>
      <c r="G55" s="51"/>
    </row>
    <row r="56" spans="2:7">
      <c r="B56" s="70">
        <f t="shared" si="1"/>
        <v>3.2000000000000006</v>
      </c>
      <c r="C56" s="71">
        <f t="shared" si="0"/>
        <v>3.3000000000000007</v>
      </c>
      <c r="D56" s="72">
        <v>13.3</v>
      </c>
      <c r="E56" s="47"/>
      <c r="F56" s="69"/>
      <c r="G56" s="51"/>
    </row>
    <row r="57" spans="2:7">
      <c r="B57" s="70">
        <f t="shared" si="1"/>
        <v>3.3000000000000007</v>
      </c>
      <c r="C57" s="71">
        <f t="shared" si="0"/>
        <v>3.4000000000000008</v>
      </c>
      <c r="D57" s="72">
        <v>13.7</v>
      </c>
      <c r="E57" s="47"/>
      <c r="F57" s="69"/>
      <c r="G57" s="51"/>
    </row>
    <row r="58" spans="2:7">
      <c r="B58" s="70">
        <f t="shared" si="1"/>
        <v>3.4000000000000008</v>
      </c>
      <c r="C58" s="71">
        <f t="shared" si="0"/>
        <v>3.5000000000000009</v>
      </c>
      <c r="D58" s="72">
        <v>14.1</v>
      </c>
      <c r="E58" s="47"/>
      <c r="F58" s="69"/>
      <c r="G58" s="51"/>
    </row>
    <row r="59" spans="2:7">
      <c r="B59" s="70">
        <f t="shared" si="1"/>
        <v>3.5000000000000009</v>
      </c>
      <c r="C59" s="71">
        <f t="shared" si="0"/>
        <v>3.600000000000001</v>
      </c>
      <c r="D59" s="72">
        <v>14.6</v>
      </c>
      <c r="E59" s="47"/>
      <c r="F59" s="69"/>
      <c r="G59" s="51"/>
    </row>
    <row r="60" spans="2:7">
      <c r="B60" s="70">
        <f t="shared" si="1"/>
        <v>3.600000000000001</v>
      </c>
      <c r="C60" s="71">
        <f t="shared" si="0"/>
        <v>3.7000000000000011</v>
      </c>
      <c r="D60" s="72">
        <v>15</v>
      </c>
      <c r="E60" s="47"/>
      <c r="F60" s="69"/>
      <c r="G60" s="51"/>
    </row>
    <row r="61" spans="2:7" ht="12" thickBot="1">
      <c r="B61" s="73">
        <f t="shared" si="1"/>
        <v>3.7000000000000011</v>
      </c>
      <c r="C61" s="74">
        <f t="shared" si="0"/>
        <v>3.8000000000000012</v>
      </c>
      <c r="D61" s="75">
        <v>15.4</v>
      </c>
      <c r="E61" s="76"/>
      <c r="F61" s="77"/>
      <c r="G61" s="51"/>
    </row>
    <row r="65" spans="2:4" ht="13.5" thickBot="1">
      <c r="B65" s="323" t="s">
        <v>265</v>
      </c>
    </row>
    <row r="66" spans="2:4" ht="12.75">
      <c r="B66" s="115" t="s">
        <v>91</v>
      </c>
      <c r="C66" s="116" t="s">
        <v>92</v>
      </c>
      <c r="D66" s="117" t="s">
        <v>93</v>
      </c>
    </row>
    <row r="67" spans="2:4" ht="12.75">
      <c r="B67" s="118">
        <v>1.04</v>
      </c>
      <c r="C67" s="114">
        <f xml:space="preserve"> 0.26659*B67^-1.28252</f>
        <v>0.25351184521612874</v>
      </c>
      <c r="D67" s="113">
        <f t="shared" ref="D67:D69" si="2">(0.2178*(B67^3)) -(1.13513*(B67^2)) + (1.82863*B67) - 0.7052</f>
        <v>0.2138139711999999</v>
      </c>
    </row>
    <row r="68" spans="2:4" ht="12.75">
      <c r="B68" s="118">
        <v>1.26</v>
      </c>
      <c r="C68" s="114">
        <f t="shared" ref="C68:C69" si="3" xml:space="preserve"> 0.26659*B68^-1.28252</f>
        <v>0.19820592059949549</v>
      </c>
      <c r="D68" s="113">
        <f t="shared" si="2"/>
        <v>0.23242330479999973</v>
      </c>
    </row>
    <row r="69" spans="2:4" ht="12.75">
      <c r="B69" s="118">
        <v>1.6</v>
      </c>
      <c r="C69" s="114">
        <f t="shared" si="3"/>
        <v>0.14590020244438415</v>
      </c>
      <c r="D69" s="113">
        <f t="shared" si="2"/>
        <v>0.20678399999999941</v>
      </c>
    </row>
    <row r="70" spans="2:4" ht="12.75">
      <c r="B70" s="118">
        <v>1.8</v>
      </c>
      <c r="C70" s="114">
        <f t="shared" ref="C70:C71" si="4" xml:space="preserve"> 0.26659*B70^-1.28252</f>
        <v>0.12544453945360143</v>
      </c>
      <c r="D70" s="113">
        <f t="shared" ref="D70:D71" si="5">(0.2178*(B70^3)) -(1.13513*(B70^2)) + (1.82863*B70) - 0.7052</f>
        <v>0.17872239999999984</v>
      </c>
    </row>
    <row r="71" spans="2:4" ht="13.5" thickBot="1">
      <c r="B71" s="119">
        <v>2</v>
      </c>
      <c r="C71" s="114">
        <f t="shared" si="4"/>
        <v>0.10958897491930181</v>
      </c>
      <c r="D71" s="113">
        <f t="shared" si="5"/>
        <v>0.15393999999999997</v>
      </c>
    </row>
    <row r="73" spans="2:4" ht="12" thickBot="1"/>
    <row r="74" spans="2:4" ht="12.75">
      <c r="B74" s="493" t="s">
        <v>94</v>
      </c>
      <c r="C74" s="494"/>
    </row>
    <row r="75" spans="2:4" ht="12.75">
      <c r="B75" s="312" t="s">
        <v>95</v>
      </c>
      <c r="C75" s="314">
        <v>1</v>
      </c>
    </row>
    <row r="76" spans="2:4" ht="12.75">
      <c r="B76" s="312" t="s">
        <v>96</v>
      </c>
      <c r="C76" s="313">
        <f>8.3149</f>
        <v>8.3148999999999997</v>
      </c>
    </row>
    <row r="77" spans="2:4" ht="12.75">
      <c r="B77" s="312" t="s">
        <v>97</v>
      </c>
      <c r="C77" s="334">
        <v>3413</v>
      </c>
    </row>
    <row r="78" spans="2:4" ht="12.75">
      <c r="B78" s="312" t="s">
        <v>98</v>
      </c>
      <c r="C78" s="335">
        <f>135-55</f>
        <v>80</v>
      </c>
    </row>
    <row r="79" spans="2:4" ht="12.75">
      <c r="B79" s="312" t="s">
        <v>99</v>
      </c>
      <c r="C79" s="336">
        <v>1</v>
      </c>
    </row>
    <row r="80" spans="2:4" ht="12.75">
      <c r="B80" s="312" t="s">
        <v>100</v>
      </c>
      <c r="C80" s="336">
        <v>0.75</v>
      </c>
    </row>
    <row r="81" spans="2:6" ht="12.75">
      <c r="B81" s="312" t="s">
        <v>101</v>
      </c>
      <c r="C81" s="337">
        <v>0.35102007126018542</v>
      </c>
    </row>
    <row r="82" spans="2:6" ht="12.75">
      <c r="B82" s="312" t="s">
        <v>102</v>
      </c>
      <c r="C82" s="338">
        <v>102.03668954886484</v>
      </c>
    </row>
    <row r="83" spans="2:6" ht="22.5">
      <c r="B83" s="322" t="s">
        <v>112</v>
      </c>
      <c r="C83" s="339">
        <v>1.1200000000000001</v>
      </c>
    </row>
    <row r="85" spans="2:6" ht="15" customHeight="1"/>
    <row r="87" spans="2:6" ht="12" customHeight="1">
      <c r="B87" s="498" t="s">
        <v>266</v>
      </c>
      <c r="C87" s="499"/>
      <c r="D87" s="499"/>
      <c r="E87" s="499"/>
    </row>
    <row r="88" spans="2:6" ht="12">
      <c r="B88" s="340"/>
      <c r="C88" s="341"/>
      <c r="D88" s="341"/>
      <c r="E88" s="322" t="s">
        <v>24</v>
      </c>
    </row>
    <row r="89" spans="2:6" ht="12">
      <c r="B89" s="342" t="s">
        <v>26</v>
      </c>
      <c r="C89" s="343">
        <v>11.25</v>
      </c>
      <c r="D89" s="344" t="s">
        <v>60</v>
      </c>
      <c r="E89" s="322" t="s">
        <v>62</v>
      </c>
    </row>
    <row r="90" spans="2:6" ht="12">
      <c r="B90" s="342" t="s">
        <v>61</v>
      </c>
      <c r="C90" s="343">
        <v>7.125</v>
      </c>
      <c r="D90" s="344" t="s">
        <v>60</v>
      </c>
      <c r="E90" s="322" t="s">
        <v>62</v>
      </c>
    </row>
    <row r="92" spans="2:6" ht="12" thickBot="1"/>
    <row r="93" spans="2:6">
      <c r="B93" s="500" t="s">
        <v>267</v>
      </c>
      <c r="C93" s="501"/>
      <c r="D93" s="501"/>
      <c r="E93" s="501"/>
      <c r="F93" s="502"/>
    </row>
    <row r="94" spans="2:6">
      <c r="B94" s="346"/>
      <c r="C94" s="346" t="s">
        <v>64</v>
      </c>
      <c r="D94" s="346" t="s">
        <v>66</v>
      </c>
      <c r="E94" s="346" t="s">
        <v>71</v>
      </c>
      <c r="F94" s="346" t="s">
        <v>18</v>
      </c>
    </row>
    <row r="95" spans="2:6" ht="21.75" customHeight="1">
      <c r="B95" s="346" t="s">
        <v>67</v>
      </c>
      <c r="C95" s="346">
        <v>247</v>
      </c>
      <c r="D95" s="346">
        <v>247</v>
      </c>
      <c r="E95" s="346">
        <f>247</f>
        <v>247</v>
      </c>
      <c r="F95" s="346" t="s">
        <v>65</v>
      </c>
    </row>
    <row r="96" spans="2:6" ht="17.25" customHeight="1">
      <c r="B96" s="346" t="s">
        <v>68</v>
      </c>
      <c r="C96" s="346">
        <v>1505</v>
      </c>
      <c r="D96" s="346">
        <v>0</v>
      </c>
      <c r="E96" s="346">
        <f>C30*C96+C31*D96</f>
        <v>1234.0999999999999</v>
      </c>
      <c r="F96" s="346" t="s">
        <v>65</v>
      </c>
    </row>
    <row r="97" spans="2:6" ht="24.75" customHeight="1">
      <c r="B97" s="346" t="s">
        <v>69</v>
      </c>
      <c r="C97" s="346">
        <v>557</v>
      </c>
      <c r="D97" s="346">
        <v>0</v>
      </c>
      <c r="E97" s="346">
        <f>C97*C26+D97*C27</f>
        <v>356.48</v>
      </c>
      <c r="F97" s="346" t="s">
        <v>65</v>
      </c>
    </row>
    <row r="98" spans="2:6" ht="21.75" customHeight="1">
      <c r="B98" s="346" t="s">
        <v>70</v>
      </c>
      <c r="C98" s="346">
        <f>SUM(C95:C97)</f>
        <v>2309</v>
      </c>
      <c r="D98" s="346">
        <v>83</v>
      </c>
      <c r="E98" s="345">
        <f>SUM(E95:E97)</f>
        <v>1837.58</v>
      </c>
      <c r="F98" s="346"/>
    </row>
  </sheetData>
  <mergeCells count="4">
    <mergeCell ref="B74:C74"/>
    <mergeCell ref="B1:F1"/>
    <mergeCell ref="B87:E87"/>
    <mergeCell ref="B93:F93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85"/>
  <sheetViews>
    <sheetView workbookViewId="0"/>
  </sheetViews>
  <sheetFormatPr defaultRowHeight="15"/>
  <cols>
    <col min="3" max="3" width="20.140625" customWidth="1"/>
    <col min="4" max="4" width="21" customWidth="1"/>
  </cols>
  <sheetData>
    <row r="1" spans="1:52">
      <c r="A1" s="215"/>
      <c r="B1" s="215" t="s">
        <v>142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</row>
    <row r="2" spans="1:52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</row>
    <row r="3" spans="1:52">
      <c r="A3" s="216"/>
      <c r="B3" s="220" t="s">
        <v>143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</row>
    <row r="4" spans="1:52">
      <c r="A4" s="216"/>
      <c r="B4" s="220" t="s">
        <v>144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</row>
    <row r="5" spans="1:52">
      <c r="A5" s="216"/>
      <c r="B5" s="230"/>
      <c r="C5" s="232" t="s">
        <v>145</v>
      </c>
      <c r="D5" s="232" t="s">
        <v>146</v>
      </c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</row>
    <row r="6" spans="1:52">
      <c r="A6" s="216"/>
      <c r="B6" s="231">
        <v>1972</v>
      </c>
      <c r="C6" s="227">
        <v>0.16672200731008191</v>
      </c>
      <c r="D6" s="227">
        <f>C6*0.15</f>
        <v>2.5008301096512284E-2</v>
      </c>
      <c r="E6" s="233" t="s">
        <v>6</v>
      </c>
      <c r="F6" s="234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</row>
    <row r="7" spans="1:52">
      <c r="A7" s="216"/>
      <c r="B7" s="231">
        <v>1973</v>
      </c>
      <c r="C7" s="227">
        <v>0.16662230869930222</v>
      </c>
      <c r="D7" s="304">
        <f t="shared" ref="D7:D39" si="0">C7*0.15</f>
        <v>2.4993346304895334E-2</v>
      </c>
      <c r="E7" s="235" t="s">
        <v>147</v>
      </c>
      <c r="F7" s="236">
        <v>0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</row>
    <row r="8" spans="1:52">
      <c r="A8" s="216"/>
      <c r="B8" s="231">
        <v>1974</v>
      </c>
      <c r="C8" s="227">
        <v>0.16614857239862243</v>
      </c>
      <c r="D8" s="304">
        <f t="shared" si="0"/>
        <v>2.4922285859793364E-2</v>
      </c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</row>
    <row r="9" spans="1:52">
      <c r="A9" s="216"/>
      <c r="B9" s="231">
        <v>1975</v>
      </c>
      <c r="C9" s="227">
        <v>0.16675642993510842</v>
      </c>
      <c r="D9" s="304">
        <f t="shared" si="0"/>
        <v>2.5013464490266261E-2</v>
      </c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</row>
    <row r="10" spans="1:52">
      <c r="A10" s="216"/>
      <c r="B10" s="231">
        <v>1976</v>
      </c>
      <c r="C10" s="227">
        <v>0.16738659981592433</v>
      </c>
      <c r="D10" s="304">
        <f t="shared" si="0"/>
        <v>2.5107989972388649E-2</v>
      </c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</row>
    <row r="11" spans="1:52">
      <c r="A11" s="216"/>
      <c r="B11" s="231">
        <v>1977</v>
      </c>
      <c r="C11" s="227">
        <v>0.16669612570145226</v>
      </c>
      <c r="D11" s="304">
        <f t="shared" si="0"/>
        <v>2.5004418855217838E-2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</row>
    <row r="12" spans="1:52">
      <c r="A12" s="216"/>
      <c r="B12" s="231">
        <v>1978</v>
      </c>
      <c r="C12" s="227">
        <v>0.16612381564540368</v>
      </c>
      <c r="D12" s="304">
        <f t="shared" si="0"/>
        <v>2.4918572346810552E-2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</row>
    <row r="13" spans="1:52">
      <c r="A13" s="216"/>
      <c r="B13" s="231">
        <v>1979</v>
      </c>
      <c r="C13" s="222">
        <v>0.16377989089522363</v>
      </c>
      <c r="D13" s="304">
        <f t="shared" si="0"/>
        <v>2.4566983634283543E-2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</row>
    <row r="14" spans="1:52">
      <c r="A14" s="216"/>
      <c r="B14" s="231">
        <v>1980</v>
      </c>
      <c r="C14" s="222">
        <v>0.1697957176175382</v>
      </c>
      <c r="D14" s="304">
        <f t="shared" si="0"/>
        <v>2.5469357642630728E-2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</row>
    <row r="15" spans="1:52">
      <c r="A15" s="216"/>
      <c r="B15" s="231">
        <v>1981</v>
      </c>
      <c r="C15" s="222">
        <v>0.17053744922000377</v>
      </c>
      <c r="D15" s="304">
        <f t="shared" si="0"/>
        <v>2.5580617383000565E-2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</row>
    <row r="16" spans="1:52">
      <c r="A16" s="216"/>
      <c r="B16" s="231">
        <v>1982</v>
      </c>
      <c r="C16" s="223">
        <v>0.16324375512909206</v>
      </c>
      <c r="D16" s="304">
        <f t="shared" si="0"/>
        <v>2.4486563269363808E-2</v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</row>
    <row r="17" spans="1:24">
      <c r="A17" s="216"/>
      <c r="B17" s="231">
        <v>1983</v>
      </c>
      <c r="C17" s="222">
        <v>0.16326226536516075</v>
      </c>
      <c r="D17" s="304">
        <f t="shared" si="0"/>
        <v>2.4489339804774111E-2</v>
      </c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</row>
    <row r="18" spans="1:24">
      <c r="A18" s="216"/>
      <c r="B18" s="231">
        <v>1984</v>
      </c>
      <c r="C18" s="222">
        <v>0.16673227354817491</v>
      </c>
      <c r="D18" s="304">
        <f t="shared" si="0"/>
        <v>2.5009841032226237E-2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</row>
    <row r="19" spans="1:24">
      <c r="A19" s="216"/>
      <c r="B19" s="231">
        <v>1985</v>
      </c>
      <c r="C19" s="222">
        <v>0.17648981227579716</v>
      </c>
      <c r="D19" s="304">
        <f t="shared" si="0"/>
        <v>2.6473471841369573E-2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</row>
    <row r="20" spans="1:24">
      <c r="A20" s="216"/>
      <c r="B20" s="231">
        <v>1986</v>
      </c>
      <c r="C20" s="222">
        <v>0.18592011647291989</v>
      </c>
      <c r="D20" s="304">
        <f t="shared" si="0"/>
        <v>2.7888017470937984E-2</v>
      </c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</row>
    <row r="21" spans="1:24">
      <c r="A21" s="219"/>
      <c r="B21" s="231">
        <v>1987</v>
      </c>
      <c r="C21" s="222">
        <v>0.19413866128740495</v>
      </c>
      <c r="D21" s="304">
        <f t="shared" si="0"/>
        <v>2.9120799193110742E-2</v>
      </c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</row>
    <row r="22" spans="1:24">
      <c r="A22" s="216"/>
      <c r="B22" s="231">
        <v>1988</v>
      </c>
      <c r="C22" s="222">
        <v>0.21299999999999999</v>
      </c>
      <c r="D22" s="304">
        <f t="shared" si="0"/>
        <v>3.1949999999999999E-2</v>
      </c>
      <c r="E22" s="216"/>
      <c r="F22" s="216"/>
      <c r="G22" s="22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</row>
    <row r="23" spans="1:24">
      <c r="A23" s="218"/>
      <c r="B23" s="231">
        <v>1989</v>
      </c>
      <c r="C23" s="222">
        <v>0.215</v>
      </c>
      <c r="D23" s="304">
        <f t="shared" si="0"/>
        <v>3.2250000000000001E-2</v>
      </c>
      <c r="E23" s="216"/>
      <c r="F23" s="216"/>
      <c r="G23" s="22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</row>
    <row r="24" spans="1:24">
      <c r="A24" s="218"/>
      <c r="B24" s="231">
        <v>1990</v>
      </c>
      <c r="C24" s="222">
        <v>0.22500000000000001</v>
      </c>
      <c r="D24" s="304">
        <f t="shared" si="0"/>
        <v>3.3750000000000002E-2</v>
      </c>
      <c r="E24" s="216"/>
      <c r="F24" s="216"/>
      <c r="G24" s="22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</row>
    <row r="25" spans="1:24">
      <c r="A25" s="218"/>
      <c r="B25" s="231">
        <v>1991</v>
      </c>
      <c r="C25" s="222">
        <v>0.19255</v>
      </c>
      <c r="D25" s="304">
        <f t="shared" si="0"/>
        <v>2.8882499999999998E-2</v>
      </c>
      <c r="E25" s="216"/>
      <c r="F25" s="216"/>
      <c r="G25" s="22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</row>
    <row r="26" spans="1:24">
      <c r="A26" s="218"/>
      <c r="B26" s="231">
        <v>1992</v>
      </c>
      <c r="C26" s="222">
        <v>0.18759999999999999</v>
      </c>
      <c r="D26" s="304">
        <f t="shared" si="0"/>
        <v>2.8139999999999998E-2</v>
      </c>
      <c r="E26" s="216"/>
      <c r="F26" s="216"/>
      <c r="G26" s="22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</row>
    <row r="27" spans="1:24">
      <c r="A27" s="218"/>
      <c r="B27" s="231">
        <v>1993</v>
      </c>
      <c r="C27" s="222">
        <v>0.19</v>
      </c>
      <c r="D27" s="304">
        <f t="shared" si="0"/>
        <v>2.8499999999999998E-2</v>
      </c>
      <c r="E27" s="216"/>
      <c r="F27" s="216"/>
      <c r="G27" s="226"/>
      <c r="H27" s="216"/>
      <c r="I27" s="216"/>
      <c r="J27" s="216"/>
      <c r="K27" s="224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</row>
    <row r="28" spans="1:24">
      <c r="A28" s="218"/>
      <c r="B28" s="231">
        <v>1994</v>
      </c>
      <c r="C28" s="222">
        <v>0.20499999999999999</v>
      </c>
      <c r="D28" s="304">
        <f t="shared" si="0"/>
        <v>3.0749999999999996E-2</v>
      </c>
      <c r="E28" s="216"/>
      <c r="F28" s="216"/>
      <c r="G28" s="226"/>
      <c r="H28" s="216"/>
      <c r="I28" s="216"/>
      <c r="J28" s="216"/>
      <c r="K28" s="224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</row>
    <row r="29" spans="1:24">
      <c r="A29" s="218"/>
      <c r="B29" s="231">
        <v>1995</v>
      </c>
      <c r="C29" s="222">
        <v>0.20909999999999998</v>
      </c>
      <c r="D29" s="304">
        <f t="shared" si="0"/>
        <v>3.1364999999999997E-2</v>
      </c>
      <c r="E29" s="216"/>
      <c r="F29" s="216"/>
      <c r="G29" s="22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</row>
    <row r="30" spans="1:24">
      <c r="A30" s="218"/>
      <c r="B30" s="231">
        <v>1996</v>
      </c>
      <c r="C30" s="222">
        <v>0.2316</v>
      </c>
      <c r="D30" s="304">
        <f t="shared" si="0"/>
        <v>3.474E-2</v>
      </c>
      <c r="E30" s="216"/>
      <c r="F30" s="216"/>
      <c r="G30" s="22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</row>
    <row r="31" spans="1:24">
      <c r="A31" s="218"/>
      <c r="B31" s="231">
        <v>1997</v>
      </c>
      <c r="C31" s="222">
        <v>0.24079999999999999</v>
      </c>
      <c r="D31" s="304">
        <f t="shared" si="0"/>
        <v>3.6119999999999999E-2</v>
      </c>
      <c r="E31" s="216"/>
      <c r="F31" s="216"/>
      <c r="G31" s="22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</row>
    <row r="32" spans="1:24">
      <c r="A32" s="218"/>
      <c r="B32" s="231">
        <v>1998</v>
      </c>
      <c r="C32" s="222">
        <v>0.26500000000000001</v>
      </c>
      <c r="D32" s="304">
        <f t="shared" si="0"/>
        <v>3.9750000000000001E-2</v>
      </c>
      <c r="E32" s="216"/>
      <c r="F32" s="216"/>
      <c r="G32" s="226"/>
      <c r="H32" s="216"/>
      <c r="I32" s="216"/>
      <c r="J32" s="216"/>
      <c r="K32" s="225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</row>
    <row r="33" spans="1:24">
      <c r="A33" s="218"/>
      <c r="B33" s="231">
        <v>1999</v>
      </c>
      <c r="C33" s="228">
        <v>0.23895156230190545</v>
      </c>
      <c r="D33" s="304">
        <f t="shared" si="0"/>
        <v>3.5842734345285815E-2</v>
      </c>
      <c r="E33" s="216"/>
      <c r="F33" s="216"/>
      <c r="G33" s="22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</row>
    <row r="34" spans="1:24">
      <c r="A34" s="218"/>
      <c r="B34" s="231">
        <v>2000</v>
      </c>
      <c r="C34" s="228">
        <v>0.21546358160951473</v>
      </c>
      <c r="D34" s="304">
        <f t="shared" si="0"/>
        <v>3.2319537241427207E-2</v>
      </c>
      <c r="E34" s="216"/>
      <c r="F34" s="216"/>
      <c r="G34" s="22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</row>
    <row r="35" spans="1:24">
      <c r="A35" s="218"/>
      <c r="B35" s="231">
        <v>2001</v>
      </c>
      <c r="C35" s="228">
        <v>0.19428437526323641</v>
      </c>
      <c r="D35" s="304">
        <f t="shared" si="0"/>
        <v>2.9142656289485459E-2</v>
      </c>
      <c r="E35" s="216"/>
      <c r="F35" s="216"/>
      <c r="G35" s="22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</row>
    <row r="36" spans="1:24">
      <c r="A36" s="218"/>
      <c r="B36" s="231">
        <v>2002</v>
      </c>
      <c r="C36" s="229">
        <v>0.17518700000000001</v>
      </c>
      <c r="D36" s="304">
        <f t="shared" si="0"/>
        <v>2.6278050000000001E-2</v>
      </c>
      <c r="E36" s="216"/>
      <c r="F36" s="216"/>
      <c r="G36" s="22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</row>
    <row r="37" spans="1:24">
      <c r="A37" s="218"/>
      <c r="B37" s="231">
        <v>2003</v>
      </c>
      <c r="C37" s="229">
        <v>0.19072</v>
      </c>
      <c r="D37" s="304">
        <f t="shared" si="0"/>
        <v>2.8607999999999998E-2</v>
      </c>
      <c r="E37" s="216"/>
      <c r="F37" s="216"/>
      <c r="G37" s="22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</row>
    <row r="38" spans="1:24">
      <c r="A38" s="218"/>
      <c r="B38" s="231">
        <v>2004</v>
      </c>
      <c r="C38" s="229">
        <v>0.17838200000000001</v>
      </c>
      <c r="D38" s="304">
        <f t="shared" si="0"/>
        <v>2.6757300000000001E-2</v>
      </c>
      <c r="E38" s="216"/>
      <c r="F38" s="216"/>
      <c r="G38" s="22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</row>
    <row r="39" spans="1:24">
      <c r="A39" s="218"/>
      <c r="B39" s="231">
        <v>2005</v>
      </c>
      <c r="C39" s="229">
        <v>0.177394</v>
      </c>
      <c r="D39" s="304">
        <f t="shared" si="0"/>
        <v>2.66091E-2</v>
      </c>
      <c r="E39" s="216"/>
      <c r="F39" s="216"/>
      <c r="G39" s="22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</row>
    <row r="40" spans="1:24">
      <c r="A40" s="218"/>
      <c r="B40" s="218"/>
      <c r="C40" s="218"/>
      <c r="D40" s="218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</row>
    <row r="41" spans="1:24">
      <c r="A41" s="218"/>
      <c r="B41" s="218"/>
      <c r="C41" s="218"/>
      <c r="D41" s="218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</row>
    <row r="42" spans="1:24">
      <c r="A42" s="218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</row>
    <row r="43" spans="1:24">
      <c r="A43" s="218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</row>
    <row r="44" spans="1:24">
      <c r="A44" s="218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</row>
    <row r="45" spans="1:24">
      <c r="A45" s="218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</row>
    <row r="46" spans="1:24">
      <c r="A46" s="218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</row>
    <row r="47" spans="1:24">
      <c r="A47" s="216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</row>
    <row r="48" spans="1:24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</row>
    <row r="49" spans="1:24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</row>
    <row r="50" spans="1:24">
      <c r="A50" s="216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</row>
    <row r="51" spans="1:24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</row>
    <row r="52" spans="1:24">
      <c r="A52" s="216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</row>
    <row r="53" spans="1:24">
      <c r="A53" s="216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</row>
    <row r="54" spans="1:24">
      <c r="A54" s="216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</row>
    <row r="55" spans="1:24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</row>
    <row r="56" spans="1:24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</row>
    <row r="57" spans="1:24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</row>
    <row r="58" spans="1:24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</row>
    <row r="59" spans="1:24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</row>
    <row r="60" spans="1:24">
      <c r="A60" s="216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</row>
    <row r="61" spans="1:24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</row>
    <row r="62" spans="1:24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</row>
    <row r="63" spans="1:24">
      <c r="A63" s="216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</row>
    <row r="64" spans="1:24">
      <c r="A64" s="216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</row>
    <row r="65" spans="1:24">
      <c r="A65" s="216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</row>
    <row r="66" spans="1:24">
      <c r="A66" s="216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</row>
    <row r="67" spans="1:24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</row>
    <row r="68" spans="1:24">
      <c r="A68" s="216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</row>
    <row r="69" spans="1:24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</row>
    <row r="70" spans="1:24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</row>
    <row r="71" spans="1:24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</row>
    <row r="72" spans="1:24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</row>
    <row r="73" spans="1:24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</row>
    <row r="74" spans="1:24">
      <c r="A74" s="216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</row>
    <row r="75" spans="1:24">
      <c r="A75" s="216"/>
      <c r="B75" s="216"/>
      <c r="C75" s="216"/>
      <c r="D75" s="216"/>
      <c r="E75" s="214"/>
      <c r="F75" s="214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</row>
    <row r="76" spans="1:24">
      <c r="A76" s="216"/>
      <c r="B76" s="216"/>
      <c r="C76" s="216"/>
      <c r="D76" s="216"/>
      <c r="E76" s="214"/>
      <c r="F76" s="214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</row>
    <row r="77" spans="1:24">
      <c r="A77" s="216"/>
      <c r="B77" s="216"/>
      <c r="C77" s="216"/>
      <c r="D77" s="216"/>
      <c r="E77" s="214"/>
      <c r="F77" s="214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</row>
    <row r="78" spans="1:24">
      <c r="A78" s="216"/>
      <c r="B78" s="216"/>
      <c r="C78" s="216"/>
      <c r="D78" s="216"/>
      <c r="E78" s="214"/>
      <c r="F78" s="214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</row>
    <row r="79" spans="1:24">
      <c r="A79" s="216"/>
      <c r="B79" s="216"/>
      <c r="C79" s="216"/>
      <c r="D79" s="216"/>
      <c r="E79" s="214"/>
      <c r="F79" s="214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</row>
    <row r="80" spans="1:24">
      <c r="A80" s="216"/>
      <c r="B80" s="216"/>
      <c r="C80" s="216"/>
      <c r="D80" s="216"/>
      <c r="E80" s="214"/>
      <c r="F80" s="214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</row>
    <row r="81" spans="1:24">
      <c r="A81" s="216"/>
      <c r="B81" s="216"/>
      <c r="C81" s="216"/>
      <c r="D81" s="216"/>
      <c r="E81" s="214"/>
      <c r="F81" s="214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</row>
    <row r="82" spans="1:24">
      <c r="A82" s="216"/>
      <c r="B82" s="216"/>
      <c r="C82" s="216"/>
      <c r="D82" s="216"/>
      <c r="E82" s="214"/>
      <c r="F82" s="214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</row>
    <row r="83" spans="1:24">
      <c r="A83" s="216"/>
      <c r="B83" s="216"/>
      <c r="C83" s="216"/>
      <c r="D83" s="216"/>
      <c r="E83" s="214"/>
      <c r="F83" s="214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</row>
    <row r="84" spans="1:24">
      <c r="A84" s="216"/>
      <c r="B84" s="216"/>
      <c r="C84" s="216"/>
      <c r="D84" s="216"/>
      <c r="E84" s="214"/>
      <c r="F84" s="214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</row>
    <row r="85" spans="1:24">
      <c r="A85" s="216"/>
      <c r="B85" s="216"/>
      <c r="C85" s="216"/>
      <c r="D85" s="216"/>
      <c r="E85" s="214"/>
      <c r="F85" s="214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/>
  </sheetViews>
  <sheetFormatPr defaultRowHeight="15"/>
  <cols>
    <col min="3" max="3" width="23.28515625" customWidth="1"/>
  </cols>
  <sheetData>
    <row r="1" spans="1:24">
      <c r="A1" s="297" t="s">
        <v>162</v>
      </c>
      <c r="B1" s="299">
        <v>1000000</v>
      </c>
      <c r="C1" s="297" t="s">
        <v>163</v>
      </c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4">
      <c r="A2" s="298"/>
      <c r="B2" s="298"/>
      <c r="C2" s="298"/>
      <c r="D2" s="300">
        <v>2010</v>
      </c>
      <c r="E2" s="300">
        <v>2011</v>
      </c>
      <c r="F2" s="300">
        <v>2012</v>
      </c>
      <c r="G2" s="300">
        <v>2013</v>
      </c>
      <c r="H2" s="300">
        <v>2014</v>
      </c>
      <c r="I2" s="300">
        <v>2015</v>
      </c>
      <c r="J2" s="300">
        <v>2016</v>
      </c>
      <c r="K2" s="300">
        <v>2017</v>
      </c>
      <c r="L2" s="300">
        <v>2018</v>
      </c>
      <c r="M2" s="300">
        <v>2019</v>
      </c>
      <c r="N2" s="300">
        <v>2020</v>
      </c>
      <c r="O2" s="300">
        <v>2021</v>
      </c>
      <c r="P2" s="300">
        <v>2022</v>
      </c>
      <c r="Q2" s="300">
        <v>2023</v>
      </c>
      <c r="R2" s="300">
        <v>2024</v>
      </c>
      <c r="S2" s="300">
        <v>2025</v>
      </c>
      <c r="T2" s="300">
        <v>2026</v>
      </c>
      <c r="U2" s="300">
        <v>2027</v>
      </c>
      <c r="V2" s="300">
        <v>2028</v>
      </c>
      <c r="W2" s="300">
        <v>2029</v>
      </c>
      <c r="X2" s="300">
        <v>2030</v>
      </c>
    </row>
    <row r="3" spans="1:24">
      <c r="A3" s="298" t="s">
        <v>164</v>
      </c>
      <c r="B3" s="298" t="s">
        <v>165</v>
      </c>
      <c r="C3" s="298"/>
      <c r="D3" s="301">
        <v>269.07792974459096</v>
      </c>
      <c r="E3" s="301">
        <v>268.27069595535716</v>
      </c>
      <c r="F3" s="301">
        <v>267.46588386749113</v>
      </c>
      <c r="G3" s="301">
        <v>266.66348621588861</v>
      </c>
      <c r="H3" s="301">
        <v>265.86349575724097</v>
      </c>
      <c r="I3" s="301">
        <v>265.06590526996922</v>
      </c>
      <c r="J3" s="301">
        <v>264.27070755415934</v>
      </c>
      <c r="K3" s="301">
        <v>263.47789543149685</v>
      </c>
      <c r="L3" s="301">
        <v>262.68746174520231</v>
      </c>
      <c r="M3" s="301">
        <v>261.89939935996676</v>
      </c>
      <c r="N3" s="301">
        <v>261.11370116188681</v>
      </c>
      <c r="O3" s="301">
        <v>260.3303600584012</v>
      </c>
      <c r="P3" s="301">
        <v>259.54936897822597</v>
      </c>
      <c r="Q3" s="301">
        <v>258.77072087129125</v>
      </c>
      <c r="R3" s="301">
        <v>257.99440870867738</v>
      </c>
      <c r="S3" s="301">
        <v>257.22042548255138</v>
      </c>
      <c r="T3" s="301">
        <v>256.4487642061037</v>
      </c>
      <c r="U3" s="301">
        <v>255.67941791348539</v>
      </c>
      <c r="V3" s="301">
        <v>254.91237965974494</v>
      </c>
      <c r="W3" s="301">
        <v>254.14764252076571</v>
      </c>
      <c r="X3" s="301">
        <v>253.3851995932034</v>
      </c>
    </row>
    <row r="4" spans="1:24">
      <c r="A4" s="298" t="s">
        <v>164</v>
      </c>
      <c r="B4" s="298" t="s">
        <v>166</v>
      </c>
      <c r="C4" s="298"/>
      <c r="D4" s="301">
        <v>121.23063380795446</v>
      </c>
      <c r="E4" s="301">
        <v>120.8669419065306</v>
      </c>
      <c r="F4" s="301">
        <v>120.504341080811</v>
      </c>
      <c r="G4" s="301">
        <v>120.14282805756858</v>
      </c>
      <c r="H4" s="301">
        <v>119.78239957339586</v>
      </c>
      <c r="I4" s="301">
        <v>119.42305237467568</v>
      </c>
      <c r="J4" s="301">
        <v>119.06478321755165</v>
      </c>
      <c r="K4" s="301">
        <v>118.70758886789899</v>
      </c>
      <c r="L4" s="301">
        <v>118.3514661012953</v>
      </c>
      <c r="M4" s="301">
        <v>117.99641170299142</v>
      </c>
      <c r="N4" s="301">
        <v>117.64242246788244</v>
      </c>
      <c r="O4" s="301">
        <v>117.2894952004788</v>
      </c>
      <c r="P4" s="301">
        <v>116.93762671487735</v>
      </c>
      <c r="Q4" s="301">
        <v>116.58681383473274</v>
      </c>
      <c r="R4" s="301">
        <v>116.23705339322854</v>
      </c>
      <c r="S4" s="301">
        <v>115.88834223304886</v>
      </c>
      <c r="T4" s="301">
        <v>115.5406772063497</v>
      </c>
      <c r="U4" s="301">
        <v>115.19405517473065</v>
      </c>
      <c r="V4" s="301">
        <v>114.84847300920646</v>
      </c>
      <c r="W4" s="301">
        <v>114.50392759017885</v>
      </c>
      <c r="X4" s="301">
        <v>114.16041580740831</v>
      </c>
    </row>
    <row r="5" spans="1:24">
      <c r="A5" s="298" t="s">
        <v>164</v>
      </c>
      <c r="B5" s="298" t="s">
        <v>167</v>
      </c>
      <c r="C5" s="298"/>
      <c r="D5" s="301">
        <v>142.24850014370574</v>
      </c>
      <c r="E5" s="301">
        <v>141.82175464327463</v>
      </c>
      <c r="F5" s="301">
        <v>141.39628937934481</v>
      </c>
      <c r="G5" s="301">
        <v>140.97210051120678</v>
      </c>
      <c r="H5" s="301">
        <v>140.54918420967317</v>
      </c>
      <c r="I5" s="301">
        <v>140.12753665704412</v>
      </c>
      <c r="J5" s="301">
        <v>139.707154047073</v>
      </c>
      <c r="K5" s="301">
        <v>139.28803258493178</v>
      </c>
      <c r="L5" s="301">
        <v>138.87016848717698</v>
      </c>
      <c r="M5" s="301">
        <v>138.45355798171545</v>
      </c>
      <c r="N5" s="301">
        <v>138.0381973077703</v>
      </c>
      <c r="O5" s="301">
        <v>137.62408271584698</v>
      </c>
      <c r="P5" s="301">
        <v>137.21121046769946</v>
      </c>
      <c r="Q5" s="301">
        <v>136.79957683629635</v>
      </c>
      <c r="R5" s="301">
        <v>136.38917810578744</v>
      </c>
      <c r="S5" s="301">
        <v>135.98001057147007</v>
      </c>
      <c r="T5" s="301">
        <v>135.57207053975569</v>
      </c>
      <c r="U5" s="301">
        <v>135.1653543281364</v>
      </c>
      <c r="V5" s="301">
        <v>134.75985826515199</v>
      </c>
      <c r="W5" s="301">
        <v>134.35557869035654</v>
      </c>
      <c r="X5" s="301">
        <v>133.95251195428546</v>
      </c>
    </row>
    <row r="6" spans="1:24">
      <c r="A6" s="298" t="s">
        <v>164</v>
      </c>
      <c r="B6" s="298" t="s">
        <v>168</v>
      </c>
      <c r="C6" s="298"/>
      <c r="D6" s="301">
        <v>127.16304575990401</v>
      </c>
      <c r="E6" s="301">
        <v>126.57809574940845</v>
      </c>
      <c r="F6" s="301">
        <v>125.99583650896116</v>
      </c>
      <c r="G6" s="301">
        <v>125.41625566101993</v>
      </c>
      <c r="H6" s="301">
        <v>124.83934088497924</v>
      </c>
      <c r="I6" s="301">
        <v>124.26507991690832</v>
      </c>
      <c r="J6" s="301">
        <v>123.69346054929053</v>
      </c>
      <c r="K6" s="301">
        <v>123.1244706307638</v>
      </c>
      <c r="L6" s="301">
        <v>122.55809806586227</v>
      </c>
      <c r="M6" s="301">
        <v>121.99433081475931</v>
      </c>
      <c r="N6" s="301">
        <v>121.43315689301141</v>
      </c>
      <c r="O6" s="301">
        <v>120.87456437130355</v>
      </c>
      <c r="P6" s="301">
        <v>120.31854137519554</v>
      </c>
      <c r="Q6" s="301">
        <v>119.76507608486963</v>
      </c>
      <c r="R6" s="301">
        <v>119.21415673487923</v>
      </c>
      <c r="S6" s="301">
        <v>118.66577161389878</v>
      </c>
      <c r="T6" s="301">
        <v>118.11990906447484</v>
      </c>
      <c r="U6" s="301">
        <v>117.57655748277824</v>
      </c>
      <c r="V6" s="301">
        <v>117.03570531835746</v>
      </c>
      <c r="W6" s="301">
        <v>116.49734107389301</v>
      </c>
      <c r="X6" s="301">
        <v>115.9614533049531</v>
      </c>
    </row>
    <row r="7" spans="1:24">
      <c r="A7" s="298" t="s">
        <v>164</v>
      </c>
      <c r="B7" s="298" t="s">
        <v>169</v>
      </c>
      <c r="C7" s="298"/>
      <c r="D7" s="301">
        <v>234.86802586033861</v>
      </c>
      <c r="E7" s="301">
        <v>233.78763294138102</v>
      </c>
      <c r="F7" s="301">
        <v>232.71220982985068</v>
      </c>
      <c r="G7" s="301">
        <v>231.64173366463336</v>
      </c>
      <c r="H7" s="301">
        <v>230.57618168977604</v>
      </c>
      <c r="I7" s="301">
        <v>229.51553125400306</v>
      </c>
      <c r="J7" s="301">
        <v>228.45975981023463</v>
      </c>
      <c r="K7" s="301">
        <v>227.40884491510755</v>
      </c>
      <c r="L7" s="301">
        <v>226.36276422849804</v>
      </c>
      <c r="M7" s="301">
        <v>225.32149551304695</v>
      </c>
      <c r="N7" s="301">
        <v>224.28501663368692</v>
      </c>
      <c r="O7" s="301">
        <v>223.25330555717196</v>
      </c>
      <c r="P7" s="301">
        <v>222.22634035160894</v>
      </c>
      <c r="Q7" s="301">
        <v>221.20409918599154</v>
      </c>
      <c r="R7" s="301">
        <v>220.18656032973595</v>
      </c>
      <c r="S7" s="301">
        <v>219.17370215221916</v>
      </c>
      <c r="T7" s="301">
        <v>218.16550312231894</v>
      </c>
      <c r="U7" s="301">
        <v>217.16194180795623</v>
      </c>
      <c r="V7" s="301">
        <v>216.16299687563964</v>
      </c>
      <c r="W7" s="301">
        <v>215.16864709001169</v>
      </c>
      <c r="X7" s="301">
        <v>214.17887131339762</v>
      </c>
    </row>
    <row r="8" spans="1:24">
      <c r="A8" s="298" t="s">
        <v>164</v>
      </c>
      <c r="B8" s="298" t="s">
        <v>170</v>
      </c>
      <c r="C8" s="298"/>
      <c r="D8" s="301">
        <v>58.717006465084651</v>
      </c>
      <c r="E8" s="301">
        <v>58.446908235345255</v>
      </c>
      <c r="F8" s="301">
        <v>58.17805245746267</v>
      </c>
      <c r="G8" s="301">
        <v>57.910433416158341</v>
      </c>
      <c r="H8" s="301">
        <v>57.644045422444009</v>
      </c>
      <c r="I8" s="301">
        <v>57.378882813500766</v>
      </c>
      <c r="J8" s="301">
        <v>57.114939952558657</v>
      </c>
      <c r="K8" s="301">
        <v>56.852211228776888</v>
      </c>
      <c r="L8" s="301">
        <v>56.590691057124509</v>
      </c>
      <c r="M8" s="301">
        <v>56.330373878261739</v>
      </c>
      <c r="N8" s="301">
        <v>56.071254158421731</v>
      </c>
      <c r="O8" s="301">
        <v>55.813326389292989</v>
      </c>
      <c r="P8" s="301">
        <v>55.556585087902235</v>
      </c>
      <c r="Q8" s="301">
        <v>55.301024796497884</v>
      </c>
      <c r="R8" s="301">
        <v>55.046640082433989</v>
      </c>
      <c r="S8" s="301">
        <v>54.793425538054791</v>
      </c>
      <c r="T8" s="301">
        <v>54.541375780579735</v>
      </c>
      <c r="U8" s="301">
        <v>54.290485451989056</v>
      </c>
      <c r="V8" s="301">
        <v>54.040749218909909</v>
      </c>
      <c r="W8" s="301">
        <v>53.792161772502922</v>
      </c>
      <c r="X8" s="301">
        <v>53.544717828349405</v>
      </c>
    </row>
    <row r="9" spans="1:24">
      <c r="A9" s="298" t="s">
        <v>164</v>
      </c>
      <c r="B9" s="298" t="s">
        <v>171</v>
      </c>
      <c r="C9" s="298"/>
      <c r="D9" s="301">
        <v>113.3659655225017</v>
      </c>
      <c r="E9" s="301">
        <v>112.84448208109819</v>
      </c>
      <c r="F9" s="301">
        <v>112.32539746352514</v>
      </c>
      <c r="G9" s="301">
        <v>111.80870063519291</v>
      </c>
      <c r="H9" s="301">
        <v>111.29438061227101</v>
      </c>
      <c r="I9" s="301">
        <v>110.78242646145455</v>
      </c>
      <c r="J9" s="301">
        <v>110.27282729973186</v>
      </c>
      <c r="K9" s="301">
        <v>109.76557229415307</v>
      </c>
      <c r="L9" s="301">
        <v>109.26065066159997</v>
      </c>
      <c r="M9" s="301">
        <v>108.7580516685566</v>
      </c>
      <c r="N9" s="301">
        <v>108.25776463088124</v>
      </c>
      <c r="O9" s="301">
        <v>107.7597789135792</v>
      </c>
      <c r="P9" s="301">
        <v>107.26408393057672</v>
      </c>
      <c r="Q9" s="301">
        <v>106.77066914449605</v>
      </c>
      <c r="R9" s="301">
        <v>106.27952406643138</v>
      </c>
      <c r="S9" s="301">
        <v>105.79063825572578</v>
      </c>
      <c r="T9" s="301">
        <v>105.30400131974945</v>
      </c>
      <c r="U9" s="301">
        <v>104.81960291367858</v>
      </c>
      <c r="V9" s="301">
        <v>104.33743274027566</v>
      </c>
      <c r="W9" s="301">
        <v>103.85748054967038</v>
      </c>
      <c r="X9" s="301">
        <v>103.3797361391419</v>
      </c>
    </row>
    <row r="10" spans="1:24">
      <c r="A10" s="298" t="s">
        <v>164</v>
      </c>
      <c r="B10" s="298" t="s">
        <v>172</v>
      </c>
      <c r="C10" s="298"/>
      <c r="D10" s="301">
        <v>248.20487531223819</v>
      </c>
      <c r="E10" s="301">
        <v>247.187235323458</v>
      </c>
      <c r="F10" s="301">
        <v>246.17376765863185</v>
      </c>
      <c r="G10" s="301">
        <v>245.16445521123148</v>
      </c>
      <c r="H10" s="301">
        <v>244.1592809448654</v>
      </c>
      <c r="I10" s="301">
        <v>243.15822789299148</v>
      </c>
      <c r="J10" s="301">
        <v>242.16127915863021</v>
      </c>
      <c r="K10" s="301">
        <v>241.16841791407981</v>
      </c>
      <c r="L10" s="301">
        <v>240.17962740063209</v>
      </c>
      <c r="M10" s="301">
        <v>239.19489092828951</v>
      </c>
      <c r="N10" s="301">
        <v>238.21419187548349</v>
      </c>
      <c r="O10" s="301">
        <v>237.23751368879402</v>
      </c>
      <c r="P10" s="301">
        <v>236.26483988267</v>
      </c>
      <c r="Q10" s="301">
        <v>235.29615403915105</v>
      </c>
      <c r="R10" s="301">
        <v>234.33143980759053</v>
      </c>
      <c r="S10" s="301">
        <v>233.37068090437941</v>
      </c>
      <c r="T10" s="301">
        <v>232.41386111267144</v>
      </c>
      <c r="U10" s="301">
        <v>231.4609642821095</v>
      </c>
      <c r="V10" s="301">
        <v>230.51197432855284</v>
      </c>
      <c r="W10" s="301">
        <v>229.5668752338058</v>
      </c>
      <c r="X10" s="301">
        <v>228.62565104534718</v>
      </c>
    </row>
    <row r="11" spans="1:24">
      <c r="A11" s="298" t="s">
        <v>164</v>
      </c>
      <c r="B11" s="298" t="s">
        <v>173</v>
      </c>
      <c r="C11" s="298"/>
      <c r="D11" s="301">
        <v>123.39130974327722</v>
      </c>
      <c r="E11" s="301">
        <v>122.88540537332977</v>
      </c>
      <c r="F11" s="301">
        <v>122.38157521129912</v>
      </c>
      <c r="G11" s="301">
        <v>121.8798107529328</v>
      </c>
      <c r="H11" s="301">
        <v>121.38010352884578</v>
      </c>
      <c r="I11" s="301">
        <v>120.88244510437751</v>
      </c>
      <c r="J11" s="301">
        <v>120.38682707944957</v>
      </c>
      <c r="K11" s="301">
        <v>119.89324108842382</v>
      </c>
      <c r="L11" s="301">
        <v>119.40167879996127</v>
      </c>
      <c r="M11" s="301">
        <v>118.91213191688144</v>
      </c>
      <c r="N11" s="301">
        <v>118.42459217602223</v>
      </c>
      <c r="O11" s="301">
        <v>117.93905134810053</v>
      </c>
      <c r="P11" s="301">
        <v>117.45550123757333</v>
      </c>
      <c r="Q11" s="301">
        <v>116.97393368249928</v>
      </c>
      <c r="R11" s="301">
        <v>116.49434055440105</v>
      </c>
      <c r="S11" s="301">
        <v>116.01671375812801</v>
      </c>
      <c r="T11" s="301">
        <v>115.54104523171968</v>
      </c>
      <c r="U11" s="301">
        <v>115.06732694626963</v>
      </c>
      <c r="V11" s="301">
        <v>114.59555090578993</v>
      </c>
      <c r="W11" s="301">
        <v>114.12570914707618</v>
      </c>
      <c r="X11" s="301">
        <v>113.65779373957318</v>
      </c>
    </row>
    <row r="12" spans="1:24">
      <c r="A12" s="298" t="s">
        <v>164</v>
      </c>
      <c r="B12" s="298" t="s">
        <v>174</v>
      </c>
      <c r="C12" s="298"/>
      <c r="D12" s="301">
        <v>363.46665980805562</v>
      </c>
      <c r="E12" s="301">
        <v>362.1218331667659</v>
      </c>
      <c r="F12" s="301">
        <v>360.78198238404877</v>
      </c>
      <c r="G12" s="301">
        <v>359.44708904922783</v>
      </c>
      <c r="H12" s="301">
        <v>358.11713481974567</v>
      </c>
      <c r="I12" s="301">
        <v>356.79210142091256</v>
      </c>
      <c r="J12" s="301">
        <v>355.47197064565523</v>
      </c>
      <c r="K12" s="301">
        <v>354.15672435426626</v>
      </c>
      <c r="L12" s="301">
        <v>352.84634447415544</v>
      </c>
      <c r="M12" s="301">
        <v>351.54081299960109</v>
      </c>
      <c r="N12" s="301">
        <v>350.24011199150254</v>
      </c>
      <c r="O12" s="301">
        <v>348.94422357713398</v>
      </c>
      <c r="P12" s="301">
        <v>347.65312994989858</v>
      </c>
      <c r="Q12" s="301">
        <v>346.36681336908396</v>
      </c>
      <c r="R12" s="301">
        <v>345.08525615961833</v>
      </c>
      <c r="S12" s="301">
        <v>343.80844071182776</v>
      </c>
      <c r="T12" s="301">
        <v>342.53634948119395</v>
      </c>
      <c r="U12" s="301">
        <v>341.26896498811357</v>
      </c>
      <c r="V12" s="301">
        <v>340.00626981765748</v>
      </c>
      <c r="W12" s="301">
        <v>338.74824661933212</v>
      </c>
      <c r="X12" s="301">
        <v>337.49487810684059</v>
      </c>
    </row>
    <row r="13" spans="1:24">
      <c r="A13" s="298" t="s">
        <v>164</v>
      </c>
      <c r="B13" s="298" t="s">
        <v>175</v>
      </c>
      <c r="C13" s="298"/>
      <c r="D13" s="301">
        <v>52.331326172910508</v>
      </c>
      <c r="E13" s="301">
        <v>51.860344237354312</v>
      </c>
      <c r="F13" s="301">
        <v>51.39360113921812</v>
      </c>
      <c r="G13" s="301">
        <v>50.931058728965155</v>
      </c>
      <c r="H13" s="301">
        <v>50.472679200404471</v>
      </c>
      <c r="I13" s="301">
        <v>50.018425087600825</v>
      </c>
      <c r="J13" s="301">
        <v>49.568259261812415</v>
      </c>
      <c r="K13" s="301">
        <v>49.122144928456109</v>
      </c>
      <c r="L13" s="301">
        <v>48.680045624100003</v>
      </c>
      <c r="M13" s="301">
        <v>48.2419252134831</v>
      </c>
      <c r="N13" s="301">
        <v>47.807747886561756</v>
      </c>
      <c r="O13" s="301">
        <v>47.377478155582693</v>
      </c>
      <c r="P13" s="301">
        <v>46.951080852182457</v>
      </c>
      <c r="Q13" s="301">
        <v>46.528521124512807</v>
      </c>
      <c r="R13" s="301">
        <v>46.109764434392197</v>
      </c>
      <c r="S13" s="301">
        <v>45.694776554482665</v>
      </c>
      <c r="T13" s="301">
        <v>45.283523565492317</v>
      </c>
      <c r="U13" s="301">
        <v>44.875971853402888</v>
      </c>
      <c r="V13" s="301">
        <v>44.472088106722261</v>
      </c>
      <c r="W13" s="301">
        <v>44.071839313761757</v>
      </c>
      <c r="X13" s="301">
        <v>43.6751927599379</v>
      </c>
    </row>
    <row r="14" spans="1:24">
      <c r="A14" s="298" t="s">
        <v>164</v>
      </c>
      <c r="B14" s="298" t="s">
        <v>176</v>
      </c>
      <c r="C14" s="298"/>
      <c r="D14" s="301">
        <v>21.624127505090684</v>
      </c>
      <c r="E14" s="301">
        <v>21.522061623266655</v>
      </c>
      <c r="F14" s="301">
        <v>21.420477492404835</v>
      </c>
      <c r="G14" s="301">
        <v>21.319372838640685</v>
      </c>
      <c r="H14" s="301">
        <v>21.218745398842302</v>
      </c>
      <c r="I14" s="301">
        <v>21.11859292055977</v>
      </c>
      <c r="J14" s="301">
        <v>21.018913161974726</v>
      </c>
      <c r="K14" s="301">
        <v>20.919703891850208</v>
      </c>
      <c r="L14" s="301">
        <v>20.820962889480676</v>
      </c>
      <c r="M14" s="301">
        <v>20.722687944642328</v>
      </c>
      <c r="N14" s="301">
        <v>20.624876857543619</v>
      </c>
      <c r="O14" s="301">
        <v>20.527527438776012</v>
      </c>
      <c r="P14" s="301">
        <v>20.43063750926499</v>
      </c>
      <c r="Q14" s="301">
        <v>20.334204900221263</v>
      </c>
      <c r="R14" s="301">
        <v>20.238227453092218</v>
      </c>
      <c r="S14" s="301">
        <v>20.142703019513625</v>
      </c>
      <c r="T14" s="301">
        <v>20.047629461261522</v>
      </c>
      <c r="U14" s="301">
        <v>19.953004650204367</v>
      </c>
      <c r="V14" s="301">
        <v>19.858826468255401</v>
      </c>
      <c r="W14" s="301">
        <v>19.765092807325239</v>
      </c>
      <c r="X14" s="301">
        <v>19.671801569274667</v>
      </c>
    </row>
    <row r="15" spans="1:24">
      <c r="A15" s="298" t="s">
        <v>164</v>
      </c>
      <c r="B15" s="298" t="s">
        <v>177</v>
      </c>
      <c r="C15" s="298"/>
      <c r="D15" s="301">
        <v>47.425770061315774</v>
      </c>
      <c r="E15" s="301">
        <v>47.201920426626359</v>
      </c>
      <c r="F15" s="301">
        <v>46.979127362212687</v>
      </c>
      <c r="G15" s="301">
        <v>46.757385881063044</v>
      </c>
      <c r="H15" s="301">
        <v>46.536691019704435</v>
      </c>
      <c r="I15" s="301">
        <v>46.31703783809143</v>
      </c>
      <c r="J15" s="301">
        <v>46.098421419495637</v>
      </c>
      <c r="K15" s="301">
        <v>45.880836870395626</v>
      </c>
      <c r="L15" s="301">
        <v>45.664279320367356</v>
      </c>
      <c r="M15" s="301">
        <v>45.448743921975229</v>
      </c>
      <c r="N15" s="301">
        <v>45.234225850663506</v>
      </c>
      <c r="O15" s="301">
        <v>45.020720304648378</v>
      </c>
      <c r="P15" s="301">
        <v>44.808222504810445</v>
      </c>
      <c r="Q15" s="301">
        <v>44.596727694587742</v>
      </c>
      <c r="R15" s="301">
        <v>44.386231139869281</v>
      </c>
      <c r="S15" s="301">
        <v>44.17672812888911</v>
      </c>
      <c r="T15" s="301">
        <v>43.968213972120751</v>
      </c>
      <c r="U15" s="301">
        <v>43.76068400217234</v>
      </c>
      <c r="V15" s="301">
        <v>43.554133573682094</v>
      </c>
      <c r="W15" s="301">
        <v>43.348558063214313</v>
      </c>
      <c r="X15" s="301">
        <v>43.143952869155946</v>
      </c>
    </row>
    <row r="16" spans="1:24">
      <c r="A16" s="298" t="s">
        <v>164</v>
      </c>
      <c r="B16" s="298" t="s">
        <v>178</v>
      </c>
      <c r="C16" s="298"/>
      <c r="D16" s="301">
        <v>160.68567596361959</v>
      </c>
      <c r="E16" s="301">
        <v>160.30003034130689</v>
      </c>
      <c r="F16" s="301">
        <v>159.91531026848776</v>
      </c>
      <c r="G16" s="301">
        <v>159.53151352384339</v>
      </c>
      <c r="H16" s="301">
        <v>159.14863789138616</v>
      </c>
      <c r="I16" s="301">
        <v>158.76668116044686</v>
      </c>
      <c r="J16" s="301">
        <v>158.38564112566178</v>
      </c>
      <c r="K16" s="301">
        <v>158.0055155869602</v>
      </c>
      <c r="L16" s="301">
        <v>157.62630234955151</v>
      </c>
      <c r="M16" s="301">
        <v>157.24799922391259</v>
      </c>
      <c r="N16" s="301">
        <v>156.87060402577521</v>
      </c>
      <c r="O16" s="301">
        <v>156.49411457611336</v>
      </c>
      <c r="P16" s="301">
        <v>156.11852870113069</v>
      </c>
      <c r="Q16" s="301">
        <v>155.74384423224797</v>
      </c>
      <c r="R16" s="301">
        <v>155.37005900609057</v>
      </c>
      <c r="S16" s="301">
        <v>154.99717086447595</v>
      </c>
      <c r="T16" s="301">
        <v>154.62517765440123</v>
      </c>
      <c r="U16" s="301">
        <v>154.25407722803067</v>
      </c>
      <c r="V16" s="301">
        <v>153.8838674426834</v>
      </c>
      <c r="W16" s="301">
        <v>153.51454616082094</v>
      </c>
      <c r="X16" s="301">
        <v>153.14611125003501</v>
      </c>
    </row>
    <row r="17" spans="1:24">
      <c r="A17" s="298" t="s">
        <v>164</v>
      </c>
      <c r="B17" s="298" t="s">
        <v>179</v>
      </c>
      <c r="C17" s="298"/>
      <c r="D17" s="301">
        <v>68.062840438230054</v>
      </c>
      <c r="E17" s="301">
        <v>67.919908473309775</v>
      </c>
      <c r="F17" s="301">
        <v>67.777276665515814</v>
      </c>
      <c r="G17" s="301">
        <v>67.634944384518235</v>
      </c>
      <c r="H17" s="301">
        <v>67.492911001310759</v>
      </c>
      <c r="I17" s="301">
        <v>67.351175888208004</v>
      </c>
      <c r="J17" s="301">
        <v>67.209738418842761</v>
      </c>
      <c r="K17" s="301">
        <v>67.068597968163189</v>
      </c>
      <c r="L17" s="301">
        <v>66.927753912430049</v>
      </c>
      <c r="M17" s="301">
        <v>66.787205629213943</v>
      </c>
      <c r="N17" s="301">
        <v>66.646952497392604</v>
      </c>
      <c r="O17" s="301">
        <v>66.506993897148078</v>
      </c>
      <c r="P17" s="301">
        <v>66.367329209964069</v>
      </c>
      <c r="Q17" s="301">
        <v>66.227957818623139</v>
      </c>
      <c r="R17" s="301">
        <v>66.088879107204036</v>
      </c>
      <c r="S17" s="301">
        <v>65.950092461078896</v>
      </c>
      <c r="T17" s="301">
        <v>65.811597266910638</v>
      </c>
      <c r="U17" s="301">
        <v>65.673392912650115</v>
      </c>
      <c r="V17" s="301">
        <v>65.535478787533549</v>
      </c>
      <c r="W17" s="301">
        <v>65.397854282079734</v>
      </c>
      <c r="X17" s="301">
        <v>65.260518788087381</v>
      </c>
    </row>
    <row r="18" spans="1:24">
      <c r="A18" s="298" t="s">
        <v>164</v>
      </c>
      <c r="B18" s="298" t="s">
        <v>180</v>
      </c>
      <c r="C18" s="298"/>
      <c r="D18" s="301">
        <v>146.85862898462784</v>
      </c>
      <c r="E18" s="301">
        <v>146.50616827506474</v>
      </c>
      <c r="F18" s="301">
        <v>146.15455347120459</v>
      </c>
      <c r="G18" s="301">
        <v>145.80378254287371</v>
      </c>
      <c r="H18" s="301">
        <v>145.45385346477082</v>
      </c>
      <c r="I18" s="301">
        <v>145.10476421645535</v>
      </c>
      <c r="J18" s="301">
        <v>144.75651278233588</v>
      </c>
      <c r="K18" s="301">
        <v>144.40909715165827</v>
      </c>
      <c r="L18" s="301">
        <v>144.06251531849432</v>
      </c>
      <c r="M18" s="301">
        <v>143.71676528172992</v>
      </c>
      <c r="N18" s="301">
        <v>143.37184504505376</v>
      </c>
      <c r="O18" s="301">
        <v>143.02775261694563</v>
      </c>
      <c r="P18" s="301">
        <v>142.68448601066498</v>
      </c>
      <c r="Q18" s="301">
        <v>142.34204324423939</v>
      </c>
      <c r="R18" s="301">
        <v>142.00042234045321</v>
      </c>
      <c r="S18" s="301">
        <v>141.65962132683615</v>
      </c>
      <c r="T18" s="301">
        <v>141.31963823565172</v>
      </c>
      <c r="U18" s="301">
        <v>140.98047110388617</v>
      </c>
      <c r="V18" s="301">
        <v>140.64211797323685</v>
      </c>
      <c r="W18" s="301">
        <v>140.30457689010109</v>
      </c>
      <c r="X18" s="301">
        <v>139.96784590556484</v>
      </c>
    </row>
    <row r="19" spans="1:24">
      <c r="A19" s="298" t="s">
        <v>164</v>
      </c>
      <c r="B19" s="298" t="s">
        <v>181</v>
      </c>
      <c r="C19" s="298"/>
      <c r="D19" s="301">
        <v>217.83535520887148</v>
      </c>
      <c r="E19" s="301">
        <v>216.85800058183435</v>
      </c>
      <c r="F19" s="301">
        <v>215.88503101922385</v>
      </c>
      <c r="G19" s="301">
        <v>214.91642684671763</v>
      </c>
      <c r="H19" s="301">
        <v>213.95216847826538</v>
      </c>
      <c r="I19" s="301">
        <v>212.99223641569287</v>
      </c>
      <c r="J19" s="301">
        <v>212.03661124830779</v>
      </c>
      <c r="K19" s="301">
        <v>211.08527365250706</v>
      </c>
      <c r="L19" s="301">
        <v>210.13820439138615</v>
      </c>
      <c r="M19" s="301">
        <v>209.19538431435012</v>
      </c>
      <c r="N19" s="301">
        <v>208.25679435672643</v>
      </c>
      <c r="O19" s="301">
        <v>207.32241553937925</v>
      </c>
      <c r="P19" s="301">
        <v>206.39222896832592</v>
      </c>
      <c r="Q19" s="301">
        <v>205.4662158343547</v>
      </c>
      <c r="R19" s="301">
        <v>204.54435741264456</v>
      </c>
      <c r="S19" s="301">
        <v>203.6266350623865</v>
      </c>
      <c r="T19" s="301">
        <v>202.7130302264066</v>
      </c>
      <c r="U19" s="301">
        <v>201.80352443079079</v>
      </c>
      <c r="V19" s="301">
        <v>200.89809928451132</v>
      </c>
      <c r="W19" s="301">
        <v>199.99673647905485</v>
      </c>
      <c r="X19" s="301">
        <v>199.09941778805214</v>
      </c>
    </row>
    <row r="20" spans="1:24">
      <c r="A20" s="298" t="s">
        <v>164</v>
      </c>
      <c r="B20" s="298" t="s">
        <v>182</v>
      </c>
      <c r="C20" s="298"/>
      <c r="D20" s="301">
        <v>431.53243752750507</v>
      </c>
      <c r="E20" s="301">
        <v>427.64864558975751</v>
      </c>
      <c r="F20" s="301">
        <v>423.79980777944968</v>
      </c>
      <c r="G20" s="301">
        <v>419.98560950943465</v>
      </c>
      <c r="H20" s="301">
        <v>416.20573902384973</v>
      </c>
      <c r="I20" s="301">
        <v>412.45988737263508</v>
      </c>
      <c r="J20" s="301">
        <v>408.74774838628139</v>
      </c>
      <c r="K20" s="301">
        <v>405.06901865080476</v>
      </c>
      <c r="L20" s="301">
        <v>401.42339748294756</v>
      </c>
      <c r="M20" s="301">
        <v>397.81058690560104</v>
      </c>
      <c r="N20" s="301">
        <v>394.23029162345063</v>
      </c>
      <c r="O20" s="301">
        <v>390.68221899883952</v>
      </c>
      <c r="P20" s="301">
        <v>387.16607902784995</v>
      </c>
      <c r="Q20" s="301">
        <v>383.6815843165993</v>
      </c>
      <c r="R20" s="301">
        <v>380.22845005774991</v>
      </c>
      <c r="S20" s="301">
        <v>376.80639400723015</v>
      </c>
      <c r="T20" s="301">
        <v>373.41513646116505</v>
      </c>
      <c r="U20" s="301">
        <v>370.05440023301458</v>
      </c>
      <c r="V20" s="301">
        <v>366.72391063091743</v>
      </c>
      <c r="W20" s="301">
        <v>363.42339543523917</v>
      </c>
      <c r="X20" s="301">
        <v>360.15258487632207</v>
      </c>
    </row>
    <row r="21" spans="1:24">
      <c r="A21" s="298"/>
      <c r="B21" s="298"/>
      <c r="C21" s="298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</row>
    <row r="22" spans="1:24">
      <c r="A22" s="298" t="s">
        <v>262</v>
      </c>
      <c r="B22" s="298" t="s">
        <v>72</v>
      </c>
      <c r="C22" s="298"/>
      <c r="D22" s="301">
        <v>2948.090114029822</v>
      </c>
      <c r="E22" s="301">
        <v>2934.6280649244704</v>
      </c>
      <c r="F22" s="301">
        <v>2921.240521039143</v>
      </c>
      <c r="G22" s="301">
        <v>2907.9269874311167</v>
      </c>
      <c r="H22" s="301">
        <v>2894.686972921771</v>
      </c>
      <c r="I22" s="301">
        <v>2881.519990065528</v>
      </c>
      <c r="J22" s="301">
        <v>2868.4255551190472</v>
      </c>
      <c r="K22" s="301">
        <v>2855.4031880106941</v>
      </c>
      <c r="L22" s="301">
        <v>2842.452412310266</v>
      </c>
      <c r="M22" s="301">
        <v>2829.572755198978</v>
      </c>
      <c r="N22" s="301">
        <v>2816.763747439717</v>
      </c>
      <c r="O22" s="301">
        <v>2804.0249233475361</v>
      </c>
      <c r="P22" s="301">
        <v>2791.3558207604219</v>
      </c>
      <c r="Q22" s="301">
        <v>2778.7559810102962</v>
      </c>
      <c r="R22" s="301">
        <v>2766.2249488942798</v>
      </c>
      <c r="S22" s="301">
        <v>2753.7622726461968</v>
      </c>
      <c r="T22" s="301">
        <v>2741.3675039083273</v>
      </c>
      <c r="U22" s="301">
        <v>2729.0401977033989</v>
      </c>
      <c r="V22" s="301">
        <v>2716.7799124068288</v>
      </c>
      <c r="W22" s="301">
        <v>2704.5862097191903</v>
      </c>
      <c r="X22" s="301">
        <v>2692.4586546389305</v>
      </c>
    </row>
    <row r="24" spans="1:24">
      <c r="A24" s="297"/>
      <c r="B24" s="297"/>
      <c r="C24" s="297" t="s">
        <v>183</v>
      </c>
      <c r="D24" s="347">
        <f>D22/'EIA N.FlrSpace'!B12</f>
        <v>3.6330441713646446E-2</v>
      </c>
      <c r="E24" s="347">
        <f>E22/'EIA N.FlrSpace'!C12</f>
        <v>3.5906621907981905E-2</v>
      </c>
      <c r="F24" s="347">
        <f>F22/'EIA N.FlrSpace'!D12</f>
        <v>3.5470427560969749E-2</v>
      </c>
      <c r="G24" s="347">
        <f>G22/'EIA N.FlrSpace'!E12</f>
        <v>3.5093481188783589E-2</v>
      </c>
      <c r="H24" s="347">
        <f>H22/'EIA N.FlrSpace'!F12</f>
        <v>3.4695818328077749E-2</v>
      </c>
      <c r="I24" s="347">
        <f>I22/'EIA N.FlrSpace'!G12</f>
        <v>3.4252595658497607E-2</v>
      </c>
      <c r="J24" s="347">
        <f>J22/'EIA N.FlrSpace'!H12</f>
        <v>3.3766577219533453E-2</v>
      </c>
      <c r="K24" s="347">
        <f>K22/'EIA N.FlrSpace'!I12</f>
        <v>3.3236869865236641E-2</v>
      </c>
      <c r="L24" s="347">
        <f>L22/'EIA N.FlrSpace'!J12</f>
        <v>3.2689861261679172E-2</v>
      </c>
      <c r="M24" s="347">
        <f>M22/'EIA N.FlrSpace'!K12</f>
        <v>3.2139387092476809E-2</v>
      </c>
      <c r="N24" s="347">
        <f>N22/'EIA N.FlrSpace'!L12</f>
        <v>3.1614179256810274E-2</v>
      </c>
      <c r="O24" s="347">
        <f>O22/'EIA N.FlrSpace'!M12</f>
        <v>3.1109515597833384E-2</v>
      </c>
      <c r="P24" s="347">
        <f>P22/'EIA N.FlrSpace'!N12</f>
        <v>3.0628000595106203E-2</v>
      </c>
      <c r="Q24" s="347">
        <f>Q22/'EIA N.FlrSpace'!O12</f>
        <v>3.017108028141869E-2</v>
      </c>
      <c r="R24" s="347">
        <f>R22/'EIA N.FlrSpace'!P12</f>
        <v>2.9735233565823454E-2</v>
      </c>
      <c r="S24" s="347">
        <f>S22/'EIA N.FlrSpace'!Q12</f>
        <v>2.9316179956864839E-2</v>
      </c>
      <c r="T24" s="347">
        <f>T22/'EIA N.FlrSpace'!R12</f>
        <v>2.8916325788520103E-2</v>
      </c>
      <c r="U24" s="347">
        <f>U22/'EIA N.FlrSpace'!S12</f>
        <v>2.8532078069718858E-2</v>
      </c>
      <c r="V24" s="347">
        <f>V22/'EIA N.FlrSpace'!T12</f>
        <v>2.8159970049614989E-2</v>
      </c>
      <c r="W24" s="347">
        <f>W22/'EIA N.FlrSpace'!U12</f>
        <v>2.7795807149959457E-2</v>
      </c>
      <c r="X24" s="347">
        <f>X22/'EIA N.FlrSpace'!V12</f>
        <v>2.7438036443009902E-2</v>
      </c>
    </row>
    <row r="25" spans="1:24">
      <c r="A25" s="297"/>
      <c r="B25" s="297"/>
      <c r="C25" s="297" t="s">
        <v>184</v>
      </c>
      <c r="D25" s="303">
        <v>0.04</v>
      </c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"/>
  <sheetViews>
    <sheetView workbookViewId="0">
      <selection activeCell="J130" sqref="J130"/>
    </sheetView>
  </sheetViews>
  <sheetFormatPr defaultColWidth="9.140625" defaultRowHeight="15"/>
  <cols>
    <col min="1" max="1" width="41.140625" style="240" customWidth="1"/>
    <col min="2" max="16384" width="9.140625" style="240"/>
  </cols>
  <sheetData>
    <row r="1" spans="1:33" ht="18">
      <c r="A1" s="504" t="s">
        <v>185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</row>
    <row r="2" spans="1:33" ht="18">
      <c r="A2" s="504" t="s">
        <v>186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</row>
    <row r="3" spans="1:33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  <c r="AG3" s="505"/>
    </row>
    <row r="4" spans="1:33">
      <c r="A4" s="237" t="s">
        <v>187</v>
      </c>
      <c r="B4" s="296">
        <v>2010</v>
      </c>
      <c r="C4" s="296">
        <v>2011</v>
      </c>
      <c r="D4" s="296">
        <v>2012</v>
      </c>
      <c r="E4" s="296">
        <v>2013</v>
      </c>
      <c r="F4" s="296">
        <v>2014</v>
      </c>
      <c r="G4" s="296">
        <v>2015</v>
      </c>
      <c r="H4" s="296">
        <v>2016</v>
      </c>
      <c r="I4" s="296">
        <v>2017</v>
      </c>
      <c r="J4" s="296">
        <v>2018</v>
      </c>
      <c r="K4" s="296">
        <v>2019</v>
      </c>
      <c r="L4" s="296">
        <v>2020</v>
      </c>
      <c r="M4" s="296">
        <v>2021</v>
      </c>
      <c r="N4" s="296">
        <v>2022</v>
      </c>
      <c r="O4" s="296">
        <v>2023</v>
      </c>
      <c r="P4" s="296">
        <v>2024</v>
      </c>
      <c r="Q4" s="296">
        <v>2025</v>
      </c>
      <c r="R4" s="296">
        <v>2026</v>
      </c>
      <c r="S4" s="296">
        <v>2027</v>
      </c>
      <c r="T4" s="296">
        <v>2028</v>
      </c>
      <c r="U4" s="296">
        <v>2029</v>
      </c>
      <c r="V4" s="296">
        <v>2030</v>
      </c>
      <c r="W4" s="296">
        <v>2031</v>
      </c>
      <c r="X4" s="296">
        <v>2032</v>
      </c>
      <c r="Y4" s="296">
        <v>2033</v>
      </c>
      <c r="Z4" s="296">
        <v>2034</v>
      </c>
      <c r="AA4" s="296">
        <v>2035</v>
      </c>
      <c r="AB4" s="296">
        <v>2036</v>
      </c>
      <c r="AC4" s="296">
        <v>2037</v>
      </c>
      <c r="AD4" s="296">
        <v>2038</v>
      </c>
      <c r="AE4" s="296">
        <v>2039</v>
      </c>
      <c r="AF4" s="296">
        <v>2040</v>
      </c>
      <c r="AG4" s="296" t="s">
        <v>188</v>
      </c>
    </row>
    <row r="5" spans="1:33">
      <c r="A5" s="211"/>
    </row>
    <row r="6" spans="1:33">
      <c r="A6" s="241" t="s">
        <v>189</v>
      </c>
    </row>
    <row r="7" spans="1:33">
      <c r="A7" s="211"/>
    </row>
    <row r="8" spans="1:33">
      <c r="A8" s="241" t="s">
        <v>190</v>
      </c>
    </row>
    <row r="9" spans="1:33" ht="16.5" customHeight="1">
      <c r="A9" s="211" t="s">
        <v>191</v>
      </c>
      <c r="B9" s="240">
        <v>79.348540999999997</v>
      </c>
      <c r="C9" s="240">
        <v>80.228820999999996</v>
      </c>
      <c r="D9" s="240">
        <v>80.799285999999995</v>
      </c>
      <c r="E9" s="240">
        <v>81.414626999999996</v>
      </c>
      <c r="F9" s="240">
        <v>81.907668999999999</v>
      </c>
      <c r="G9" s="240">
        <v>82.463745000000003</v>
      </c>
      <c r="H9" s="240">
        <v>83.146996000000001</v>
      </c>
      <c r="I9" s="240">
        <v>83.958160000000007</v>
      </c>
      <c r="J9" s="240">
        <v>84.908339999999995</v>
      </c>
      <c r="K9" s="240">
        <v>85.937775000000002</v>
      </c>
      <c r="L9" s="240">
        <v>87.014258999999996</v>
      </c>
      <c r="M9" s="240">
        <v>88.059539999999998</v>
      </c>
      <c r="N9" s="240">
        <v>89.083145000000002</v>
      </c>
      <c r="O9" s="240">
        <v>90.074180999999996</v>
      </c>
      <c r="P9" s="240">
        <v>91.024344999999997</v>
      </c>
      <c r="Q9" s="240">
        <v>91.940460000000002</v>
      </c>
      <c r="R9" s="240">
        <v>92.832656999999998</v>
      </c>
      <c r="S9" s="240">
        <v>93.690453000000005</v>
      </c>
      <c r="T9" s="240">
        <v>94.522720000000007</v>
      </c>
      <c r="U9" s="240">
        <v>95.338829000000004</v>
      </c>
      <c r="V9" s="240">
        <v>96.151764</v>
      </c>
      <c r="W9" s="240">
        <v>96.966232000000005</v>
      </c>
      <c r="X9" s="240">
        <v>97.805312999999998</v>
      </c>
      <c r="Y9" s="240">
        <v>98.712745999999996</v>
      </c>
      <c r="Z9" s="240">
        <v>99.677093999999997</v>
      </c>
      <c r="AA9" s="240">
        <v>100.687889</v>
      </c>
      <c r="AB9" s="240">
        <v>101.756424</v>
      </c>
      <c r="AC9" s="240">
        <v>102.89949</v>
      </c>
      <c r="AD9" s="240">
        <v>104.061104</v>
      </c>
      <c r="AE9" s="240">
        <v>105.223625</v>
      </c>
      <c r="AF9" s="240">
        <v>106.372467</v>
      </c>
      <c r="AG9" s="239">
        <v>0.01</v>
      </c>
    </row>
    <row r="10" spans="1:33" ht="15" customHeight="1">
      <c r="A10" s="211" t="s">
        <v>192</v>
      </c>
      <c r="B10" s="240">
        <v>1.798011</v>
      </c>
      <c r="C10" s="240">
        <v>1.500621</v>
      </c>
      <c r="D10" s="240">
        <v>1.557788</v>
      </c>
      <c r="E10" s="240">
        <v>1.447684</v>
      </c>
      <c r="F10" s="240">
        <v>1.522761</v>
      </c>
      <c r="G10" s="240">
        <v>1.6618470000000001</v>
      </c>
      <c r="H10" s="240">
        <v>1.801663</v>
      </c>
      <c r="I10" s="240">
        <v>1.952556</v>
      </c>
      <c r="J10" s="240">
        <v>2.0437720000000001</v>
      </c>
      <c r="K10" s="240">
        <v>2.1028790000000002</v>
      </c>
      <c r="L10" s="240">
        <v>2.083853</v>
      </c>
      <c r="M10" s="240">
        <v>2.0744579999999999</v>
      </c>
      <c r="N10" s="240">
        <v>2.054236</v>
      </c>
      <c r="O10" s="240">
        <v>2.0258050000000001</v>
      </c>
      <c r="P10" s="240">
        <v>2.004178</v>
      </c>
      <c r="Q10" s="240">
        <v>1.9927299999999999</v>
      </c>
      <c r="R10" s="240">
        <v>1.970796</v>
      </c>
      <c r="S10" s="240">
        <v>1.9576899999999999</v>
      </c>
      <c r="T10" s="240">
        <v>1.9539390000000001</v>
      </c>
      <c r="U10" s="240">
        <v>1.9631190000000001</v>
      </c>
      <c r="V10" s="240">
        <v>1.976931</v>
      </c>
      <c r="W10" s="240">
        <v>2.0138029999999998</v>
      </c>
      <c r="X10" s="240">
        <v>2.0943679999999998</v>
      </c>
      <c r="Y10" s="240">
        <v>2.1635399999999998</v>
      </c>
      <c r="Z10" s="240">
        <v>2.222251</v>
      </c>
      <c r="AA10" s="240">
        <v>2.292341</v>
      </c>
      <c r="AB10" s="240">
        <v>2.3793340000000001</v>
      </c>
      <c r="AC10" s="240">
        <v>2.4104670000000001</v>
      </c>
      <c r="AD10" s="240">
        <v>2.4241419999999998</v>
      </c>
      <c r="AE10" s="240">
        <v>2.4233039999999999</v>
      </c>
      <c r="AF10" s="240">
        <v>2.4078689999999998</v>
      </c>
      <c r="AG10" s="239">
        <v>1.6E-2</v>
      </c>
    </row>
    <row r="11" spans="1:33" ht="15.75" customHeight="1">
      <c r="A11" s="241" t="s">
        <v>193</v>
      </c>
      <c r="B11" s="238">
        <v>81.146552999999997</v>
      </c>
      <c r="C11" s="238">
        <v>81.729438999999999</v>
      </c>
      <c r="D11" s="238">
        <v>82.357071000000005</v>
      </c>
      <c r="E11" s="238">
        <v>82.862312000000003</v>
      </c>
      <c r="F11" s="238">
        <v>83.430428000000006</v>
      </c>
      <c r="G11" s="238">
        <v>84.125595000000004</v>
      </c>
      <c r="H11" s="238">
        <v>84.948661999999999</v>
      </c>
      <c r="I11" s="238">
        <v>85.910713000000001</v>
      </c>
      <c r="J11" s="238">
        <v>86.952110000000005</v>
      </c>
      <c r="K11" s="238">
        <v>88.040656999999996</v>
      </c>
      <c r="L11" s="238">
        <v>89.098113999999995</v>
      </c>
      <c r="M11" s="238">
        <v>90.133994999999999</v>
      </c>
      <c r="N11" s="238">
        <v>91.137383</v>
      </c>
      <c r="O11" s="238">
        <v>92.099982999999995</v>
      </c>
      <c r="P11" s="238">
        <v>93.028525999999999</v>
      </c>
      <c r="Q11" s="238">
        <v>93.933188999999999</v>
      </c>
      <c r="R11" s="238">
        <v>94.803451999999993</v>
      </c>
      <c r="S11" s="238">
        <v>95.648139999999998</v>
      </c>
      <c r="T11" s="238">
        <v>96.476662000000005</v>
      </c>
      <c r="U11" s="238">
        <v>97.301948999999993</v>
      </c>
      <c r="V11" s="238">
        <v>98.128692999999998</v>
      </c>
      <c r="W11" s="238">
        <v>98.980034000000003</v>
      </c>
      <c r="X11" s="238">
        <v>99.899681000000001</v>
      </c>
      <c r="Y11" s="238">
        <v>100.876282</v>
      </c>
      <c r="Z11" s="238">
        <v>101.899345</v>
      </c>
      <c r="AA11" s="238">
        <v>102.980232</v>
      </c>
      <c r="AB11" s="238">
        <v>104.135757</v>
      </c>
      <c r="AC11" s="238">
        <v>105.30995900000001</v>
      </c>
      <c r="AD11" s="238">
        <v>106.48524500000001</v>
      </c>
      <c r="AE11" s="238">
        <v>107.64692700000001</v>
      </c>
      <c r="AF11" s="238">
        <v>108.780334</v>
      </c>
      <c r="AG11" s="209">
        <v>0.01</v>
      </c>
    </row>
    <row r="12" spans="1:33" ht="14.25" customHeight="1">
      <c r="A12" s="210" t="s">
        <v>194</v>
      </c>
      <c r="B12" s="213">
        <f>B11*1000</f>
        <v>81146.553</v>
      </c>
      <c r="C12" s="213">
        <f t="shared" ref="C12:AF12" si="0">C11*1000</f>
        <v>81729.438999999998</v>
      </c>
      <c r="D12" s="213">
        <f t="shared" si="0"/>
        <v>82357.071000000011</v>
      </c>
      <c r="E12" s="213">
        <f t="shared" si="0"/>
        <v>82862.312000000005</v>
      </c>
      <c r="F12" s="213">
        <f t="shared" si="0"/>
        <v>83430.428</v>
      </c>
      <c r="G12" s="213">
        <f t="shared" si="0"/>
        <v>84125.595000000001</v>
      </c>
      <c r="H12" s="213">
        <f t="shared" si="0"/>
        <v>84948.661999999997</v>
      </c>
      <c r="I12" s="213">
        <f t="shared" si="0"/>
        <v>85910.713000000003</v>
      </c>
      <c r="J12" s="213">
        <f t="shared" si="0"/>
        <v>86952.11</v>
      </c>
      <c r="K12" s="213">
        <f t="shared" si="0"/>
        <v>88040.656999999992</v>
      </c>
      <c r="L12" s="213">
        <f t="shared" si="0"/>
        <v>89098.114000000001</v>
      </c>
      <c r="M12" s="213">
        <f t="shared" si="0"/>
        <v>90133.994999999995</v>
      </c>
      <c r="N12" s="213">
        <f t="shared" si="0"/>
        <v>91137.383000000002</v>
      </c>
      <c r="O12" s="213">
        <f t="shared" si="0"/>
        <v>92099.982999999993</v>
      </c>
      <c r="P12" s="213">
        <f t="shared" si="0"/>
        <v>93028.525999999998</v>
      </c>
      <c r="Q12" s="213">
        <f t="shared" si="0"/>
        <v>93933.188999999998</v>
      </c>
      <c r="R12" s="213">
        <f t="shared" si="0"/>
        <v>94803.45199999999</v>
      </c>
      <c r="S12" s="213">
        <f t="shared" si="0"/>
        <v>95648.14</v>
      </c>
      <c r="T12" s="213">
        <f t="shared" si="0"/>
        <v>96476.662000000011</v>
      </c>
      <c r="U12" s="213">
        <f t="shared" si="0"/>
        <v>97301.948999999993</v>
      </c>
      <c r="V12" s="213">
        <f t="shared" si="0"/>
        <v>98128.692999999999</v>
      </c>
      <c r="W12" s="213">
        <f t="shared" si="0"/>
        <v>98980.034</v>
      </c>
      <c r="X12" s="213">
        <f t="shared" si="0"/>
        <v>99899.680999999997</v>
      </c>
      <c r="Y12" s="213">
        <f t="shared" si="0"/>
        <v>100876.28200000001</v>
      </c>
      <c r="Z12" s="213">
        <f t="shared" si="0"/>
        <v>101899.345</v>
      </c>
      <c r="AA12" s="213">
        <f t="shared" si="0"/>
        <v>102980.232</v>
      </c>
      <c r="AB12" s="213">
        <f t="shared" si="0"/>
        <v>104135.757</v>
      </c>
      <c r="AC12" s="213">
        <f t="shared" si="0"/>
        <v>105309.959</v>
      </c>
      <c r="AD12" s="213">
        <f t="shared" si="0"/>
        <v>106485.24500000001</v>
      </c>
      <c r="AE12" s="213">
        <f t="shared" si="0"/>
        <v>107646.92700000001</v>
      </c>
      <c r="AF12" s="213">
        <f t="shared" si="0"/>
        <v>108780.334</v>
      </c>
      <c r="AG12" s="212"/>
    </row>
    <row r="13" spans="1:33">
      <c r="A13" s="241" t="s">
        <v>195</v>
      </c>
    </row>
    <row r="14" spans="1:33">
      <c r="A14" s="241" t="s">
        <v>196</v>
      </c>
    </row>
    <row r="15" spans="1:33" ht="12" customHeight="1">
      <c r="A15" s="211" t="s">
        <v>197</v>
      </c>
      <c r="B15" s="240">
        <v>105.587479</v>
      </c>
      <c r="C15" s="240">
        <v>105.20806899999999</v>
      </c>
      <c r="D15" s="240">
        <v>101.387466</v>
      </c>
      <c r="E15" s="240">
        <v>103.67085299999999</v>
      </c>
      <c r="F15" s="240">
        <v>103.714264</v>
      </c>
      <c r="G15" s="240">
        <v>104.115005</v>
      </c>
      <c r="H15" s="240">
        <v>103.537659</v>
      </c>
      <c r="I15" s="240">
        <v>102.680862</v>
      </c>
      <c r="J15" s="240">
        <v>101.781425</v>
      </c>
      <c r="K15" s="240">
        <v>101.107079</v>
      </c>
      <c r="L15" s="240">
        <v>100.426254</v>
      </c>
      <c r="M15" s="240">
        <v>99.831383000000002</v>
      </c>
      <c r="N15" s="240">
        <v>99.236984000000007</v>
      </c>
      <c r="O15" s="240">
        <v>98.738808000000006</v>
      </c>
      <c r="P15" s="240">
        <v>98.349091000000001</v>
      </c>
      <c r="Q15" s="240">
        <v>98.122353000000004</v>
      </c>
      <c r="R15" s="240">
        <v>97.926276999999999</v>
      </c>
      <c r="S15" s="240">
        <v>97.782393999999996</v>
      </c>
      <c r="T15" s="240">
        <v>97.603583999999998</v>
      </c>
      <c r="U15" s="240">
        <v>97.454093999999998</v>
      </c>
      <c r="V15" s="240">
        <v>97.207901000000007</v>
      </c>
      <c r="W15" s="240">
        <v>96.982894999999999</v>
      </c>
      <c r="X15" s="240">
        <v>96.737037999999998</v>
      </c>
      <c r="Y15" s="240">
        <v>96.488952999999995</v>
      </c>
      <c r="Z15" s="240">
        <v>96.184196</v>
      </c>
      <c r="AA15" s="240">
        <v>95.784805000000006</v>
      </c>
      <c r="AB15" s="240">
        <v>95.345214999999996</v>
      </c>
      <c r="AC15" s="240">
        <v>94.898383999999993</v>
      </c>
      <c r="AD15" s="240">
        <v>94.472092000000004</v>
      </c>
      <c r="AE15" s="240">
        <v>94.13073</v>
      </c>
      <c r="AF15" s="240">
        <v>93.846801999999997</v>
      </c>
      <c r="AG15" s="239">
        <v>-4.0000000000000001E-3</v>
      </c>
    </row>
    <row r="16" spans="1:33" ht="11.25" customHeight="1">
      <c r="A16" s="211" t="s">
        <v>198</v>
      </c>
      <c r="B16" s="240">
        <v>117.32860599999999</v>
      </c>
      <c r="C16" s="240">
        <v>115.664322</v>
      </c>
      <c r="D16" s="240">
        <v>112.910324</v>
      </c>
      <c r="E16" s="240">
        <v>111.48481</v>
      </c>
      <c r="F16" s="240">
        <v>110.783134</v>
      </c>
      <c r="G16" s="240">
        <v>108.69019299999999</v>
      </c>
      <c r="H16" s="240">
        <v>106.92723100000001</v>
      </c>
      <c r="I16" s="240">
        <v>106.158356</v>
      </c>
      <c r="J16" s="240">
        <v>105.923813</v>
      </c>
      <c r="K16" s="240">
        <v>105.94426</v>
      </c>
      <c r="L16" s="240">
        <v>105.74572000000001</v>
      </c>
      <c r="M16" s="240">
        <v>105.237488</v>
      </c>
      <c r="N16" s="240">
        <v>105.001282</v>
      </c>
      <c r="O16" s="240">
        <v>104.74896200000001</v>
      </c>
      <c r="P16" s="240">
        <v>104.59176600000001</v>
      </c>
      <c r="Q16" s="240">
        <v>104.57147999999999</v>
      </c>
      <c r="R16" s="240">
        <v>104.389938</v>
      </c>
      <c r="S16" s="240">
        <v>104.369507</v>
      </c>
      <c r="T16" s="240">
        <v>104.194733</v>
      </c>
      <c r="U16" s="240">
        <v>104.01377100000001</v>
      </c>
      <c r="V16" s="240">
        <v>103.70394899999999</v>
      </c>
      <c r="W16" s="240">
        <v>103.346695</v>
      </c>
      <c r="X16" s="240">
        <v>102.967491</v>
      </c>
      <c r="Y16" s="240">
        <v>102.616608</v>
      </c>
      <c r="Z16" s="240">
        <v>102.33744</v>
      </c>
      <c r="AA16" s="240">
        <v>102.020348</v>
      </c>
      <c r="AB16" s="240">
        <v>101.63385</v>
      </c>
      <c r="AC16" s="240">
        <v>101.20210299999999</v>
      </c>
      <c r="AD16" s="240">
        <v>100.90731</v>
      </c>
      <c r="AE16" s="240">
        <v>100.604698</v>
      </c>
      <c r="AF16" s="240">
        <v>100.39670599999999</v>
      </c>
      <c r="AG16" s="239">
        <v>-5.0000000000000001E-3</v>
      </c>
    </row>
    <row r="17" spans="1:33" ht="11.25" customHeight="1">
      <c r="A17" s="211" t="s">
        <v>199</v>
      </c>
      <c r="B17" s="240">
        <v>222.916077</v>
      </c>
      <c r="C17" s="240">
        <v>220.87239099999999</v>
      </c>
      <c r="D17" s="240">
        <v>214.29779099999999</v>
      </c>
      <c r="E17" s="240">
        <v>215.15566999999999</v>
      </c>
      <c r="F17" s="240">
        <v>214.49740600000001</v>
      </c>
      <c r="G17" s="240">
        <v>212.805206</v>
      </c>
      <c r="H17" s="240">
        <v>210.46489</v>
      </c>
      <c r="I17" s="240">
        <v>208.83921799999999</v>
      </c>
      <c r="J17" s="240">
        <v>207.705231</v>
      </c>
      <c r="K17" s="240">
        <v>207.051331</v>
      </c>
      <c r="L17" s="240">
        <v>206.171967</v>
      </c>
      <c r="M17" s="240">
        <v>205.06887800000001</v>
      </c>
      <c r="N17" s="240">
        <v>204.23826600000001</v>
      </c>
      <c r="O17" s="240">
        <v>203.487762</v>
      </c>
      <c r="P17" s="240">
        <v>202.94085699999999</v>
      </c>
      <c r="Q17" s="240">
        <v>202.69383199999999</v>
      </c>
      <c r="R17" s="240">
        <v>202.31622300000001</v>
      </c>
      <c r="S17" s="240">
        <v>202.15190100000001</v>
      </c>
      <c r="T17" s="240">
        <v>201.79830899999999</v>
      </c>
      <c r="U17" s="240">
        <v>201.46786499999999</v>
      </c>
      <c r="V17" s="240">
        <v>200.91184999999999</v>
      </c>
      <c r="W17" s="240">
        <v>200.32959</v>
      </c>
      <c r="X17" s="240">
        <v>199.70452900000001</v>
      </c>
      <c r="Y17" s="240">
        <v>199.10556</v>
      </c>
      <c r="Z17" s="240">
        <v>198.521637</v>
      </c>
      <c r="AA17" s="240">
        <v>197.80514500000001</v>
      </c>
      <c r="AB17" s="240">
        <v>196.97906499999999</v>
      </c>
      <c r="AC17" s="240">
        <v>196.100494</v>
      </c>
      <c r="AD17" s="240">
        <v>195.37939499999999</v>
      </c>
      <c r="AE17" s="240">
        <v>194.73542800000001</v>
      </c>
      <c r="AF17" s="240">
        <v>194.24350000000001</v>
      </c>
      <c r="AG17" s="239">
        <v>-4.0000000000000001E-3</v>
      </c>
    </row>
    <row r="18" spans="1:33">
      <c r="A18" s="211"/>
    </row>
    <row r="19" spans="1:33" ht="18.75" customHeight="1">
      <c r="A19" s="241" t="s">
        <v>200</v>
      </c>
    </row>
    <row r="20" spans="1:33">
      <c r="A20" s="211"/>
    </row>
    <row r="21" spans="1:33" ht="15" customHeight="1">
      <c r="A21" s="241" t="s">
        <v>201</v>
      </c>
    </row>
    <row r="22" spans="1:33" ht="15" customHeight="1">
      <c r="A22" s="211" t="s">
        <v>202</v>
      </c>
      <c r="B22" s="240">
        <v>0.17703199999999999</v>
      </c>
      <c r="C22" s="240">
        <v>0.16772999999999999</v>
      </c>
      <c r="D22" s="240">
        <v>0.15071100000000001</v>
      </c>
      <c r="E22" s="240">
        <v>0.17377300000000001</v>
      </c>
      <c r="F22" s="240">
        <v>0.16456399999999999</v>
      </c>
      <c r="G22" s="240">
        <v>0.163017</v>
      </c>
      <c r="H22" s="240">
        <v>0.16128300000000001</v>
      </c>
      <c r="I22" s="240">
        <v>0.15972700000000001</v>
      </c>
      <c r="J22" s="240">
        <v>0.15853500000000001</v>
      </c>
      <c r="K22" s="240">
        <v>0.15786800000000001</v>
      </c>
      <c r="L22" s="240">
        <v>0.157191</v>
      </c>
      <c r="M22" s="240">
        <v>0.15650500000000001</v>
      </c>
      <c r="N22" s="240">
        <v>0.155801</v>
      </c>
      <c r="O22" s="240">
        <v>0.15502299999999999</v>
      </c>
      <c r="P22" s="240">
        <v>0.15431400000000001</v>
      </c>
      <c r="Q22" s="240">
        <v>0.153803</v>
      </c>
      <c r="R22" s="240">
        <v>0.15335399999999999</v>
      </c>
      <c r="S22" s="240">
        <v>0.15291099999999999</v>
      </c>
      <c r="T22" s="240">
        <v>0.15246499999999999</v>
      </c>
      <c r="U22" s="240">
        <v>0.15196799999999999</v>
      </c>
      <c r="V22" s="240">
        <v>0.15137300000000001</v>
      </c>
      <c r="W22" s="240">
        <v>0.150754</v>
      </c>
      <c r="X22" s="240">
        <v>0.150199</v>
      </c>
      <c r="Y22" s="240">
        <v>0.14965200000000001</v>
      </c>
      <c r="Z22" s="240">
        <v>0.149113</v>
      </c>
      <c r="AA22" s="240">
        <v>0.14854800000000001</v>
      </c>
      <c r="AB22" s="240">
        <v>0.148031</v>
      </c>
      <c r="AC22" s="240">
        <v>0.147485</v>
      </c>
      <c r="AD22" s="240">
        <v>0.14694099999999999</v>
      </c>
      <c r="AE22" s="240">
        <v>0.14637700000000001</v>
      </c>
      <c r="AF22" s="240">
        <v>0.14583699999999999</v>
      </c>
      <c r="AG22" s="239">
        <v>-5.0000000000000001E-3</v>
      </c>
    </row>
    <row r="23" spans="1:33" ht="15.75" customHeight="1">
      <c r="A23" s="211" t="s">
        <v>203</v>
      </c>
      <c r="B23" s="240">
        <v>0.55672600000000005</v>
      </c>
      <c r="C23" s="240">
        <v>0.57009100000000001</v>
      </c>
      <c r="D23" s="240">
        <v>0.56111</v>
      </c>
      <c r="E23" s="240">
        <v>0.47709400000000002</v>
      </c>
      <c r="F23" s="240">
        <v>0.52436199999999999</v>
      </c>
      <c r="G23" s="240">
        <v>0.524366</v>
      </c>
      <c r="H23" s="240">
        <v>0.52297000000000005</v>
      </c>
      <c r="I23" s="240">
        <v>0.52303500000000003</v>
      </c>
      <c r="J23" s="240">
        <v>0.52387799999999995</v>
      </c>
      <c r="K23" s="240">
        <v>0.52670799999999995</v>
      </c>
      <c r="L23" s="240">
        <v>0.52899399999999996</v>
      </c>
      <c r="M23" s="240">
        <v>0.53062299999999996</v>
      </c>
      <c r="N23" s="240">
        <v>0.53203900000000004</v>
      </c>
      <c r="O23" s="240">
        <v>0.53507300000000002</v>
      </c>
      <c r="P23" s="240">
        <v>0.53835599999999995</v>
      </c>
      <c r="Q23" s="240">
        <v>0.54261800000000004</v>
      </c>
      <c r="R23" s="240">
        <v>0.54651300000000003</v>
      </c>
      <c r="S23" s="240">
        <v>0.54993800000000004</v>
      </c>
      <c r="T23" s="240">
        <v>0.55156700000000003</v>
      </c>
      <c r="U23" s="240">
        <v>0.55392699999999995</v>
      </c>
      <c r="V23" s="240">
        <v>0.55681400000000003</v>
      </c>
      <c r="W23" s="240">
        <v>0.56014399999999998</v>
      </c>
      <c r="X23" s="240">
        <v>0.56389299999999998</v>
      </c>
      <c r="Y23" s="240">
        <v>0.56799100000000002</v>
      </c>
      <c r="Z23" s="240">
        <v>0.57208099999999995</v>
      </c>
      <c r="AA23" s="240">
        <v>0.57589000000000001</v>
      </c>
      <c r="AB23" s="240">
        <v>0.58010600000000001</v>
      </c>
      <c r="AC23" s="240">
        <v>0.58401400000000003</v>
      </c>
      <c r="AD23" s="240">
        <v>0.58768200000000004</v>
      </c>
      <c r="AE23" s="240">
        <v>0.59085200000000004</v>
      </c>
      <c r="AF23" s="240">
        <v>0.59477199999999997</v>
      </c>
      <c r="AG23" s="239">
        <v>1E-3</v>
      </c>
    </row>
    <row r="24" spans="1:33" ht="12.75" customHeight="1">
      <c r="A24" s="211" t="s">
        <v>204</v>
      </c>
      <c r="B24" s="240">
        <v>9.0638999999999997E-2</v>
      </c>
      <c r="C24" s="240">
        <v>9.0759000000000006E-2</v>
      </c>
      <c r="D24" s="240">
        <v>9.1328000000000006E-2</v>
      </c>
      <c r="E24" s="240">
        <v>9.1455999999999996E-2</v>
      </c>
      <c r="F24" s="240">
        <v>9.1176999999999994E-2</v>
      </c>
      <c r="G24" s="240">
        <v>9.0829999999999994E-2</v>
      </c>
      <c r="H24" s="240">
        <v>9.0240000000000001E-2</v>
      </c>
      <c r="I24" s="240">
        <v>8.9938000000000004E-2</v>
      </c>
      <c r="J24" s="240">
        <v>8.9736999999999997E-2</v>
      </c>
      <c r="K24" s="240">
        <v>8.9732999999999993E-2</v>
      </c>
      <c r="L24" s="240">
        <v>8.9551000000000006E-2</v>
      </c>
      <c r="M24" s="240">
        <v>8.9294999999999999E-2</v>
      </c>
      <c r="N24" s="240">
        <v>8.9013999999999996E-2</v>
      </c>
      <c r="O24" s="240">
        <v>8.8741E-2</v>
      </c>
      <c r="P24" s="240">
        <v>8.8477E-2</v>
      </c>
      <c r="Q24" s="240">
        <v>8.8304999999999995E-2</v>
      </c>
      <c r="R24" s="240">
        <v>8.8125999999999996E-2</v>
      </c>
      <c r="S24" s="240">
        <v>8.7914000000000006E-2</v>
      </c>
      <c r="T24" s="240">
        <v>8.7618000000000001E-2</v>
      </c>
      <c r="U24" s="240">
        <v>8.7318000000000007E-2</v>
      </c>
      <c r="V24" s="240">
        <v>8.6790000000000006E-2</v>
      </c>
      <c r="W24" s="240">
        <v>8.6284E-2</v>
      </c>
      <c r="X24" s="240">
        <v>8.5817000000000004E-2</v>
      </c>
      <c r="Y24" s="240">
        <v>8.5365999999999997E-2</v>
      </c>
      <c r="Z24" s="240">
        <v>8.4879999999999997E-2</v>
      </c>
      <c r="AA24" s="240">
        <v>8.4333000000000005E-2</v>
      </c>
      <c r="AB24" s="240">
        <v>8.3798999999999998E-2</v>
      </c>
      <c r="AC24" s="240">
        <v>8.3247000000000002E-2</v>
      </c>
      <c r="AD24" s="240">
        <v>8.2659999999999997E-2</v>
      </c>
      <c r="AE24" s="240">
        <v>8.2061999999999996E-2</v>
      </c>
      <c r="AF24" s="240">
        <v>8.1531999999999993E-2</v>
      </c>
      <c r="AG24" s="239">
        <v>-4.0000000000000001E-3</v>
      </c>
    </row>
    <row r="25" spans="1:33" ht="12.75" customHeight="1">
      <c r="A25" s="211" t="s">
        <v>205</v>
      </c>
      <c r="B25" s="240">
        <v>0.48907600000000001</v>
      </c>
      <c r="C25" s="240">
        <v>0.49497000000000002</v>
      </c>
      <c r="D25" s="240">
        <v>0.50371999999999995</v>
      </c>
      <c r="E25" s="240">
        <v>0.51080000000000003</v>
      </c>
      <c r="F25" s="240">
        <v>0.51567799999999997</v>
      </c>
      <c r="G25" s="240">
        <v>0.51978999999999997</v>
      </c>
      <c r="H25" s="240">
        <v>0.52270799999999995</v>
      </c>
      <c r="I25" s="240">
        <v>0.52586200000000005</v>
      </c>
      <c r="J25" s="240">
        <v>0.52980400000000005</v>
      </c>
      <c r="K25" s="240">
        <v>0.53513500000000003</v>
      </c>
      <c r="L25" s="240">
        <v>0.53931200000000001</v>
      </c>
      <c r="M25" s="240">
        <v>0.543211</v>
      </c>
      <c r="N25" s="240">
        <v>0.54692099999999999</v>
      </c>
      <c r="O25" s="240">
        <v>0.55064400000000002</v>
      </c>
      <c r="P25" s="240">
        <v>0.55420999999999998</v>
      </c>
      <c r="Q25" s="240">
        <v>0.55827099999999996</v>
      </c>
      <c r="R25" s="240">
        <v>0.56241200000000002</v>
      </c>
      <c r="S25" s="240">
        <v>0.56652400000000003</v>
      </c>
      <c r="T25" s="240">
        <v>0.570079</v>
      </c>
      <c r="U25" s="240">
        <v>0.57360599999999995</v>
      </c>
      <c r="V25" s="240">
        <v>0.57547800000000005</v>
      </c>
      <c r="W25" s="240">
        <v>0.57752800000000004</v>
      </c>
      <c r="X25" s="240">
        <v>0.57993799999999995</v>
      </c>
      <c r="Y25" s="240">
        <v>0.58259799999999995</v>
      </c>
      <c r="Z25" s="240">
        <v>0.58497699999999997</v>
      </c>
      <c r="AA25" s="240">
        <v>0.58701800000000004</v>
      </c>
      <c r="AB25" s="240">
        <v>0.58916800000000003</v>
      </c>
      <c r="AC25" s="240">
        <v>0.59132499999999999</v>
      </c>
      <c r="AD25" s="240">
        <v>0.59349200000000002</v>
      </c>
      <c r="AE25" s="240">
        <v>0.59567400000000004</v>
      </c>
      <c r="AF25" s="240">
        <v>0.59630499999999997</v>
      </c>
      <c r="AG25" s="239">
        <v>6.0000000000000001E-3</v>
      </c>
    </row>
    <row r="26" spans="1:33" ht="13.5" customHeight="1">
      <c r="A26" s="211" t="s">
        <v>206</v>
      </c>
      <c r="B26" s="240">
        <v>2.281E-2</v>
      </c>
      <c r="C26" s="240">
        <v>2.2747E-2</v>
      </c>
      <c r="D26" s="240">
        <v>2.2817E-2</v>
      </c>
      <c r="E26" s="240">
        <v>2.2821000000000001E-2</v>
      </c>
      <c r="F26" s="240">
        <v>2.2735999999999999E-2</v>
      </c>
      <c r="G26" s="240">
        <v>2.2641000000000001E-2</v>
      </c>
      <c r="H26" s="240">
        <v>2.2518E-2</v>
      </c>
      <c r="I26" s="240">
        <v>2.2412999999999999E-2</v>
      </c>
      <c r="J26" s="240">
        <v>2.2336000000000002E-2</v>
      </c>
      <c r="K26" s="240">
        <v>2.2296E-2</v>
      </c>
      <c r="L26" s="240">
        <v>2.2258E-2</v>
      </c>
      <c r="M26" s="240">
        <v>2.2194999999999999E-2</v>
      </c>
      <c r="N26" s="240">
        <v>2.2120000000000001E-2</v>
      </c>
      <c r="O26" s="240">
        <v>2.2051000000000001E-2</v>
      </c>
      <c r="P26" s="240">
        <v>2.1992000000000001E-2</v>
      </c>
      <c r="Q26" s="240">
        <v>2.1953E-2</v>
      </c>
      <c r="R26" s="240">
        <v>2.1919000000000001E-2</v>
      </c>
      <c r="S26" s="240">
        <v>2.1871999999999999E-2</v>
      </c>
      <c r="T26" s="240">
        <v>2.1814E-2</v>
      </c>
      <c r="U26" s="240">
        <v>2.1753000000000002E-2</v>
      </c>
      <c r="V26" s="240">
        <v>2.1690000000000001E-2</v>
      </c>
      <c r="W26" s="240">
        <v>2.1624000000000001E-2</v>
      </c>
      <c r="X26" s="240">
        <v>2.1555999999999999E-2</v>
      </c>
      <c r="Y26" s="240">
        <v>2.1486000000000002E-2</v>
      </c>
      <c r="Z26" s="240">
        <v>2.1409999999999998E-2</v>
      </c>
      <c r="AA26" s="240">
        <v>2.1314E-2</v>
      </c>
      <c r="AB26" s="240">
        <v>2.1212999999999999E-2</v>
      </c>
      <c r="AC26" s="240">
        <v>2.1104000000000001E-2</v>
      </c>
      <c r="AD26" s="240">
        <v>2.0989000000000001E-2</v>
      </c>
      <c r="AE26" s="240">
        <v>2.0868999999999999E-2</v>
      </c>
      <c r="AF26" s="240">
        <v>2.0750999999999999E-2</v>
      </c>
      <c r="AG26" s="239">
        <v>-3.0000000000000001E-3</v>
      </c>
    </row>
    <row r="27" spans="1:33" ht="12.75" customHeight="1">
      <c r="A27" s="211" t="s">
        <v>207</v>
      </c>
      <c r="B27" s="240">
        <v>0.95947099999999996</v>
      </c>
      <c r="C27" s="240">
        <v>0.93772599999999995</v>
      </c>
      <c r="D27" s="240">
        <v>0.92413599999999996</v>
      </c>
      <c r="E27" s="240">
        <v>0.91239800000000004</v>
      </c>
      <c r="F27" s="240">
        <v>0.90485599999999999</v>
      </c>
      <c r="G27" s="240">
        <v>0.90009600000000001</v>
      </c>
      <c r="H27" s="240">
        <v>0.89511300000000005</v>
      </c>
      <c r="I27" s="240">
        <v>0.89243499999999998</v>
      </c>
      <c r="J27" s="240">
        <v>0.89235299999999995</v>
      </c>
      <c r="K27" s="240">
        <v>0.89592899999999998</v>
      </c>
      <c r="L27" s="240">
        <v>0.89489799999999997</v>
      </c>
      <c r="M27" s="240">
        <v>0.89443300000000003</v>
      </c>
      <c r="N27" s="240">
        <v>0.89464500000000002</v>
      </c>
      <c r="O27" s="240">
        <v>0.895513</v>
      </c>
      <c r="P27" s="240">
        <v>0.89688900000000005</v>
      </c>
      <c r="Q27" s="240">
        <v>0.89972700000000005</v>
      </c>
      <c r="R27" s="240">
        <v>0.90306399999999998</v>
      </c>
      <c r="S27" s="240">
        <v>0.90611699999999995</v>
      </c>
      <c r="T27" s="240">
        <v>0.90803999999999996</v>
      </c>
      <c r="U27" s="240">
        <v>0.91003400000000001</v>
      </c>
      <c r="V27" s="240">
        <v>0.90344599999999997</v>
      </c>
      <c r="W27" s="240">
        <v>0.89772700000000005</v>
      </c>
      <c r="X27" s="240">
        <v>0.89326099999999997</v>
      </c>
      <c r="Y27" s="240">
        <v>0.88986200000000004</v>
      </c>
      <c r="Z27" s="240">
        <v>0.88661400000000001</v>
      </c>
      <c r="AA27" s="240">
        <v>0.88297999999999999</v>
      </c>
      <c r="AB27" s="240">
        <v>0.88012599999999996</v>
      </c>
      <c r="AC27" s="240">
        <v>0.87706399999999995</v>
      </c>
      <c r="AD27" s="240">
        <v>0.87350000000000005</v>
      </c>
      <c r="AE27" s="240">
        <v>0.86958599999999997</v>
      </c>
      <c r="AF27" s="240">
        <v>0.86591700000000005</v>
      </c>
      <c r="AG27" s="239">
        <v>-3.0000000000000001E-3</v>
      </c>
    </row>
    <row r="28" spans="1:33" ht="14.25" customHeight="1">
      <c r="A28" s="211" t="s">
        <v>208</v>
      </c>
      <c r="B28" s="240">
        <v>0.38717499999999999</v>
      </c>
      <c r="C28" s="240">
        <v>0.38074000000000002</v>
      </c>
      <c r="D28" s="240">
        <v>0.37508599999999997</v>
      </c>
      <c r="E28" s="240">
        <v>0.36940800000000001</v>
      </c>
      <c r="F28" s="240">
        <v>0.36442000000000002</v>
      </c>
      <c r="G28" s="240">
        <v>0.36054700000000001</v>
      </c>
      <c r="H28" s="240">
        <v>0.35760799999999998</v>
      </c>
      <c r="I28" s="240">
        <v>0.35572500000000001</v>
      </c>
      <c r="J28" s="240">
        <v>0.354738</v>
      </c>
      <c r="K28" s="240">
        <v>0.354437</v>
      </c>
      <c r="L28" s="240">
        <v>0.35392200000000001</v>
      </c>
      <c r="M28" s="240">
        <v>0.35349900000000001</v>
      </c>
      <c r="N28" s="240">
        <v>0.35331499999999999</v>
      </c>
      <c r="O28" s="240">
        <v>0.35335499999999997</v>
      </c>
      <c r="P28" s="240">
        <v>0.35371399999999997</v>
      </c>
      <c r="Q28" s="240">
        <v>0.35449799999999998</v>
      </c>
      <c r="R28" s="240">
        <v>0.35569600000000001</v>
      </c>
      <c r="S28" s="240">
        <v>0.357043</v>
      </c>
      <c r="T28" s="240">
        <v>0.358431</v>
      </c>
      <c r="U28" s="240">
        <v>0.360037</v>
      </c>
      <c r="V28" s="240">
        <v>0.36171500000000001</v>
      </c>
      <c r="W28" s="240">
        <v>0.36352200000000001</v>
      </c>
      <c r="X28" s="240">
        <v>0.36547099999999999</v>
      </c>
      <c r="Y28" s="240">
        <v>0.36754199999999998</v>
      </c>
      <c r="Z28" s="240">
        <v>0.36971300000000001</v>
      </c>
      <c r="AA28" s="240">
        <v>0.37190400000000001</v>
      </c>
      <c r="AB28" s="240">
        <v>0.37426599999999999</v>
      </c>
      <c r="AC28" s="240">
        <v>0.37667899999999999</v>
      </c>
      <c r="AD28" s="240">
        <v>0.37906000000000001</v>
      </c>
      <c r="AE28" s="240">
        <v>0.38139899999999999</v>
      </c>
      <c r="AF28" s="240">
        <v>0.38370599999999999</v>
      </c>
      <c r="AG28" s="239">
        <v>0</v>
      </c>
    </row>
    <row r="29" spans="1:33" ht="11.25" customHeight="1">
      <c r="A29" s="211" t="s">
        <v>209</v>
      </c>
      <c r="B29" s="240">
        <v>0.21099599999999999</v>
      </c>
      <c r="C29" s="240">
        <v>0.203569</v>
      </c>
      <c r="D29" s="240">
        <v>0.19401199999999999</v>
      </c>
      <c r="E29" s="240">
        <v>0.190946</v>
      </c>
      <c r="F29" s="240">
        <v>0.18829599999999999</v>
      </c>
      <c r="G29" s="240">
        <v>0.188502</v>
      </c>
      <c r="H29" s="240">
        <v>0.18931000000000001</v>
      </c>
      <c r="I29" s="240">
        <v>0.190054</v>
      </c>
      <c r="J29" s="240">
        <v>0.190635</v>
      </c>
      <c r="K29" s="240">
        <v>0.191193</v>
      </c>
      <c r="L29" s="240">
        <v>0.191716</v>
      </c>
      <c r="M29" s="240">
        <v>0.191747</v>
      </c>
      <c r="N29" s="240">
        <v>0.19142899999999999</v>
      </c>
      <c r="O29" s="240">
        <v>0.19189999999999999</v>
      </c>
      <c r="P29" s="240">
        <v>0.193575</v>
      </c>
      <c r="Q29" s="240">
        <v>0.195909</v>
      </c>
      <c r="R29" s="240">
        <v>0.19828000000000001</v>
      </c>
      <c r="S29" s="240">
        <v>0.200069</v>
      </c>
      <c r="T29" s="240">
        <v>0.20163600000000001</v>
      </c>
      <c r="U29" s="240">
        <v>0.20310700000000001</v>
      </c>
      <c r="V29" s="240">
        <v>0.20471700000000001</v>
      </c>
      <c r="W29" s="240">
        <v>0.205955</v>
      </c>
      <c r="X29" s="240">
        <v>0.20712900000000001</v>
      </c>
      <c r="Y29" s="240">
        <v>0.208261</v>
      </c>
      <c r="Z29" s="240">
        <v>0.209373</v>
      </c>
      <c r="AA29" s="240">
        <v>0.21040300000000001</v>
      </c>
      <c r="AB29" s="240">
        <v>0.21182300000000001</v>
      </c>
      <c r="AC29" s="240">
        <v>0.21305099999999999</v>
      </c>
      <c r="AD29" s="240">
        <v>0.214425</v>
      </c>
      <c r="AE29" s="240">
        <v>0.21542500000000001</v>
      </c>
      <c r="AF29" s="240">
        <v>0.216726</v>
      </c>
      <c r="AG29" s="239">
        <v>2E-3</v>
      </c>
    </row>
    <row r="30" spans="1:33" ht="13.5" customHeight="1">
      <c r="A30" s="211" t="s">
        <v>210</v>
      </c>
      <c r="B30" s="240">
        <v>0.22641500000000001</v>
      </c>
      <c r="C30" s="240">
        <v>0.22475800000000001</v>
      </c>
      <c r="D30" s="240">
        <v>0.221857</v>
      </c>
      <c r="E30" s="240">
        <v>0.22257099999999999</v>
      </c>
      <c r="F30" s="240">
        <v>0.225221</v>
      </c>
      <c r="G30" s="240">
        <v>0.229545</v>
      </c>
      <c r="H30" s="240">
        <v>0.23350899999999999</v>
      </c>
      <c r="I30" s="240">
        <v>0.237341</v>
      </c>
      <c r="J30" s="240">
        <v>0.24088599999999999</v>
      </c>
      <c r="K30" s="240">
        <v>0.24407000000000001</v>
      </c>
      <c r="L30" s="240">
        <v>0.24709500000000001</v>
      </c>
      <c r="M30" s="240">
        <v>0.25039899999999998</v>
      </c>
      <c r="N30" s="240">
        <v>0.25394699999999998</v>
      </c>
      <c r="O30" s="240">
        <v>0.257886</v>
      </c>
      <c r="P30" s="240">
        <v>0.26183800000000002</v>
      </c>
      <c r="Q30" s="240">
        <v>0.26618199999999997</v>
      </c>
      <c r="R30" s="240">
        <v>0.27050400000000002</v>
      </c>
      <c r="S30" s="240">
        <v>0.27461400000000002</v>
      </c>
      <c r="T30" s="240">
        <v>0.27826299999999998</v>
      </c>
      <c r="U30" s="240">
        <v>0.28140999999999999</v>
      </c>
      <c r="V30" s="240">
        <v>0.28426299999999999</v>
      </c>
      <c r="W30" s="240">
        <v>0.286968</v>
      </c>
      <c r="X30" s="240">
        <v>0.28950799999999999</v>
      </c>
      <c r="Y30" s="240">
        <v>0.292097</v>
      </c>
      <c r="Z30" s="240">
        <v>0.29475000000000001</v>
      </c>
      <c r="AA30" s="240">
        <v>0.297207</v>
      </c>
      <c r="AB30" s="240">
        <v>0.29952699999999999</v>
      </c>
      <c r="AC30" s="240">
        <v>0.30167300000000002</v>
      </c>
      <c r="AD30" s="240">
        <v>0.30370900000000001</v>
      </c>
      <c r="AE30" s="240">
        <v>0.30531399999999997</v>
      </c>
      <c r="AF30" s="240">
        <v>0.30648799999999998</v>
      </c>
      <c r="AG30" s="239">
        <v>1.0999999999999999E-2</v>
      </c>
    </row>
    <row r="31" spans="1:33" ht="12.75" customHeight="1">
      <c r="A31" s="211" t="s">
        <v>211</v>
      </c>
      <c r="B31" s="240">
        <v>1.418309</v>
      </c>
      <c r="C31" s="240">
        <v>1.40832</v>
      </c>
      <c r="D31" s="240">
        <v>1.4892129999999999</v>
      </c>
      <c r="E31" s="240">
        <v>1.495231</v>
      </c>
      <c r="F31" s="240">
        <v>1.5069079999999999</v>
      </c>
      <c r="G31" s="240">
        <v>1.5197799999999999</v>
      </c>
      <c r="H31" s="240">
        <v>1.5528930000000001</v>
      </c>
      <c r="I31" s="240">
        <v>1.585858</v>
      </c>
      <c r="J31" s="240">
        <v>1.620582</v>
      </c>
      <c r="K31" s="240">
        <v>1.6580189999999999</v>
      </c>
      <c r="L31" s="240">
        <v>1.6958709999999999</v>
      </c>
      <c r="M31" s="240">
        <v>1.73404</v>
      </c>
      <c r="N31" s="240">
        <v>1.770669</v>
      </c>
      <c r="O31" s="240">
        <v>1.808316</v>
      </c>
      <c r="P31" s="240">
        <v>1.8457140000000001</v>
      </c>
      <c r="Q31" s="240">
        <v>1.8844639999999999</v>
      </c>
      <c r="R31" s="240">
        <v>1.922742</v>
      </c>
      <c r="S31" s="240">
        <v>1.9612750000000001</v>
      </c>
      <c r="T31" s="240">
        <v>1.9993529999999999</v>
      </c>
      <c r="U31" s="240">
        <v>2.0381049999999998</v>
      </c>
      <c r="V31" s="240">
        <v>2.0771600000000001</v>
      </c>
      <c r="W31" s="240">
        <v>2.1167159999999998</v>
      </c>
      <c r="X31" s="240">
        <v>2.157384</v>
      </c>
      <c r="Y31" s="240">
        <v>2.1993969999999998</v>
      </c>
      <c r="Z31" s="240">
        <v>2.2425570000000001</v>
      </c>
      <c r="AA31" s="240">
        <v>2.2859609999999999</v>
      </c>
      <c r="AB31" s="240">
        <v>2.3310059999999999</v>
      </c>
      <c r="AC31" s="240">
        <v>2.3763589999999999</v>
      </c>
      <c r="AD31" s="240">
        <v>2.421691</v>
      </c>
      <c r="AE31" s="240">
        <v>2.4661879999999998</v>
      </c>
      <c r="AF31" s="240">
        <v>2.5107200000000001</v>
      </c>
      <c r="AG31" s="239">
        <v>0.02</v>
      </c>
    </row>
    <row r="32" spans="1:33" ht="13.5" customHeight="1">
      <c r="A32" s="241" t="s">
        <v>212</v>
      </c>
      <c r="B32" s="238">
        <v>4.5386499999999996</v>
      </c>
      <c r="C32" s="238">
        <v>4.5014099999999999</v>
      </c>
      <c r="D32" s="238">
        <v>4.5339900000000002</v>
      </c>
      <c r="E32" s="238">
        <v>4.4664970000000004</v>
      </c>
      <c r="F32" s="238">
        <v>4.5082180000000003</v>
      </c>
      <c r="G32" s="238">
        <v>4.5191140000000001</v>
      </c>
      <c r="H32" s="238">
        <v>4.5481509999999998</v>
      </c>
      <c r="I32" s="238">
        <v>4.5823879999999999</v>
      </c>
      <c r="J32" s="238">
        <v>4.6234840000000004</v>
      </c>
      <c r="K32" s="238">
        <v>4.6753869999999997</v>
      </c>
      <c r="L32" s="238">
        <v>4.7208079999999999</v>
      </c>
      <c r="M32" s="238">
        <v>4.7659450000000003</v>
      </c>
      <c r="N32" s="238">
        <v>4.809901</v>
      </c>
      <c r="O32" s="238">
        <v>4.8585000000000003</v>
      </c>
      <c r="P32" s="238">
        <v>4.9090780000000001</v>
      </c>
      <c r="Q32" s="238">
        <v>4.9657289999999996</v>
      </c>
      <c r="R32" s="238">
        <v>5.0226100000000002</v>
      </c>
      <c r="S32" s="238">
        <v>5.0782759999999998</v>
      </c>
      <c r="T32" s="238">
        <v>5.1292660000000003</v>
      </c>
      <c r="U32" s="238">
        <v>5.1812649999999998</v>
      </c>
      <c r="V32" s="238">
        <v>5.2234449999999999</v>
      </c>
      <c r="W32" s="238">
        <v>5.2672210000000002</v>
      </c>
      <c r="X32" s="238">
        <v>5.3141569999999998</v>
      </c>
      <c r="Y32" s="238">
        <v>5.3642539999999999</v>
      </c>
      <c r="Z32" s="238">
        <v>5.4154669999999996</v>
      </c>
      <c r="AA32" s="238">
        <v>5.4655589999999998</v>
      </c>
      <c r="AB32" s="238">
        <v>5.5190650000000003</v>
      </c>
      <c r="AC32" s="238">
        <v>5.5720000000000001</v>
      </c>
      <c r="AD32" s="238">
        <v>5.6241479999999999</v>
      </c>
      <c r="AE32" s="238">
        <v>5.6737460000000004</v>
      </c>
      <c r="AF32" s="238">
        <v>5.7227519999999998</v>
      </c>
      <c r="AG32" s="209">
        <v>8.0000000000000002E-3</v>
      </c>
    </row>
    <row r="33" spans="1:33">
      <c r="A33" s="211"/>
    </row>
    <row r="34" spans="1:33">
      <c r="A34" s="241" t="s">
        <v>213</v>
      </c>
    </row>
    <row r="35" spans="1:33" ht="12.75" customHeight="1">
      <c r="A35" s="211" t="s">
        <v>202</v>
      </c>
      <c r="B35" s="240">
        <v>1.6493690000000001</v>
      </c>
      <c r="C35" s="240">
        <v>1.640617</v>
      </c>
      <c r="D35" s="240">
        <v>1.5094270000000001</v>
      </c>
      <c r="E35" s="240">
        <v>1.7566710000000001</v>
      </c>
      <c r="F35" s="240">
        <v>1.6859390000000001</v>
      </c>
      <c r="G35" s="240">
        <v>1.69787</v>
      </c>
      <c r="H35" s="240">
        <v>1.6960010000000001</v>
      </c>
      <c r="I35" s="240">
        <v>1.6876640000000001</v>
      </c>
      <c r="J35" s="240">
        <v>1.6760280000000001</v>
      </c>
      <c r="K35" s="240">
        <v>1.6697820000000001</v>
      </c>
      <c r="L35" s="240">
        <v>1.6610879999999999</v>
      </c>
      <c r="M35" s="240">
        <v>1.6541049999999999</v>
      </c>
      <c r="N35" s="240">
        <v>1.645224</v>
      </c>
      <c r="O35" s="240">
        <v>1.635119</v>
      </c>
      <c r="P35" s="240">
        <v>1.626449</v>
      </c>
      <c r="Q35" s="240">
        <v>1.6202049999999999</v>
      </c>
      <c r="R35" s="240">
        <v>1.6131819999999999</v>
      </c>
      <c r="S35" s="240">
        <v>1.607111</v>
      </c>
      <c r="T35" s="240">
        <v>1.599863</v>
      </c>
      <c r="U35" s="240">
        <v>1.592619</v>
      </c>
      <c r="V35" s="240">
        <v>1.5846359999999999</v>
      </c>
      <c r="W35" s="240">
        <v>1.576308</v>
      </c>
      <c r="X35" s="240">
        <v>1.567939</v>
      </c>
      <c r="Y35" s="240">
        <v>1.5589550000000001</v>
      </c>
      <c r="Z35" s="240">
        <v>1.547096</v>
      </c>
      <c r="AA35" s="240">
        <v>1.53115</v>
      </c>
      <c r="AB35" s="240">
        <v>1.514033</v>
      </c>
      <c r="AC35" s="240">
        <v>1.496556</v>
      </c>
      <c r="AD35" s="240">
        <v>1.4789429999999999</v>
      </c>
      <c r="AE35" s="240">
        <v>1.4648350000000001</v>
      </c>
      <c r="AF35" s="240">
        <v>1.4510350000000001</v>
      </c>
      <c r="AG35" s="239">
        <v>-4.0000000000000001E-3</v>
      </c>
    </row>
    <row r="36" spans="1:33" ht="14.25" customHeight="1">
      <c r="A36" s="211" t="s">
        <v>203</v>
      </c>
      <c r="B36" s="240">
        <v>4.2331000000000001E-2</v>
      </c>
      <c r="C36" s="240">
        <v>4.2981999999999999E-2</v>
      </c>
      <c r="D36" s="240">
        <v>4.4597999999999999E-2</v>
      </c>
      <c r="E36" s="240">
        <v>3.4457000000000002E-2</v>
      </c>
      <c r="F36" s="240">
        <v>3.9356000000000002E-2</v>
      </c>
      <c r="G36" s="240">
        <v>3.9433999999999997E-2</v>
      </c>
      <c r="H36" s="240">
        <v>3.9225000000000003E-2</v>
      </c>
      <c r="I36" s="240">
        <v>3.8892999999999997E-2</v>
      </c>
      <c r="J36" s="240">
        <v>3.8517999999999997E-2</v>
      </c>
      <c r="K36" s="240">
        <v>3.8288000000000003E-2</v>
      </c>
      <c r="L36" s="240">
        <v>3.8152999999999999E-2</v>
      </c>
      <c r="M36" s="240">
        <v>3.8060999999999998E-2</v>
      </c>
      <c r="N36" s="240">
        <v>3.7949999999999998E-2</v>
      </c>
      <c r="O36" s="240">
        <v>3.7824000000000003E-2</v>
      </c>
      <c r="P36" s="240">
        <v>3.7716E-2</v>
      </c>
      <c r="Q36" s="240">
        <v>3.7692000000000003E-2</v>
      </c>
      <c r="R36" s="240">
        <v>3.7655000000000001E-2</v>
      </c>
      <c r="S36" s="240">
        <v>3.7670000000000002E-2</v>
      </c>
      <c r="T36" s="240">
        <v>3.7673999999999999E-2</v>
      </c>
      <c r="U36" s="240">
        <v>3.7689E-2</v>
      </c>
      <c r="V36" s="240">
        <v>3.7754000000000003E-2</v>
      </c>
      <c r="W36" s="240">
        <v>3.7850000000000002E-2</v>
      </c>
      <c r="X36" s="240">
        <v>3.7997999999999997E-2</v>
      </c>
      <c r="Y36" s="240">
        <v>3.8216E-2</v>
      </c>
      <c r="Z36" s="240">
        <v>3.8400999999999998E-2</v>
      </c>
      <c r="AA36" s="240">
        <v>3.8572000000000002E-2</v>
      </c>
      <c r="AB36" s="240">
        <v>3.8710000000000001E-2</v>
      </c>
      <c r="AC36" s="240">
        <v>3.8884000000000002E-2</v>
      </c>
      <c r="AD36" s="240">
        <v>3.9146E-2</v>
      </c>
      <c r="AE36" s="240">
        <v>3.9513E-2</v>
      </c>
      <c r="AF36" s="240">
        <v>3.9912999999999997E-2</v>
      </c>
      <c r="AG36" s="239">
        <v>-3.0000000000000001E-3</v>
      </c>
    </row>
    <row r="37" spans="1:33" ht="15.75" customHeight="1">
      <c r="A37" s="211" t="s">
        <v>204</v>
      </c>
      <c r="B37" s="240">
        <v>0.43698399999999998</v>
      </c>
      <c r="C37" s="240">
        <v>0.45245099999999999</v>
      </c>
      <c r="D37" s="240">
        <v>0.46760600000000002</v>
      </c>
      <c r="E37" s="240">
        <v>0.474694</v>
      </c>
      <c r="F37" s="240">
        <v>0.48108299999999998</v>
      </c>
      <c r="G37" s="240">
        <v>0.488122</v>
      </c>
      <c r="H37" s="240">
        <v>0.49121999999999999</v>
      </c>
      <c r="I37" s="240">
        <v>0.49285699999999999</v>
      </c>
      <c r="J37" s="240">
        <v>0.49370799999999998</v>
      </c>
      <c r="K37" s="240">
        <v>0.49618400000000001</v>
      </c>
      <c r="L37" s="240">
        <v>0.49979600000000002</v>
      </c>
      <c r="M37" s="240">
        <v>0.50361</v>
      </c>
      <c r="N37" s="240">
        <v>0.50667799999999996</v>
      </c>
      <c r="O37" s="240">
        <v>0.50926800000000005</v>
      </c>
      <c r="P37" s="240">
        <v>0.51214599999999999</v>
      </c>
      <c r="Q37" s="240">
        <v>0.51575000000000004</v>
      </c>
      <c r="R37" s="240">
        <v>0.51896900000000001</v>
      </c>
      <c r="S37" s="240">
        <v>0.52228200000000002</v>
      </c>
      <c r="T37" s="240">
        <v>0.525003</v>
      </c>
      <c r="U37" s="240">
        <v>0.52748799999999996</v>
      </c>
      <c r="V37" s="240">
        <v>0.52959699999999998</v>
      </c>
      <c r="W37" s="240">
        <v>0.53166899999999995</v>
      </c>
      <c r="X37" s="240">
        <v>0.53369800000000001</v>
      </c>
      <c r="Y37" s="240">
        <v>0.53562399999999999</v>
      </c>
      <c r="Z37" s="240">
        <v>0.53658700000000004</v>
      </c>
      <c r="AA37" s="240">
        <v>0.53688199999999997</v>
      </c>
      <c r="AB37" s="240">
        <v>0.53627599999999997</v>
      </c>
      <c r="AC37" s="240">
        <v>0.53545100000000001</v>
      </c>
      <c r="AD37" s="240">
        <v>0.53414799999999996</v>
      </c>
      <c r="AE37" s="240">
        <v>0.53399300000000005</v>
      </c>
      <c r="AF37" s="240">
        <v>0.53367500000000001</v>
      </c>
      <c r="AG37" s="239">
        <v>6.0000000000000001E-3</v>
      </c>
    </row>
    <row r="38" spans="1:33" ht="15" customHeight="1">
      <c r="A38" s="211" t="s">
        <v>206</v>
      </c>
      <c r="B38" s="240">
        <v>0.17875099999999999</v>
      </c>
      <c r="C38" s="240">
        <v>0.183342</v>
      </c>
      <c r="D38" s="240">
        <v>0.18831999999999999</v>
      </c>
      <c r="E38" s="240">
        <v>0.19037200000000001</v>
      </c>
      <c r="F38" s="240">
        <v>0.192528</v>
      </c>
      <c r="G38" s="240">
        <v>0.19515199999999999</v>
      </c>
      <c r="H38" s="240">
        <v>0.19670299999999999</v>
      </c>
      <c r="I38" s="240">
        <v>0.19784199999999999</v>
      </c>
      <c r="J38" s="240">
        <v>0.198742</v>
      </c>
      <c r="K38" s="240">
        <v>0.200045</v>
      </c>
      <c r="L38" s="240">
        <v>0.20158100000000001</v>
      </c>
      <c r="M38" s="240">
        <v>0.20300099999999999</v>
      </c>
      <c r="N38" s="240">
        <v>0.204149</v>
      </c>
      <c r="O38" s="240">
        <v>0.205151</v>
      </c>
      <c r="P38" s="240">
        <v>0.20635100000000001</v>
      </c>
      <c r="Q38" s="240">
        <v>0.20795</v>
      </c>
      <c r="R38" s="240">
        <v>0.209589</v>
      </c>
      <c r="S38" s="240">
        <v>0.21143200000000001</v>
      </c>
      <c r="T38" s="240">
        <v>0.21324599999999999</v>
      </c>
      <c r="U38" s="240">
        <v>0.21487800000000001</v>
      </c>
      <c r="V38" s="240">
        <v>0.216532</v>
      </c>
      <c r="W38" s="240">
        <v>0.21815799999999999</v>
      </c>
      <c r="X38" s="240">
        <v>0.21981899999999999</v>
      </c>
      <c r="Y38" s="240">
        <v>0.221417</v>
      </c>
      <c r="Z38" s="240">
        <v>0.22270999999999999</v>
      </c>
      <c r="AA38" s="240">
        <v>0.22379399999999999</v>
      </c>
      <c r="AB38" s="240">
        <v>0.224277</v>
      </c>
      <c r="AC38" s="240">
        <v>0.224744</v>
      </c>
      <c r="AD38" s="240">
        <v>0.22520000000000001</v>
      </c>
      <c r="AE38" s="240">
        <v>0.226106</v>
      </c>
      <c r="AF38" s="240">
        <v>0.226994</v>
      </c>
      <c r="AG38" s="239">
        <v>7.0000000000000001E-3</v>
      </c>
    </row>
    <row r="39" spans="1:33" ht="12" customHeight="1">
      <c r="A39" s="211" t="s">
        <v>214</v>
      </c>
      <c r="B39" s="240">
        <v>0.86434500000000003</v>
      </c>
      <c r="C39" s="240">
        <v>0.91472900000000001</v>
      </c>
      <c r="D39" s="240">
        <v>0.81313800000000003</v>
      </c>
      <c r="E39" s="240">
        <v>0.88599799999999995</v>
      </c>
      <c r="F39" s="240">
        <v>0.93110400000000004</v>
      </c>
      <c r="G39" s="240">
        <v>0.97696899999999998</v>
      </c>
      <c r="H39" s="240">
        <v>0.98117399999999999</v>
      </c>
      <c r="I39" s="240">
        <v>0.98277300000000001</v>
      </c>
      <c r="J39" s="240">
        <v>0.98403099999999999</v>
      </c>
      <c r="K39" s="240">
        <v>0.98839399999999999</v>
      </c>
      <c r="L39" s="240">
        <v>0.99541400000000002</v>
      </c>
      <c r="M39" s="240">
        <v>1.004378</v>
      </c>
      <c r="N39" s="240">
        <v>1.013417</v>
      </c>
      <c r="O39" s="240">
        <v>1.0230649999999999</v>
      </c>
      <c r="P39" s="240">
        <v>1.034467</v>
      </c>
      <c r="Q39" s="240">
        <v>1.048117</v>
      </c>
      <c r="R39" s="240">
        <v>1.0622149999999999</v>
      </c>
      <c r="S39" s="240">
        <v>1.078174</v>
      </c>
      <c r="T39" s="240">
        <v>1.095442</v>
      </c>
      <c r="U39" s="240">
        <v>1.1139650000000001</v>
      </c>
      <c r="V39" s="240">
        <v>1.134026</v>
      </c>
      <c r="W39" s="240">
        <v>1.155715</v>
      </c>
      <c r="X39" s="240">
        <v>1.1793229999999999</v>
      </c>
      <c r="Y39" s="240">
        <v>1.2049190000000001</v>
      </c>
      <c r="Z39" s="240">
        <v>1.2316210000000001</v>
      </c>
      <c r="AA39" s="240">
        <v>1.260413</v>
      </c>
      <c r="AB39" s="240">
        <v>1.2899369999999999</v>
      </c>
      <c r="AC39" s="240">
        <v>1.320713</v>
      </c>
      <c r="AD39" s="240">
        <v>1.3533280000000001</v>
      </c>
      <c r="AE39" s="240">
        <v>1.390862</v>
      </c>
      <c r="AF39" s="240">
        <v>1.43137</v>
      </c>
      <c r="AG39" s="239">
        <v>1.6E-2</v>
      </c>
    </row>
    <row r="40" spans="1:33" ht="11.25" customHeight="1">
      <c r="A40" s="241" t="s">
        <v>212</v>
      </c>
      <c r="B40" s="238">
        <v>3.17178</v>
      </c>
      <c r="C40" s="238">
        <v>3.234121</v>
      </c>
      <c r="D40" s="238">
        <v>3.0230899999999998</v>
      </c>
      <c r="E40" s="238">
        <v>3.3421910000000001</v>
      </c>
      <c r="F40" s="238">
        <v>3.3300100000000001</v>
      </c>
      <c r="G40" s="238">
        <v>3.3975469999999999</v>
      </c>
      <c r="H40" s="238">
        <v>3.4043230000000002</v>
      </c>
      <c r="I40" s="238">
        <v>3.400029</v>
      </c>
      <c r="J40" s="238">
        <v>3.3910279999999999</v>
      </c>
      <c r="K40" s="238">
        <v>3.392693</v>
      </c>
      <c r="L40" s="238">
        <v>3.3960309999999998</v>
      </c>
      <c r="M40" s="238">
        <v>3.4031530000000001</v>
      </c>
      <c r="N40" s="238">
        <v>3.407419</v>
      </c>
      <c r="O40" s="238">
        <v>3.4104269999999999</v>
      </c>
      <c r="P40" s="238">
        <v>3.4171290000000001</v>
      </c>
      <c r="Q40" s="238">
        <v>3.4297149999999998</v>
      </c>
      <c r="R40" s="238">
        <v>3.4416099999999998</v>
      </c>
      <c r="S40" s="238">
        <v>3.4566690000000002</v>
      </c>
      <c r="T40" s="238">
        <v>3.4712290000000001</v>
      </c>
      <c r="U40" s="238">
        <v>3.4866389999999998</v>
      </c>
      <c r="V40" s="238">
        <v>3.502545</v>
      </c>
      <c r="W40" s="238">
        <v>3.5196999999999998</v>
      </c>
      <c r="X40" s="238">
        <v>3.5387770000000001</v>
      </c>
      <c r="Y40" s="238">
        <v>3.5591300000000001</v>
      </c>
      <c r="Z40" s="238">
        <v>3.5764140000000002</v>
      </c>
      <c r="AA40" s="238">
        <v>3.590811</v>
      </c>
      <c r="AB40" s="238">
        <v>3.6032320000000002</v>
      </c>
      <c r="AC40" s="238">
        <v>3.6163470000000002</v>
      </c>
      <c r="AD40" s="238">
        <v>3.6307649999999998</v>
      </c>
      <c r="AE40" s="238">
        <v>3.6553089999999999</v>
      </c>
      <c r="AF40" s="238">
        <v>3.6829869999999998</v>
      </c>
      <c r="AG40" s="209">
        <v>4.0000000000000001E-3</v>
      </c>
    </row>
    <row r="41" spans="1:33">
      <c r="A41" s="211"/>
    </row>
    <row r="42" spans="1:33" ht="15" customHeight="1">
      <c r="A42" s="241" t="s">
        <v>215</v>
      </c>
    </row>
    <row r="43" spans="1:33" ht="13.5" customHeight="1">
      <c r="A43" s="211" t="s">
        <v>202</v>
      </c>
      <c r="B43" s="240">
        <v>0.13995099999999999</v>
      </c>
      <c r="C43" s="240">
        <v>0.130329</v>
      </c>
      <c r="D43" s="240">
        <v>0.114542</v>
      </c>
      <c r="E43" s="240">
        <v>0.12803899999999999</v>
      </c>
      <c r="F43" s="240">
        <v>0.122337</v>
      </c>
      <c r="G43" s="240">
        <v>0.12178700000000001</v>
      </c>
      <c r="H43" s="240">
        <v>0.120159</v>
      </c>
      <c r="I43" s="240">
        <v>0.11786199999999999</v>
      </c>
      <c r="J43" s="240">
        <v>0.11558300000000001</v>
      </c>
      <c r="K43" s="240">
        <v>0.11340600000000001</v>
      </c>
      <c r="L43" s="240">
        <v>0.111328</v>
      </c>
      <c r="M43" s="240">
        <v>0.109251</v>
      </c>
      <c r="N43" s="240">
        <v>0.10716000000000001</v>
      </c>
      <c r="O43" s="240">
        <v>0.105147</v>
      </c>
      <c r="P43" s="240">
        <v>0.103215</v>
      </c>
      <c r="Q43" s="240">
        <v>0.101312</v>
      </c>
      <c r="R43" s="240">
        <v>9.9458000000000005E-2</v>
      </c>
      <c r="S43" s="240">
        <v>9.7656000000000007E-2</v>
      </c>
      <c r="T43" s="240">
        <v>9.5897999999999997E-2</v>
      </c>
      <c r="U43" s="240">
        <v>9.4200999999999993E-2</v>
      </c>
      <c r="V43" s="240">
        <v>9.2572000000000002E-2</v>
      </c>
      <c r="W43" s="240">
        <v>9.1006000000000004E-2</v>
      </c>
      <c r="X43" s="240">
        <v>8.9511999999999994E-2</v>
      </c>
      <c r="Y43" s="240">
        <v>8.8033E-2</v>
      </c>
      <c r="Z43" s="240">
        <v>8.6564000000000002E-2</v>
      </c>
      <c r="AA43" s="240">
        <v>8.5115999999999997E-2</v>
      </c>
      <c r="AB43" s="240">
        <v>8.3715999999999999E-2</v>
      </c>
      <c r="AC43" s="240">
        <v>8.2350000000000007E-2</v>
      </c>
      <c r="AD43" s="240">
        <v>8.1081E-2</v>
      </c>
      <c r="AE43" s="240">
        <v>7.9816999999999999E-2</v>
      </c>
      <c r="AF43" s="240">
        <v>7.8547000000000006E-2</v>
      </c>
      <c r="AG43" s="239">
        <v>-1.7000000000000001E-2</v>
      </c>
    </row>
    <row r="44" spans="1:33" ht="14.25" customHeight="1">
      <c r="A44" s="211" t="s">
        <v>204</v>
      </c>
      <c r="B44" s="240">
        <v>2.7401999999999999E-2</v>
      </c>
      <c r="C44" s="240">
        <v>2.6693999999999999E-2</v>
      </c>
      <c r="D44" s="240">
        <v>2.6239999999999999E-2</v>
      </c>
      <c r="E44" s="240">
        <v>2.6530000000000001E-2</v>
      </c>
      <c r="F44" s="240">
        <v>2.7494000000000001E-2</v>
      </c>
      <c r="G44" s="240">
        <v>2.8327999999999999E-2</v>
      </c>
      <c r="H44" s="240">
        <v>2.8889000000000001E-2</v>
      </c>
      <c r="I44" s="240">
        <v>2.9288000000000002E-2</v>
      </c>
      <c r="J44" s="240">
        <v>2.9675E-2</v>
      </c>
      <c r="K44" s="240">
        <v>3.0075000000000001E-2</v>
      </c>
      <c r="L44" s="240">
        <v>3.0470000000000001E-2</v>
      </c>
      <c r="M44" s="240">
        <v>3.0827E-2</v>
      </c>
      <c r="N44" s="240">
        <v>3.1132E-2</v>
      </c>
      <c r="O44" s="240">
        <v>3.1427999999999998E-2</v>
      </c>
      <c r="P44" s="240">
        <v>3.1725000000000003E-2</v>
      </c>
      <c r="Q44" s="240">
        <v>3.2018999999999999E-2</v>
      </c>
      <c r="R44" s="240">
        <v>3.2287999999999997E-2</v>
      </c>
      <c r="S44" s="240">
        <v>3.2554E-2</v>
      </c>
      <c r="T44" s="240">
        <v>3.2814000000000003E-2</v>
      </c>
      <c r="U44" s="240">
        <v>3.3079999999999998E-2</v>
      </c>
      <c r="V44" s="240">
        <v>3.3340000000000002E-2</v>
      </c>
      <c r="W44" s="240">
        <v>3.3609E-2</v>
      </c>
      <c r="X44" s="240">
        <v>3.3848000000000003E-2</v>
      </c>
      <c r="Y44" s="240">
        <v>3.4084999999999997E-2</v>
      </c>
      <c r="Z44" s="240">
        <v>3.431E-2</v>
      </c>
      <c r="AA44" s="240">
        <v>3.4533000000000001E-2</v>
      </c>
      <c r="AB44" s="240">
        <v>3.4757999999999997E-2</v>
      </c>
      <c r="AC44" s="240">
        <v>3.4931999999999998E-2</v>
      </c>
      <c r="AD44" s="240">
        <v>3.5122E-2</v>
      </c>
      <c r="AE44" s="240">
        <v>3.5290000000000002E-2</v>
      </c>
      <c r="AF44" s="240">
        <v>3.5409999999999997E-2</v>
      </c>
      <c r="AG44" s="239">
        <v>0.01</v>
      </c>
    </row>
    <row r="45" spans="1:33" ht="14.25" customHeight="1">
      <c r="A45" s="211" t="s">
        <v>216</v>
      </c>
      <c r="B45" s="240">
        <v>0.24285699999999999</v>
      </c>
      <c r="C45" s="240">
        <v>0.25950699999999999</v>
      </c>
      <c r="D45" s="240">
        <v>0.19503799999999999</v>
      </c>
      <c r="E45" s="240">
        <v>0.15293999999999999</v>
      </c>
      <c r="F45" s="240">
        <v>0.178616</v>
      </c>
      <c r="G45" s="240">
        <v>0.202819</v>
      </c>
      <c r="H45" s="240">
        <v>0.203481</v>
      </c>
      <c r="I45" s="240">
        <v>0.20269999999999999</v>
      </c>
      <c r="J45" s="240">
        <v>0.201847</v>
      </c>
      <c r="K45" s="240">
        <v>0.201014</v>
      </c>
      <c r="L45" s="240">
        <v>0.20030300000000001</v>
      </c>
      <c r="M45" s="240">
        <v>0.19953699999999999</v>
      </c>
      <c r="N45" s="240">
        <v>0.19869100000000001</v>
      </c>
      <c r="O45" s="240">
        <v>0.197904</v>
      </c>
      <c r="P45" s="240">
        <v>0.197189</v>
      </c>
      <c r="Q45" s="240">
        <v>0.19647400000000001</v>
      </c>
      <c r="R45" s="240">
        <v>0.19579299999999999</v>
      </c>
      <c r="S45" s="240">
        <v>0.19514300000000001</v>
      </c>
      <c r="T45" s="240">
        <v>0.19450899999999999</v>
      </c>
      <c r="U45" s="240">
        <v>0.193885</v>
      </c>
      <c r="V45" s="240">
        <v>0.193297</v>
      </c>
      <c r="W45" s="240">
        <v>0.19273100000000001</v>
      </c>
      <c r="X45" s="240">
        <v>0.19218399999999999</v>
      </c>
      <c r="Y45" s="240">
        <v>0.19156300000000001</v>
      </c>
      <c r="Z45" s="240">
        <v>0.19087499999999999</v>
      </c>
      <c r="AA45" s="240">
        <v>0.19012100000000001</v>
      </c>
      <c r="AB45" s="240">
        <v>0.18932499999999999</v>
      </c>
      <c r="AC45" s="240">
        <v>0.18853800000000001</v>
      </c>
      <c r="AD45" s="240">
        <v>0.18789600000000001</v>
      </c>
      <c r="AE45" s="240">
        <v>0.18723799999999999</v>
      </c>
      <c r="AF45" s="240">
        <v>0.18656600000000001</v>
      </c>
      <c r="AG45" s="239">
        <v>-1.0999999999999999E-2</v>
      </c>
    </row>
    <row r="46" spans="1:33" ht="15.75" customHeight="1">
      <c r="A46" s="241" t="s">
        <v>212</v>
      </c>
      <c r="B46" s="238">
        <v>0.41021000000000002</v>
      </c>
      <c r="C46" s="238">
        <v>0.41653000000000001</v>
      </c>
      <c r="D46" s="238">
        <v>0.33582000000000001</v>
      </c>
      <c r="E46" s="238">
        <v>0.30750899999999998</v>
      </c>
      <c r="F46" s="238">
        <v>0.32844699999999999</v>
      </c>
      <c r="G46" s="238">
        <v>0.352935</v>
      </c>
      <c r="H46" s="238">
        <v>0.35252899999999998</v>
      </c>
      <c r="I46" s="238">
        <v>0.34984999999999999</v>
      </c>
      <c r="J46" s="238">
        <v>0.34710600000000003</v>
      </c>
      <c r="K46" s="238">
        <v>0.344495</v>
      </c>
      <c r="L46" s="238">
        <v>0.34210099999999999</v>
      </c>
      <c r="M46" s="238">
        <v>0.339615</v>
      </c>
      <c r="N46" s="238">
        <v>0.33698299999999998</v>
      </c>
      <c r="O46" s="238">
        <v>0.33447900000000003</v>
      </c>
      <c r="P46" s="238">
        <v>0.33212999999999998</v>
      </c>
      <c r="Q46" s="238">
        <v>0.32980500000000001</v>
      </c>
      <c r="R46" s="238">
        <v>0.32753900000000002</v>
      </c>
      <c r="S46" s="238">
        <v>0.325353</v>
      </c>
      <c r="T46" s="238">
        <v>0.32322099999999998</v>
      </c>
      <c r="U46" s="238">
        <v>0.32116600000000001</v>
      </c>
      <c r="V46" s="238">
        <v>0.31920999999999999</v>
      </c>
      <c r="W46" s="238">
        <v>0.31734600000000002</v>
      </c>
      <c r="X46" s="238">
        <v>0.31554399999999999</v>
      </c>
      <c r="Y46" s="238">
        <v>0.31368099999999999</v>
      </c>
      <c r="Z46" s="238">
        <v>0.311749</v>
      </c>
      <c r="AA46" s="238">
        <v>0.30977100000000002</v>
      </c>
      <c r="AB46" s="238">
        <v>0.30780000000000002</v>
      </c>
      <c r="AC46" s="238">
        <v>0.30582100000000001</v>
      </c>
      <c r="AD46" s="238">
        <v>0.30409900000000001</v>
      </c>
      <c r="AE46" s="238">
        <v>0.302344</v>
      </c>
      <c r="AF46" s="238">
        <v>0.30052400000000001</v>
      </c>
      <c r="AG46" s="209">
        <v>-1.0999999999999999E-2</v>
      </c>
    </row>
    <row r="47" spans="1:33">
      <c r="A47" s="211"/>
    </row>
    <row r="48" spans="1:33" ht="13.5" customHeight="1">
      <c r="A48" s="211" t="s">
        <v>217</v>
      </c>
      <c r="B48" s="240">
        <v>0.10749</v>
      </c>
      <c r="C48" s="240">
        <v>0.125442</v>
      </c>
      <c r="D48" s="240">
        <v>0.125442</v>
      </c>
      <c r="E48" s="240">
        <v>0.125442</v>
      </c>
      <c r="F48" s="240">
        <v>0.125442</v>
      </c>
      <c r="G48" s="240">
        <v>0.125442</v>
      </c>
      <c r="H48" s="240">
        <v>0.125442</v>
      </c>
      <c r="I48" s="240">
        <v>0.125442</v>
      </c>
      <c r="J48" s="240">
        <v>0.125442</v>
      </c>
      <c r="K48" s="240">
        <v>0.125442</v>
      </c>
      <c r="L48" s="240">
        <v>0.125442</v>
      </c>
      <c r="M48" s="240">
        <v>0.125442</v>
      </c>
      <c r="N48" s="240">
        <v>0.125442</v>
      </c>
      <c r="O48" s="240">
        <v>0.125442</v>
      </c>
      <c r="P48" s="240">
        <v>0.125442</v>
      </c>
      <c r="Q48" s="240">
        <v>0.125442</v>
      </c>
      <c r="R48" s="240">
        <v>0.125442</v>
      </c>
      <c r="S48" s="240">
        <v>0.125442</v>
      </c>
      <c r="T48" s="240">
        <v>0.125442</v>
      </c>
      <c r="U48" s="240">
        <v>0.125442</v>
      </c>
      <c r="V48" s="240">
        <v>0.125442</v>
      </c>
      <c r="W48" s="240">
        <v>0.125442</v>
      </c>
      <c r="X48" s="240">
        <v>0.125442</v>
      </c>
      <c r="Y48" s="240">
        <v>0.125442</v>
      </c>
      <c r="Z48" s="240">
        <v>0.125442</v>
      </c>
      <c r="AA48" s="240">
        <v>0.125442</v>
      </c>
      <c r="AB48" s="240">
        <v>0.125442</v>
      </c>
      <c r="AC48" s="240">
        <v>0.125442</v>
      </c>
      <c r="AD48" s="240">
        <v>0.125442</v>
      </c>
      <c r="AE48" s="240">
        <v>0.125442</v>
      </c>
      <c r="AF48" s="240">
        <v>0.125442</v>
      </c>
      <c r="AG48" s="239">
        <v>0</v>
      </c>
    </row>
    <row r="49" spans="1:33" ht="12.75" customHeight="1">
      <c r="A49" s="211" t="s">
        <v>218</v>
      </c>
      <c r="B49" s="240">
        <v>0.33993000000000001</v>
      </c>
      <c r="C49" s="240">
        <v>0.32109399999999999</v>
      </c>
      <c r="D49" s="240">
        <v>0.33163199999999998</v>
      </c>
      <c r="E49" s="240">
        <v>0.34876800000000002</v>
      </c>
      <c r="F49" s="240">
        <v>0.36080899999999999</v>
      </c>
      <c r="G49" s="240">
        <v>0.36369899999999999</v>
      </c>
      <c r="H49" s="240">
        <v>0.36494100000000002</v>
      </c>
      <c r="I49" s="240">
        <v>0.36367699999999997</v>
      </c>
      <c r="J49" s="240">
        <v>0.36305100000000001</v>
      </c>
      <c r="K49" s="240">
        <v>0.36351600000000001</v>
      </c>
      <c r="L49" s="240">
        <v>0.36340899999999998</v>
      </c>
      <c r="M49" s="240">
        <v>0.36404500000000001</v>
      </c>
      <c r="N49" s="240">
        <v>0.364454</v>
      </c>
      <c r="O49" s="240">
        <v>0.36499399999999999</v>
      </c>
      <c r="P49" s="240">
        <v>0.36549199999999998</v>
      </c>
      <c r="Q49" s="240">
        <v>0.36625400000000002</v>
      </c>
      <c r="R49" s="240">
        <v>0.36654700000000001</v>
      </c>
      <c r="S49" s="240">
        <v>0.36696299999999998</v>
      </c>
      <c r="T49" s="240">
        <v>0.367309</v>
      </c>
      <c r="U49" s="240">
        <v>0.36796200000000001</v>
      </c>
      <c r="V49" s="240">
        <v>0.36824099999999999</v>
      </c>
      <c r="W49" s="240">
        <v>0.36966100000000002</v>
      </c>
      <c r="X49" s="240">
        <v>0.37007800000000002</v>
      </c>
      <c r="Y49" s="240">
        <v>0.37093900000000002</v>
      </c>
      <c r="Z49" s="240">
        <v>0.372035</v>
      </c>
      <c r="AA49" s="240">
        <v>0.37235699999999999</v>
      </c>
      <c r="AB49" s="240">
        <v>0.373307</v>
      </c>
      <c r="AC49" s="240">
        <v>0.374135</v>
      </c>
      <c r="AD49" s="240">
        <v>0.37542900000000001</v>
      </c>
      <c r="AE49" s="240">
        <v>0.37604199999999999</v>
      </c>
      <c r="AF49" s="240">
        <v>0.37698100000000001</v>
      </c>
      <c r="AG49" s="239">
        <v>6.0000000000000001E-3</v>
      </c>
    </row>
    <row r="50" spans="1:33">
      <c r="A50" s="211"/>
    </row>
    <row r="51" spans="1:33" ht="15.75" customHeight="1">
      <c r="A51" s="241" t="s">
        <v>219</v>
      </c>
    </row>
    <row r="52" spans="1:33" ht="18.75" customHeight="1">
      <c r="A52" s="211" t="s">
        <v>202</v>
      </c>
      <c r="B52" s="240">
        <v>1.9663520000000001</v>
      </c>
      <c r="C52" s="240">
        <v>1.9386760000000001</v>
      </c>
      <c r="D52" s="240">
        <v>1.77468</v>
      </c>
      <c r="E52" s="240">
        <v>2.058484</v>
      </c>
      <c r="F52" s="240">
        <v>1.9728399999999999</v>
      </c>
      <c r="G52" s="240">
        <v>1.982675</v>
      </c>
      <c r="H52" s="240">
        <v>1.9774419999999999</v>
      </c>
      <c r="I52" s="240">
        <v>1.9652529999999999</v>
      </c>
      <c r="J52" s="240">
        <v>1.9501470000000001</v>
      </c>
      <c r="K52" s="240">
        <v>1.9410559999999999</v>
      </c>
      <c r="L52" s="240">
        <v>1.9296070000000001</v>
      </c>
      <c r="M52" s="240">
        <v>1.919861</v>
      </c>
      <c r="N52" s="240">
        <v>1.908185</v>
      </c>
      <c r="O52" s="240">
        <v>1.895289</v>
      </c>
      <c r="P52" s="240">
        <v>1.8839779999999999</v>
      </c>
      <c r="Q52" s="240">
        <v>1.875319</v>
      </c>
      <c r="R52" s="240">
        <v>1.8659939999999999</v>
      </c>
      <c r="S52" s="240">
        <v>1.857677</v>
      </c>
      <c r="T52" s="240">
        <v>1.848225</v>
      </c>
      <c r="U52" s="240">
        <v>1.838789</v>
      </c>
      <c r="V52" s="240">
        <v>1.8285819999999999</v>
      </c>
      <c r="W52" s="240">
        <v>1.818068</v>
      </c>
      <c r="X52" s="240">
        <v>1.8076490000000001</v>
      </c>
      <c r="Y52" s="240">
        <v>1.79664</v>
      </c>
      <c r="Z52" s="240">
        <v>1.7827729999999999</v>
      </c>
      <c r="AA52" s="240">
        <v>1.7648140000000001</v>
      </c>
      <c r="AB52" s="240">
        <v>1.745781</v>
      </c>
      <c r="AC52" s="240">
        <v>1.726391</v>
      </c>
      <c r="AD52" s="240">
        <v>1.7069639999999999</v>
      </c>
      <c r="AE52" s="240">
        <v>1.6910289999999999</v>
      </c>
      <c r="AF52" s="240">
        <v>1.6754199999999999</v>
      </c>
      <c r="AG52" s="239">
        <v>-5.0000000000000001E-3</v>
      </c>
    </row>
    <row r="53" spans="1:33">
      <c r="A53" s="211" t="s">
        <v>203</v>
      </c>
      <c r="B53" s="240">
        <v>0.59905699999999995</v>
      </c>
      <c r="C53" s="240">
        <v>0.61307199999999995</v>
      </c>
      <c r="D53" s="240">
        <v>0.60570800000000002</v>
      </c>
      <c r="E53" s="240">
        <v>0.51154999999999995</v>
      </c>
      <c r="F53" s="240">
        <v>0.56371800000000005</v>
      </c>
      <c r="G53" s="240">
        <v>0.56379900000000005</v>
      </c>
      <c r="H53" s="240">
        <v>0.562195</v>
      </c>
      <c r="I53" s="240">
        <v>0.56192799999999998</v>
      </c>
      <c r="J53" s="240">
        <v>0.56239600000000001</v>
      </c>
      <c r="K53" s="240">
        <v>0.56499600000000005</v>
      </c>
      <c r="L53" s="240">
        <v>0.56714699999999996</v>
      </c>
      <c r="M53" s="240">
        <v>0.56868300000000005</v>
      </c>
      <c r="N53" s="240">
        <v>0.56998899999999997</v>
      </c>
      <c r="O53" s="240">
        <v>0.57289699999999999</v>
      </c>
      <c r="P53" s="240">
        <v>0.57607200000000003</v>
      </c>
      <c r="Q53" s="240">
        <v>0.58031100000000002</v>
      </c>
      <c r="R53" s="240">
        <v>0.58416699999999999</v>
      </c>
      <c r="S53" s="240">
        <v>0.58760800000000002</v>
      </c>
      <c r="T53" s="240">
        <v>0.58924100000000001</v>
      </c>
      <c r="U53" s="240">
        <v>0.591615</v>
      </c>
      <c r="V53" s="240">
        <v>0.59456799999999999</v>
      </c>
      <c r="W53" s="240">
        <v>0.597993</v>
      </c>
      <c r="X53" s="240">
        <v>0.60189099999999995</v>
      </c>
      <c r="Y53" s="240">
        <v>0.60620700000000005</v>
      </c>
      <c r="Z53" s="240">
        <v>0.61048100000000005</v>
      </c>
      <c r="AA53" s="240">
        <v>0.61446100000000003</v>
      </c>
      <c r="AB53" s="240">
        <v>0.61881600000000003</v>
      </c>
      <c r="AC53" s="240">
        <v>0.62289799999999995</v>
      </c>
      <c r="AD53" s="240">
        <v>0.62682899999999997</v>
      </c>
      <c r="AE53" s="240">
        <v>0.63036400000000004</v>
      </c>
      <c r="AF53" s="240">
        <v>0.63468400000000003</v>
      </c>
      <c r="AG53" s="239">
        <v>1E-3</v>
      </c>
    </row>
    <row r="54" spans="1:33">
      <c r="A54" s="211" t="s">
        <v>204</v>
      </c>
      <c r="B54" s="240">
        <v>0.55502600000000002</v>
      </c>
      <c r="C54" s="240">
        <v>0.56990399999999997</v>
      </c>
      <c r="D54" s="240">
        <v>0.58517399999999997</v>
      </c>
      <c r="E54" s="240">
        <v>0.59267899999999996</v>
      </c>
      <c r="F54" s="240">
        <v>0.59975400000000001</v>
      </c>
      <c r="G54" s="240">
        <v>0.60728000000000004</v>
      </c>
      <c r="H54" s="240">
        <v>0.61034900000000003</v>
      </c>
      <c r="I54" s="240">
        <v>0.61208200000000001</v>
      </c>
      <c r="J54" s="240">
        <v>0.61312</v>
      </c>
      <c r="K54" s="240">
        <v>0.61599099999999996</v>
      </c>
      <c r="L54" s="240">
        <v>0.61981699999999995</v>
      </c>
      <c r="M54" s="240">
        <v>0.62373199999999995</v>
      </c>
      <c r="N54" s="240">
        <v>0.62682400000000005</v>
      </c>
      <c r="O54" s="240">
        <v>0.62943700000000002</v>
      </c>
      <c r="P54" s="240">
        <v>0.63234900000000005</v>
      </c>
      <c r="Q54" s="240">
        <v>0.63607400000000003</v>
      </c>
      <c r="R54" s="240">
        <v>0.63938300000000003</v>
      </c>
      <c r="S54" s="240">
        <v>0.64275000000000004</v>
      </c>
      <c r="T54" s="240">
        <v>0.64543600000000001</v>
      </c>
      <c r="U54" s="240">
        <v>0.64788599999999996</v>
      </c>
      <c r="V54" s="240">
        <v>0.64972600000000003</v>
      </c>
      <c r="W54" s="240">
        <v>0.65156199999999997</v>
      </c>
      <c r="X54" s="240">
        <v>0.65336300000000003</v>
      </c>
      <c r="Y54" s="240">
        <v>0.65507499999999996</v>
      </c>
      <c r="Z54" s="240">
        <v>0.65577600000000003</v>
      </c>
      <c r="AA54" s="240">
        <v>0.655748</v>
      </c>
      <c r="AB54" s="240">
        <v>0.65483199999999997</v>
      </c>
      <c r="AC54" s="240">
        <v>0.65363000000000004</v>
      </c>
      <c r="AD54" s="240">
        <v>0.65193000000000001</v>
      </c>
      <c r="AE54" s="240">
        <v>0.65134599999999998</v>
      </c>
      <c r="AF54" s="240">
        <v>0.650617</v>
      </c>
      <c r="AG54" s="239">
        <v>5.0000000000000001E-3</v>
      </c>
    </row>
    <row r="55" spans="1:33">
      <c r="A55" s="211" t="s">
        <v>205</v>
      </c>
      <c r="B55" s="240">
        <v>0.48907600000000001</v>
      </c>
      <c r="C55" s="240">
        <v>0.49497000000000002</v>
      </c>
      <c r="D55" s="240">
        <v>0.50371999999999995</v>
      </c>
      <c r="E55" s="240">
        <v>0.51080000000000003</v>
      </c>
      <c r="F55" s="240">
        <v>0.51567799999999997</v>
      </c>
      <c r="G55" s="240">
        <v>0.51978999999999997</v>
      </c>
      <c r="H55" s="240">
        <v>0.52270799999999995</v>
      </c>
      <c r="I55" s="240">
        <v>0.52586200000000005</v>
      </c>
      <c r="J55" s="240">
        <v>0.52980400000000005</v>
      </c>
      <c r="K55" s="240">
        <v>0.53513500000000003</v>
      </c>
      <c r="L55" s="240">
        <v>0.53931200000000001</v>
      </c>
      <c r="M55" s="240">
        <v>0.543211</v>
      </c>
      <c r="N55" s="240">
        <v>0.54692099999999999</v>
      </c>
      <c r="O55" s="240">
        <v>0.55064400000000002</v>
      </c>
      <c r="P55" s="240">
        <v>0.55420999999999998</v>
      </c>
      <c r="Q55" s="240">
        <v>0.55827099999999996</v>
      </c>
      <c r="R55" s="240">
        <v>0.56241200000000002</v>
      </c>
      <c r="S55" s="240">
        <v>0.56652400000000003</v>
      </c>
      <c r="T55" s="240">
        <v>0.570079</v>
      </c>
      <c r="U55" s="240">
        <v>0.57360599999999995</v>
      </c>
      <c r="V55" s="240">
        <v>0.57547800000000005</v>
      </c>
      <c r="W55" s="240">
        <v>0.57752800000000004</v>
      </c>
      <c r="X55" s="240">
        <v>0.57993799999999995</v>
      </c>
      <c r="Y55" s="240">
        <v>0.58259799999999995</v>
      </c>
      <c r="Z55" s="240">
        <v>0.58497699999999997</v>
      </c>
      <c r="AA55" s="240">
        <v>0.58701800000000004</v>
      </c>
      <c r="AB55" s="240">
        <v>0.58916800000000003</v>
      </c>
      <c r="AC55" s="240">
        <v>0.59132499999999999</v>
      </c>
      <c r="AD55" s="240">
        <v>0.59349200000000002</v>
      </c>
      <c r="AE55" s="240">
        <v>0.59567400000000004</v>
      </c>
      <c r="AF55" s="240">
        <v>0.59630499999999997</v>
      </c>
      <c r="AG55" s="239">
        <v>6.0000000000000001E-3</v>
      </c>
    </row>
    <row r="56" spans="1:33">
      <c r="A56" s="211" t="s">
        <v>206</v>
      </c>
      <c r="B56" s="240">
        <v>0.20156199999999999</v>
      </c>
      <c r="C56" s="240">
        <v>0.20608899999999999</v>
      </c>
      <c r="D56" s="240">
        <v>0.21113699999999999</v>
      </c>
      <c r="E56" s="240">
        <v>0.21319199999999999</v>
      </c>
      <c r="F56" s="240">
        <v>0.21526400000000001</v>
      </c>
      <c r="G56" s="240">
        <v>0.21779399999999999</v>
      </c>
      <c r="H56" s="240">
        <v>0.219221</v>
      </c>
      <c r="I56" s="240">
        <v>0.22025500000000001</v>
      </c>
      <c r="J56" s="240">
        <v>0.221077</v>
      </c>
      <c r="K56" s="240">
        <v>0.22234000000000001</v>
      </c>
      <c r="L56" s="240">
        <v>0.22383900000000001</v>
      </c>
      <c r="M56" s="240">
        <v>0.22519500000000001</v>
      </c>
      <c r="N56" s="240">
        <v>0.226269</v>
      </c>
      <c r="O56" s="240">
        <v>0.22720199999999999</v>
      </c>
      <c r="P56" s="240">
        <v>0.22834299999999999</v>
      </c>
      <c r="Q56" s="240">
        <v>0.229903</v>
      </c>
      <c r="R56" s="240">
        <v>0.23150799999999999</v>
      </c>
      <c r="S56" s="240">
        <v>0.23330400000000001</v>
      </c>
      <c r="T56" s="240">
        <v>0.23505999999999999</v>
      </c>
      <c r="U56" s="240">
        <v>0.23663100000000001</v>
      </c>
      <c r="V56" s="240">
        <v>0.23822199999999999</v>
      </c>
      <c r="W56" s="240">
        <v>0.239782</v>
      </c>
      <c r="X56" s="240">
        <v>0.24137500000000001</v>
      </c>
      <c r="Y56" s="240">
        <v>0.24290400000000001</v>
      </c>
      <c r="Z56" s="240">
        <v>0.24412</v>
      </c>
      <c r="AA56" s="240">
        <v>0.24510899999999999</v>
      </c>
      <c r="AB56" s="240">
        <v>0.24549000000000001</v>
      </c>
      <c r="AC56" s="240">
        <v>0.24584800000000001</v>
      </c>
      <c r="AD56" s="240">
        <v>0.24618899999999999</v>
      </c>
      <c r="AE56" s="240">
        <v>0.246974</v>
      </c>
      <c r="AF56" s="240">
        <v>0.24774499999999999</v>
      </c>
      <c r="AG56" s="239">
        <v>6.0000000000000001E-3</v>
      </c>
    </row>
    <row r="57" spans="1:33">
      <c r="A57" s="211" t="s">
        <v>207</v>
      </c>
      <c r="B57" s="240">
        <v>0.95947099999999996</v>
      </c>
      <c r="C57" s="240">
        <v>0.93772599999999995</v>
      </c>
      <c r="D57" s="240">
        <v>0.92413599999999996</v>
      </c>
      <c r="E57" s="240">
        <v>0.91239800000000004</v>
      </c>
      <c r="F57" s="240">
        <v>0.90485599999999999</v>
      </c>
      <c r="G57" s="240">
        <v>0.90009600000000001</v>
      </c>
      <c r="H57" s="240">
        <v>0.89511300000000005</v>
      </c>
      <c r="I57" s="240">
        <v>0.89243499999999998</v>
      </c>
      <c r="J57" s="240">
        <v>0.89235299999999995</v>
      </c>
      <c r="K57" s="240">
        <v>0.89592899999999998</v>
      </c>
      <c r="L57" s="240">
        <v>0.89489799999999997</v>
      </c>
      <c r="M57" s="240">
        <v>0.89443300000000003</v>
      </c>
      <c r="N57" s="240">
        <v>0.89464500000000002</v>
      </c>
      <c r="O57" s="240">
        <v>0.895513</v>
      </c>
      <c r="P57" s="240">
        <v>0.89688900000000005</v>
      </c>
      <c r="Q57" s="240">
        <v>0.89972700000000005</v>
      </c>
      <c r="R57" s="240">
        <v>0.90306399999999998</v>
      </c>
      <c r="S57" s="240">
        <v>0.90611699999999995</v>
      </c>
      <c r="T57" s="240">
        <v>0.90803999999999996</v>
      </c>
      <c r="U57" s="240">
        <v>0.91003400000000001</v>
      </c>
      <c r="V57" s="240">
        <v>0.90344599999999997</v>
      </c>
      <c r="W57" s="240">
        <v>0.89772700000000005</v>
      </c>
      <c r="X57" s="240">
        <v>0.89326099999999997</v>
      </c>
      <c r="Y57" s="240">
        <v>0.88986200000000004</v>
      </c>
      <c r="Z57" s="240">
        <v>0.88661400000000001</v>
      </c>
      <c r="AA57" s="240">
        <v>0.88297999999999999</v>
      </c>
      <c r="AB57" s="240">
        <v>0.88012599999999996</v>
      </c>
      <c r="AC57" s="240">
        <v>0.87706399999999995</v>
      </c>
      <c r="AD57" s="240">
        <v>0.87350000000000005</v>
      </c>
      <c r="AE57" s="240">
        <v>0.86958599999999997</v>
      </c>
      <c r="AF57" s="240">
        <v>0.86591700000000005</v>
      </c>
      <c r="AG57" s="239">
        <v>-3.0000000000000001E-3</v>
      </c>
    </row>
    <row r="58" spans="1:33">
      <c r="A58" s="211" t="s">
        <v>208</v>
      </c>
      <c r="B58" s="240">
        <v>0.38717499999999999</v>
      </c>
      <c r="C58" s="240">
        <v>0.38074000000000002</v>
      </c>
      <c r="D58" s="240">
        <v>0.37508599999999997</v>
      </c>
      <c r="E58" s="240">
        <v>0.36940800000000001</v>
      </c>
      <c r="F58" s="240">
        <v>0.36442000000000002</v>
      </c>
      <c r="G58" s="240">
        <v>0.36054700000000001</v>
      </c>
      <c r="H58" s="240">
        <v>0.35760799999999998</v>
      </c>
      <c r="I58" s="240">
        <v>0.35572500000000001</v>
      </c>
      <c r="J58" s="240">
        <v>0.354738</v>
      </c>
      <c r="K58" s="240">
        <v>0.354437</v>
      </c>
      <c r="L58" s="240">
        <v>0.35392200000000001</v>
      </c>
      <c r="M58" s="240">
        <v>0.35349900000000001</v>
      </c>
      <c r="N58" s="240">
        <v>0.35331499999999999</v>
      </c>
      <c r="O58" s="240">
        <v>0.35335499999999997</v>
      </c>
      <c r="P58" s="240">
        <v>0.35371399999999997</v>
      </c>
      <c r="Q58" s="240">
        <v>0.35449799999999998</v>
      </c>
      <c r="R58" s="240">
        <v>0.35569600000000001</v>
      </c>
      <c r="S58" s="240">
        <v>0.357043</v>
      </c>
      <c r="T58" s="240">
        <v>0.358431</v>
      </c>
      <c r="U58" s="240">
        <v>0.360037</v>
      </c>
      <c r="V58" s="240">
        <v>0.36171500000000001</v>
      </c>
      <c r="W58" s="240">
        <v>0.36352200000000001</v>
      </c>
      <c r="X58" s="240">
        <v>0.36547099999999999</v>
      </c>
      <c r="Y58" s="240">
        <v>0.36754199999999998</v>
      </c>
      <c r="Z58" s="240">
        <v>0.36971300000000001</v>
      </c>
      <c r="AA58" s="240">
        <v>0.37190400000000001</v>
      </c>
      <c r="AB58" s="240">
        <v>0.37426599999999999</v>
      </c>
      <c r="AC58" s="240">
        <v>0.37667899999999999</v>
      </c>
      <c r="AD58" s="240">
        <v>0.37906000000000001</v>
      </c>
      <c r="AE58" s="240">
        <v>0.38139899999999999</v>
      </c>
      <c r="AF58" s="240">
        <v>0.38370599999999999</v>
      </c>
      <c r="AG58" s="239">
        <v>0</v>
      </c>
    </row>
    <row r="59" spans="1:33">
      <c r="A59" s="211" t="s">
        <v>209</v>
      </c>
      <c r="B59" s="240">
        <v>0.21099599999999999</v>
      </c>
      <c r="C59" s="240">
        <v>0.203569</v>
      </c>
      <c r="D59" s="240">
        <v>0.19401199999999999</v>
      </c>
      <c r="E59" s="240">
        <v>0.190946</v>
      </c>
      <c r="F59" s="240">
        <v>0.18829599999999999</v>
      </c>
      <c r="G59" s="240">
        <v>0.188502</v>
      </c>
      <c r="H59" s="240">
        <v>0.18931000000000001</v>
      </c>
      <c r="I59" s="240">
        <v>0.190054</v>
      </c>
      <c r="J59" s="240">
        <v>0.190635</v>
      </c>
      <c r="K59" s="240">
        <v>0.191193</v>
      </c>
      <c r="L59" s="240">
        <v>0.191716</v>
      </c>
      <c r="M59" s="240">
        <v>0.191747</v>
      </c>
      <c r="N59" s="240">
        <v>0.19142899999999999</v>
      </c>
      <c r="O59" s="240">
        <v>0.19189999999999999</v>
      </c>
      <c r="P59" s="240">
        <v>0.193575</v>
      </c>
      <c r="Q59" s="240">
        <v>0.195909</v>
      </c>
      <c r="R59" s="240">
        <v>0.19828000000000001</v>
      </c>
      <c r="S59" s="240">
        <v>0.200069</v>
      </c>
      <c r="T59" s="240">
        <v>0.20163600000000001</v>
      </c>
      <c r="U59" s="240">
        <v>0.20310700000000001</v>
      </c>
      <c r="V59" s="240">
        <v>0.20471700000000001</v>
      </c>
      <c r="W59" s="240">
        <v>0.205955</v>
      </c>
      <c r="X59" s="240">
        <v>0.20712900000000001</v>
      </c>
      <c r="Y59" s="240">
        <v>0.208261</v>
      </c>
      <c r="Z59" s="240">
        <v>0.209373</v>
      </c>
      <c r="AA59" s="240">
        <v>0.21040300000000001</v>
      </c>
      <c r="AB59" s="240">
        <v>0.21182300000000001</v>
      </c>
      <c r="AC59" s="240">
        <v>0.21305099999999999</v>
      </c>
      <c r="AD59" s="240">
        <v>0.214425</v>
      </c>
      <c r="AE59" s="240">
        <v>0.21542500000000001</v>
      </c>
      <c r="AF59" s="240">
        <v>0.216726</v>
      </c>
      <c r="AG59" s="239">
        <v>2E-3</v>
      </c>
    </row>
    <row r="60" spans="1:33">
      <c r="A60" s="211" t="s">
        <v>210</v>
      </c>
      <c r="B60" s="240">
        <v>0.22641500000000001</v>
      </c>
      <c r="C60" s="240">
        <v>0.22475800000000001</v>
      </c>
      <c r="D60" s="240">
        <v>0.221857</v>
      </c>
      <c r="E60" s="240">
        <v>0.22257099999999999</v>
      </c>
      <c r="F60" s="240">
        <v>0.225221</v>
      </c>
      <c r="G60" s="240">
        <v>0.229545</v>
      </c>
      <c r="H60" s="240">
        <v>0.23350899999999999</v>
      </c>
      <c r="I60" s="240">
        <v>0.237341</v>
      </c>
      <c r="J60" s="240">
        <v>0.24088599999999999</v>
      </c>
      <c r="K60" s="240">
        <v>0.24407000000000001</v>
      </c>
      <c r="L60" s="240">
        <v>0.24709500000000001</v>
      </c>
      <c r="M60" s="240">
        <v>0.25039899999999998</v>
      </c>
      <c r="N60" s="240">
        <v>0.25394699999999998</v>
      </c>
      <c r="O60" s="240">
        <v>0.257886</v>
      </c>
      <c r="P60" s="240">
        <v>0.26183800000000002</v>
      </c>
      <c r="Q60" s="240">
        <v>0.26618199999999997</v>
      </c>
      <c r="R60" s="240">
        <v>0.27050400000000002</v>
      </c>
      <c r="S60" s="240">
        <v>0.27461400000000002</v>
      </c>
      <c r="T60" s="240">
        <v>0.27826299999999998</v>
      </c>
      <c r="U60" s="240">
        <v>0.28140999999999999</v>
      </c>
      <c r="V60" s="240">
        <v>0.28426299999999999</v>
      </c>
      <c r="W60" s="240">
        <v>0.286968</v>
      </c>
      <c r="X60" s="240">
        <v>0.28950799999999999</v>
      </c>
      <c r="Y60" s="240">
        <v>0.292097</v>
      </c>
      <c r="Z60" s="240">
        <v>0.29475000000000001</v>
      </c>
      <c r="AA60" s="240">
        <v>0.297207</v>
      </c>
      <c r="AB60" s="240">
        <v>0.29952699999999999</v>
      </c>
      <c r="AC60" s="240">
        <v>0.30167300000000002</v>
      </c>
      <c r="AD60" s="240">
        <v>0.30370900000000001</v>
      </c>
      <c r="AE60" s="240">
        <v>0.30531399999999997</v>
      </c>
      <c r="AF60" s="240">
        <v>0.30648799999999998</v>
      </c>
      <c r="AG60" s="239">
        <v>1.0999999999999999E-2</v>
      </c>
    </row>
    <row r="61" spans="1:33">
      <c r="A61" s="211" t="s">
        <v>220</v>
      </c>
      <c r="B61" s="240">
        <v>2.9729299999999999</v>
      </c>
      <c r="C61" s="240">
        <v>3.029093</v>
      </c>
      <c r="D61" s="240">
        <v>2.9544630000000001</v>
      </c>
      <c r="E61" s="240">
        <v>3.0083790000000001</v>
      </c>
      <c r="F61" s="240">
        <v>3.1028790000000002</v>
      </c>
      <c r="G61" s="240">
        <v>3.1887099999999999</v>
      </c>
      <c r="H61" s="240">
        <v>3.2279309999999999</v>
      </c>
      <c r="I61" s="240">
        <v>3.2604510000000002</v>
      </c>
      <c r="J61" s="240">
        <v>3.294953</v>
      </c>
      <c r="K61" s="240">
        <v>3.3363860000000001</v>
      </c>
      <c r="L61" s="240">
        <v>3.3804379999999998</v>
      </c>
      <c r="M61" s="240">
        <v>3.4274429999999998</v>
      </c>
      <c r="N61" s="240">
        <v>3.472674</v>
      </c>
      <c r="O61" s="240">
        <v>3.5197210000000001</v>
      </c>
      <c r="P61" s="240">
        <v>3.5683039999999999</v>
      </c>
      <c r="Q61" s="240">
        <v>3.6207530000000001</v>
      </c>
      <c r="R61" s="240">
        <v>3.6727400000000001</v>
      </c>
      <c r="S61" s="240">
        <v>3.726998</v>
      </c>
      <c r="T61" s="240">
        <v>3.7820559999999999</v>
      </c>
      <c r="U61" s="240">
        <v>3.8393579999999998</v>
      </c>
      <c r="V61" s="240">
        <v>3.8981680000000001</v>
      </c>
      <c r="W61" s="240">
        <v>3.9602650000000001</v>
      </c>
      <c r="X61" s="240">
        <v>4.0244119999999999</v>
      </c>
      <c r="Y61" s="240">
        <v>4.0922599999999996</v>
      </c>
      <c r="Z61" s="240">
        <v>4.1625300000000003</v>
      </c>
      <c r="AA61" s="240">
        <v>4.2342959999999996</v>
      </c>
      <c r="AB61" s="240">
        <v>4.309018</v>
      </c>
      <c r="AC61" s="240">
        <v>4.385186</v>
      </c>
      <c r="AD61" s="240">
        <v>4.4637869999999999</v>
      </c>
      <c r="AE61" s="240">
        <v>4.5457729999999996</v>
      </c>
      <c r="AF61" s="240">
        <v>4.6310789999999997</v>
      </c>
      <c r="AG61" s="239">
        <v>1.4999999999999999E-2</v>
      </c>
    </row>
    <row r="62" spans="1:33">
      <c r="A62" s="241" t="s">
        <v>212</v>
      </c>
      <c r="B62" s="238">
        <v>8.5680599999999991</v>
      </c>
      <c r="C62" s="238">
        <v>8.5985969999999998</v>
      </c>
      <c r="D62" s="238">
        <v>8.3499750000000006</v>
      </c>
      <c r="E62" s="238">
        <v>8.5904059999999998</v>
      </c>
      <c r="F62" s="238">
        <v>8.6529249999999998</v>
      </c>
      <c r="G62" s="238">
        <v>8.758737</v>
      </c>
      <c r="H62" s="238">
        <v>8.7953849999999996</v>
      </c>
      <c r="I62" s="238">
        <v>8.8213860000000004</v>
      </c>
      <c r="J62" s="238">
        <v>8.8501100000000008</v>
      </c>
      <c r="K62" s="238">
        <v>8.9015330000000006</v>
      </c>
      <c r="L62" s="238">
        <v>8.9477899999999995</v>
      </c>
      <c r="M62" s="238">
        <v>8.9982009999999999</v>
      </c>
      <c r="N62" s="238">
        <v>9.0441990000000008</v>
      </c>
      <c r="O62" s="238">
        <v>9.0938429999999997</v>
      </c>
      <c r="P62" s="238">
        <v>9.1492710000000006</v>
      </c>
      <c r="Q62" s="238">
        <v>9.2169460000000001</v>
      </c>
      <c r="R62" s="238">
        <v>9.2837490000000003</v>
      </c>
      <c r="S62" s="238">
        <v>9.3527039999999992</v>
      </c>
      <c r="T62" s="238">
        <v>9.4164680000000001</v>
      </c>
      <c r="U62" s="238">
        <v>9.4824730000000006</v>
      </c>
      <c r="V62" s="238">
        <v>9.5388839999999995</v>
      </c>
      <c r="W62" s="238">
        <v>9.5993700000000004</v>
      </c>
      <c r="X62" s="238">
        <v>9.6639990000000004</v>
      </c>
      <c r="Y62" s="238">
        <v>9.733447</v>
      </c>
      <c r="Z62" s="238">
        <v>9.8011060000000008</v>
      </c>
      <c r="AA62" s="238">
        <v>9.8639410000000005</v>
      </c>
      <c r="AB62" s="238">
        <v>9.9288460000000001</v>
      </c>
      <c r="AC62" s="238">
        <v>9.9937450000000005</v>
      </c>
      <c r="AD62" s="238">
        <v>10.059882999999999</v>
      </c>
      <c r="AE62" s="238">
        <v>10.132884000000001</v>
      </c>
      <c r="AF62" s="238">
        <v>10.208686999999999</v>
      </c>
      <c r="AG62" s="209">
        <v>6.0000000000000001E-3</v>
      </c>
    </row>
    <row r="63" spans="1:33">
      <c r="A63" s="211"/>
    </row>
    <row r="64" spans="1:33">
      <c r="A64" s="241" t="s">
        <v>221</v>
      </c>
      <c r="B64" s="238">
        <v>9.5208119999999994</v>
      </c>
      <c r="C64" s="238">
        <v>9.4531799999999997</v>
      </c>
      <c r="D64" s="238">
        <v>9.2989639999999998</v>
      </c>
      <c r="E64" s="238">
        <v>9.2378889999999991</v>
      </c>
      <c r="F64" s="238">
        <v>9.2426840000000006</v>
      </c>
      <c r="G64" s="238">
        <v>9.1436270000000004</v>
      </c>
      <c r="H64" s="238">
        <v>9.0833250000000003</v>
      </c>
      <c r="I64" s="238">
        <v>9.1201399999999992</v>
      </c>
      <c r="J64" s="238">
        <v>9.2102989999999991</v>
      </c>
      <c r="K64" s="238">
        <v>9.3274019999999993</v>
      </c>
      <c r="L64" s="238">
        <v>9.4217440000000003</v>
      </c>
      <c r="M64" s="238">
        <v>9.4854760000000002</v>
      </c>
      <c r="N64" s="238">
        <v>9.5695420000000002</v>
      </c>
      <c r="O64" s="238">
        <v>9.6473779999999998</v>
      </c>
      <c r="P64" s="238">
        <v>9.7300179999999994</v>
      </c>
      <c r="Q64" s="238">
        <v>9.8227320000000002</v>
      </c>
      <c r="R64" s="238">
        <v>9.8965259999999997</v>
      </c>
      <c r="S64" s="238">
        <v>9.9827490000000001</v>
      </c>
      <c r="T64" s="238">
        <v>10.05236</v>
      </c>
      <c r="U64" s="238">
        <v>10.120742999999999</v>
      </c>
      <c r="V64" s="238">
        <v>10.176332</v>
      </c>
      <c r="W64" s="238">
        <v>10.229259000000001</v>
      </c>
      <c r="X64" s="238">
        <v>10.28642</v>
      </c>
      <c r="Y64" s="238">
        <v>10.351582000000001</v>
      </c>
      <c r="Z64" s="238">
        <v>10.428119000000001</v>
      </c>
      <c r="AA64" s="238">
        <v>10.506079</v>
      </c>
      <c r="AB64" s="238">
        <v>10.583717</v>
      </c>
      <c r="AC64" s="238">
        <v>10.657589</v>
      </c>
      <c r="AD64" s="238">
        <v>10.745139999999999</v>
      </c>
      <c r="AE64" s="238">
        <v>10.829786</v>
      </c>
      <c r="AF64" s="238">
        <v>10.921187</v>
      </c>
      <c r="AG64" s="209">
        <v>5.0000000000000001E-3</v>
      </c>
    </row>
    <row r="65" spans="1:33">
      <c r="A65" s="211"/>
    </row>
    <row r="66" spans="1:33">
      <c r="A66" s="241" t="s">
        <v>222</v>
      </c>
    </row>
    <row r="67" spans="1:33">
      <c r="A67" s="211" t="s">
        <v>202</v>
      </c>
      <c r="B67" s="240">
        <v>2.3377159999999999</v>
      </c>
      <c r="C67" s="240">
        <v>2.290918</v>
      </c>
      <c r="D67" s="240">
        <v>2.0837789999999998</v>
      </c>
      <c r="E67" s="240">
        <v>2.4178929999999998</v>
      </c>
      <c r="F67" s="240">
        <v>2.3102260000000001</v>
      </c>
      <c r="G67" s="240">
        <v>2.3125110000000002</v>
      </c>
      <c r="H67" s="240">
        <v>2.299547</v>
      </c>
      <c r="I67" s="240">
        <v>2.2831510000000002</v>
      </c>
      <c r="J67" s="240">
        <v>2.2659600000000002</v>
      </c>
      <c r="K67" s="240">
        <v>2.2560020000000001</v>
      </c>
      <c r="L67" s="240">
        <v>2.2433269999999998</v>
      </c>
      <c r="M67" s="240">
        <v>2.231347</v>
      </c>
      <c r="N67" s="240">
        <v>2.2181600000000001</v>
      </c>
      <c r="O67" s="240">
        <v>2.2031139999999998</v>
      </c>
      <c r="P67" s="240">
        <v>2.189835</v>
      </c>
      <c r="Q67" s="240">
        <v>2.179557</v>
      </c>
      <c r="R67" s="240">
        <v>2.168161</v>
      </c>
      <c r="S67" s="240">
        <v>2.1582659999999998</v>
      </c>
      <c r="T67" s="240">
        <v>2.147027</v>
      </c>
      <c r="U67" s="240">
        <v>2.135634</v>
      </c>
      <c r="V67" s="240">
        <v>2.123488</v>
      </c>
      <c r="W67" s="240">
        <v>2.11084</v>
      </c>
      <c r="X67" s="240">
        <v>2.0983839999999998</v>
      </c>
      <c r="Y67" s="240">
        <v>2.0854279999999998</v>
      </c>
      <c r="Z67" s="240">
        <v>2.0699079999999999</v>
      </c>
      <c r="AA67" s="240">
        <v>2.050357</v>
      </c>
      <c r="AB67" s="240">
        <v>2.029655</v>
      </c>
      <c r="AC67" s="240">
        <v>2.0084849999999999</v>
      </c>
      <c r="AD67" s="240">
        <v>1.9877</v>
      </c>
      <c r="AE67" s="240">
        <v>1.9704280000000001</v>
      </c>
      <c r="AF67" s="240">
        <v>1.953732</v>
      </c>
      <c r="AG67" s="239">
        <v>-5.0000000000000001E-3</v>
      </c>
    </row>
    <row r="68" spans="1:33">
      <c r="A68" s="211" t="s">
        <v>203</v>
      </c>
      <c r="B68" s="240">
        <v>1.766912</v>
      </c>
      <c r="C68" s="240">
        <v>1.81029</v>
      </c>
      <c r="D68" s="240">
        <v>1.756513</v>
      </c>
      <c r="E68" s="240">
        <v>1.4983059999999999</v>
      </c>
      <c r="F68" s="240">
        <v>1.638757</v>
      </c>
      <c r="G68" s="240">
        <v>1.62476</v>
      </c>
      <c r="H68" s="240">
        <v>1.606643</v>
      </c>
      <c r="I68" s="240">
        <v>1.602903</v>
      </c>
      <c r="J68" s="240">
        <v>1.605996</v>
      </c>
      <c r="K68" s="240">
        <v>1.6157790000000001</v>
      </c>
      <c r="L68" s="240">
        <v>1.6229089999999999</v>
      </c>
      <c r="M68" s="240">
        <v>1.6247609999999999</v>
      </c>
      <c r="N68" s="240">
        <v>1.6285069999999999</v>
      </c>
      <c r="O68" s="240">
        <v>1.6353740000000001</v>
      </c>
      <c r="P68" s="240">
        <v>1.6431169999999999</v>
      </c>
      <c r="Q68" s="240">
        <v>1.653667</v>
      </c>
      <c r="R68" s="240">
        <v>1.6610130000000001</v>
      </c>
      <c r="S68" s="240">
        <v>1.6686620000000001</v>
      </c>
      <c r="T68" s="240">
        <v>1.6702049999999999</v>
      </c>
      <c r="U68" s="240">
        <v>1.6736200000000001</v>
      </c>
      <c r="V68" s="240">
        <v>1.679354</v>
      </c>
      <c r="W68" s="240">
        <v>1.685826</v>
      </c>
      <c r="X68" s="240">
        <v>1.693398</v>
      </c>
      <c r="Y68" s="240">
        <v>1.7022790000000001</v>
      </c>
      <c r="Z68" s="240">
        <v>1.7120899999999999</v>
      </c>
      <c r="AA68" s="240">
        <v>1.721455</v>
      </c>
      <c r="AB68" s="240">
        <v>1.7312650000000001</v>
      </c>
      <c r="AC68" s="240">
        <v>1.7399439999999999</v>
      </c>
      <c r="AD68" s="240">
        <v>1.7496179999999999</v>
      </c>
      <c r="AE68" s="240">
        <v>1.7581549999999999</v>
      </c>
      <c r="AF68" s="240">
        <v>1.7697350000000001</v>
      </c>
      <c r="AG68" s="239">
        <v>-1E-3</v>
      </c>
    </row>
    <row r="69" spans="1:33">
      <c r="A69" s="211" t="s">
        <v>204</v>
      </c>
      <c r="B69" s="240">
        <v>0.74516199999999999</v>
      </c>
      <c r="C69" s="240">
        <v>0.76050099999999998</v>
      </c>
      <c r="D69" s="240">
        <v>0.772482</v>
      </c>
      <c r="E69" s="240">
        <v>0.781833</v>
      </c>
      <c r="F69" s="240">
        <v>0.78668400000000005</v>
      </c>
      <c r="G69" s="240">
        <v>0.79105899999999996</v>
      </c>
      <c r="H69" s="240">
        <v>0.79056999999999999</v>
      </c>
      <c r="I69" s="240">
        <v>0.79108199999999995</v>
      </c>
      <c r="J69" s="240">
        <v>0.791883</v>
      </c>
      <c r="K69" s="240">
        <v>0.79500800000000005</v>
      </c>
      <c r="L69" s="240">
        <v>0.79854199999999997</v>
      </c>
      <c r="M69" s="240">
        <v>0.80145200000000005</v>
      </c>
      <c r="N69" s="240">
        <v>0.80392300000000005</v>
      </c>
      <c r="O69" s="240">
        <v>0.805647</v>
      </c>
      <c r="P69" s="240">
        <v>0.80771499999999996</v>
      </c>
      <c r="Q69" s="240">
        <v>0.81074900000000005</v>
      </c>
      <c r="R69" s="240">
        <v>0.81302700000000006</v>
      </c>
      <c r="S69" s="240">
        <v>0.81556899999999999</v>
      </c>
      <c r="T69" s="240">
        <v>0.81715000000000004</v>
      </c>
      <c r="U69" s="240">
        <v>0.81844799999999995</v>
      </c>
      <c r="V69" s="240">
        <v>0.81881000000000004</v>
      </c>
      <c r="W69" s="240">
        <v>0.81913199999999997</v>
      </c>
      <c r="X69" s="240">
        <v>0.81947700000000001</v>
      </c>
      <c r="Y69" s="240">
        <v>0.81980900000000001</v>
      </c>
      <c r="Z69" s="240">
        <v>0.81922300000000003</v>
      </c>
      <c r="AA69" s="240">
        <v>0.81785600000000003</v>
      </c>
      <c r="AB69" s="240">
        <v>0.81552999999999998</v>
      </c>
      <c r="AC69" s="240">
        <v>0.81285700000000005</v>
      </c>
      <c r="AD69" s="240">
        <v>0.80985399999999996</v>
      </c>
      <c r="AE69" s="240">
        <v>0.80798199999999998</v>
      </c>
      <c r="AF69" s="240">
        <v>0.80621100000000001</v>
      </c>
      <c r="AG69" s="239">
        <v>2E-3</v>
      </c>
    </row>
    <row r="70" spans="1:33">
      <c r="A70" s="211" t="s">
        <v>205</v>
      </c>
      <c r="B70" s="240">
        <v>1.51502</v>
      </c>
      <c r="C70" s="240">
        <v>1.5344310000000001</v>
      </c>
      <c r="D70" s="240">
        <v>1.5368219999999999</v>
      </c>
      <c r="E70" s="240">
        <v>1.567269</v>
      </c>
      <c r="F70" s="240">
        <v>1.5729150000000001</v>
      </c>
      <c r="G70" s="240">
        <v>1.5714920000000001</v>
      </c>
      <c r="H70" s="240">
        <v>1.566632</v>
      </c>
      <c r="I70" s="240">
        <v>1.5724629999999999</v>
      </c>
      <c r="J70" s="240">
        <v>1.58521</v>
      </c>
      <c r="K70" s="240">
        <v>1.6027279999999999</v>
      </c>
      <c r="L70" s="240">
        <v>1.615666</v>
      </c>
      <c r="M70" s="240">
        <v>1.624341</v>
      </c>
      <c r="N70" s="240">
        <v>1.635049</v>
      </c>
      <c r="O70" s="240">
        <v>1.6440399999999999</v>
      </c>
      <c r="P70" s="240">
        <v>1.6526780000000001</v>
      </c>
      <c r="Q70" s="240">
        <v>1.662588</v>
      </c>
      <c r="R70" s="240">
        <v>1.6705859999999999</v>
      </c>
      <c r="S70" s="240">
        <v>1.6801839999999999</v>
      </c>
      <c r="T70" s="240">
        <v>1.6873229999999999</v>
      </c>
      <c r="U70" s="240">
        <v>1.6940500000000001</v>
      </c>
      <c r="V70" s="240">
        <v>1.696626</v>
      </c>
      <c r="W70" s="240">
        <v>1.6991229999999999</v>
      </c>
      <c r="X70" s="240">
        <v>1.702502</v>
      </c>
      <c r="Y70" s="240">
        <v>1.706858</v>
      </c>
      <c r="Z70" s="240">
        <v>1.7114180000000001</v>
      </c>
      <c r="AA70" s="240">
        <v>1.7154050000000001</v>
      </c>
      <c r="AB70" s="240">
        <v>1.7189950000000001</v>
      </c>
      <c r="AC70" s="240">
        <v>1.722353</v>
      </c>
      <c r="AD70" s="240">
        <v>1.727379</v>
      </c>
      <c r="AE70" s="240">
        <v>1.7326680000000001</v>
      </c>
      <c r="AF70" s="240">
        <v>1.734281</v>
      </c>
      <c r="AG70" s="239">
        <v>4.0000000000000001E-3</v>
      </c>
    </row>
    <row r="71" spans="1:33">
      <c r="A71" s="211" t="s">
        <v>206</v>
      </c>
      <c r="B71" s="240">
        <v>0.24941099999999999</v>
      </c>
      <c r="C71" s="240">
        <v>0.253859</v>
      </c>
      <c r="D71" s="240">
        <v>0.257934</v>
      </c>
      <c r="E71" s="240">
        <v>0.26039099999999998</v>
      </c>
      <c r="F71" s="240">
        <v>0.26187700000000003</v>
      </c>
      <c r="G71" s="240">
        <v>0.26360499999999998</v>
      </c>
      <c r="H71" s="240">
        <v>0.26419399999999998</v>
      </c>
      <c r="I71" s="240">
        <v>0.26486300000000002</v>
      </c>
      <c r="J71" s="240">
        <v>0.26557199999999997</v>
      </c>
      <c r="K71" s="240">
        <v>0.26682</v>
      </c>
      <c r="L71" s="240">
        <v>0.26826100000000003</v>
      </c>
      <c r="M71" s="240">
        <v>0.269368</v>
      </c>
      <c r="N71" s="240">
        <v>0.27027800000000002</v>
      </c>
      <c r="O71" s="240">
        <v>0.27098899999999998</v>
      </c>
      <c r="P71" s="240">
        <v>0.27193299999999998</v>
      </c>
      <c r="Q71" s="240">
        <v>0.27332699999999999</v>
      </c>
      <c r="R71" s="240">
        <v>0.274696</v>
      </c>
      <c r="S71" s="240">
        <v>0.27629900000000002</v>
      </c>
      <c r="T71" s="240">
        <v>0.27781</v>
      </c>
      <c r="U71" s="240">
        <v>0.27912199999999998</v>
      </c>
      <c r="V71" s="240">
        <v>0.28047800000000001</v>
      </c>
      <c r="W71" s="240">
        <v>0.281777</v>
      </c>
      <c r="X71" s="240">
        <v>0.28310099999999999</v>
      </c>
      <c r="Y71" s="240">
        <v>0.28436699999999998</v>
      </c>
      <c r="Z71" s="240">
        <v>0.28534700000000002</v>
      </c>
      <c r="AA71" s="240">
        <v>0.28607900000000003</v>
      </c>
      <c r="AB71" s="240">
        <v>0.28616900000000001</v>
      </c>
      <c r="AC71" s="240">
        <v>0.28621400000000002</v>
      </c>
      <c r="AD71" s="240">
        <v>0.28628999999999999</v>
      </c>
      <c r="AE71" s="240">
        <v>0.28680800000000001</v>
      </c>
      <c r="AF71" s="240">
        <v>0.28734599999999999</v>
      </c>
      <c r="AG71" s="239">
        <v>4.0000000000000001E-3</v>
      </c>
    </row>
    <row r="72" spans="1:33">
      <c r="A72" s="211" t="s">
        <v>207</v>
      </c>
      <c r="B72" s="240">
        <v>2.972172</v>
      </c>
      <c r="C72" s="240">
        <v>2.9069970000000001</v>
      </c>
      <c r="D72" s="240">
        <v>2.8194889999999999</v>
      </c>
      <c r="E72" s="240">
        <v>2.7994780000000001</v>
      </c>
      <c r="F72" s="240">
        <v>2.7599800000000001</v>
      </c>
      <c r="G72" s="240">
        <v>2.7212800000000001</v>
      </c>
      <c r="H72" s="240">
        <v>2.6827839999999998</v>
      </c>
      <c r="I72" s="240">
        <v>2.668612</v>
      </c>
      <c r="J72" s="240">
        <v>2.6699830000000002</v>
      </c>
      <c r="K72" s="240">
        <v>2.6833079999999998</v>
      </c>
      <c r="L72" s="240">
        <v>2.6809270000000001</v>
      </c>
      <c r="M72" s="240">
        <v>2.674588</v>
      </c>
      <c r="N72" s="240">
        <v>2.6745869999999998</v>
      </c>
      <c r="O72" s="240">
        <v>2.673705</v>
      </c>
      <c r="P72" s="240">
        <v>2.6745649999999999</v>
      </c>
      <c r="Q72" s="240">
        <v>2.6794799999999999</v>
      </c>
      <c r="R72" s="240">
        <v>2.682458</v>
      </c>
      <c r="S72" s="240">
        <v>2.6873390000000001</v>
      </c>
      <c r="T72" s="240">
        <v>2.6876220000000002</v>
      </c>
      <c r="U72" s="240">
        <v>2.6876340000000001</v>
      </c>
      <c r="V72" s="240">
        <v>2.6635420000000001</v>
      </c>
      <c r="W72" s="240">
        <v>2.6411660000000001</v>
      </c>
      <c r="X72" s="240">
        <v>2.622315</v>
      </c>
      <c r="Y72" s="240">
        <v>2.6070600000000002</v>
      </c>
      <c r="Z72" s="240">
        <v>2.593893</v>
      </c>
      <c r="AA72" s="240">
        <v>2.5802740000000002</v>
      </c>
      <c r="AB72" s="240">
        <v>2.567914</v>
      </c>
      <c r="AC72" s="240">
        <v>2.5546289999999998</v>
      </c>
      <c r="AD72" s="240">
        <v>2.5423520000000002</v>
      </c>
      <c r="AE72" s="240">
        <v>2.5294129999999999</v>
      </c>
      <c r="AF72" s="240">
        <v>2.5184169999999999</v>
      </c>
      <c r="AG72" s="239">
        <v>-5.0000000000000001E-3</v>
      </c>
    </row>
    <row r="73" spans="1:33">
      <c r="A73" s="211" t="s">
        <v>208</v>
      </c>
      <c r="B73" s="240">
        <v>1.1993590000000001</v>
      </c>
      <c r="C73" s="240">
        <v>1.180312</v>
      </c>
      <c r="D73" s="240">
        <v>1.1443680000000001</v>
      </c>
      <c r="E73" s="240">
        <v>1.13344</v>
      </c>
      <c r="F73" s="240">
        <v>1.111548</v>
      </c>
      <c r="G73" s="240">
        <v>1.0900510000000001</v>
      </c>
      <c r="H73" s="240">
        <v>1.0718019999999999</v>
      </c>
      <c r="I73" s="240">
        <v>1.0637110000000001</v>
      </c>
      <c r="J73" s="240">
        <v>1.061401</v>
      </c>
      <c r="K73" s="240">
        <v>1.061539</v>
      </c>
      <c r="L73" s="240">
        <v>1.0602750000000001</v>
      </c>
      <c r="M73" s="240">
        <v>1.057053</v>
      </c>
      <c r="N73" s="240">
        <v>1.0562530000000001</v>
      </c>
      <c r="O73" s="240">
        <v>1.055002</v>
      </c>
      <c r="P73" s="240">
        <v>1.054791</v>
      </c>
      <c r="Q73" s="240">
        <v>1.055734</v>
      </c>
      <c r="R73" s="240">
        <v>1.0565580000000001</v>
      </c>
      <c r="S73" s="240">
        <v>1.058908</v>
      </c>
      <c r="T73" s="240">
        <v>1.060886</v>
      </c>
      <c r="U73" s="240">
        <v>1.06331</v>
      </c>
      <c r="V73" s="240">
        <v>1.0664089999999999</v>
      </c>
      <c r="W73" s="240">
        <v>1.069502</v>
      </c>
      <c r="X73" s="240">
        <v>1.0729010000000001</v>
      </c>
      <c r="Y73" s="240">
        <v>1.0767990000000001</v>
      </c>
      <c r="Z73" s="240">
        <v>1.081639</v>
      </c>
      <c r="AA73" s="240">
        <v>1.0867910000000001</v>
      </c>
      <c r="AB73" s="240">
        <v>1.0919810000000001</v>
      </c>
      <c r="AC73" s="240">
        <v>1.0971550000000001</v>
      </c>
      <c r="AD73" s="240">
        <v>1.1032679999999999</v>
      </c>
      <c r="AE73" s="240">
        <v>1.109397</v>
      </c>
      <c r="AF73" s="240">
        <v>1.1159619999999999</v>
      </c>
      <c r="AG73" s="239">
        <v>-2E-3</v>
      </c>
    </row>
    <row r="74" spans="1:33">
      <c r="A74" s="211" t="s">
        <v>209</v>
      </c>
      <c r="B74" s="240">
        <v>0.65360499999999999</v>
      </c>
      <c r="C74" s="240">
        <v>0.63107500000000005</v>
      </c>
      <c r="D74" s="240">
        <v>0.59191899999999997</v>
      </c>
      <c r="E74" s="240">
        <v>0.58587100000000003</v>
      </c>
      <c r="F74" s="240">
        <v>0.57433900000000004</v>
      </c>
      <c r="G74" s="240">
        <v>0.56990300000000005</v>
      </c>
      <c r="H74" s="240">
        <v>0.56738900000000003</v>
      </c>
      <c r="I74" s="240">
        <v>0.56831100000000001</v>
      </c>
      <c r="J74" s="240">
        <v>0.57039200000000001</v>
      </c>
      <c r="K74" s="240">
        <v>0.57262400000000002</v>
      </c>
      <c r="L74" s="240">
        <v>0.57433999999999996</v>
      </c>
      <c r="M74" s="240">
        <v>0.57337400000000005</v>
      </c>
      <c r="N74" s="240">
        <v>0.57228599999999996</v>
      </c>
      <c r="O74" s="240">
        <v>0.57294900000000004</v>
      </c>
      <c r="P74" s="240">
        <v>0.57724900000000001</v>
      </c>
      <c r="Q74" s="240">
        <v>0.58343599999999995</v>
      </c>
      <c r="R74" s="240">
        <v>0.58896999999999999</v>
      </c>
      <c r="S74" s="240">
        <v>0.59335899999999997</v>
      </c>
      <c r="T74" s="240">
        <v>0.59680200000000005</v>
      </c>
      <c r="U74" s="240">
        <v>0.59984400000000004</v>
      </c>
      <c r="V74" s="240">
        <v>0.60354799999999997</v>
      </c>
      <c r="W74" s="240">
        <v>0.605931</v>
      </c>
      <c r="X74" s="240">
        <v>0.60806199999999999</v>
      </c>
      <c r="Y74" s="240">
        <v>0.61014999999999997</v>
      </c>
      <c r="Z74" s="240">
        <v>0.61254399999999998</v>
      </c>
      <c r="AA74" s="240">
        <v>0.61484799999999995</v>
      </c>
      <c r="AB74" s="240">
        <v>0.61802900000000005</v>
      </c>
      <c r="AC74" s="240">
        <v>0.62055499999999997</v>
      </c>
      <c r="AD74" s="240">
        <v>0.62409199999999998</v>
      </c>
      <c r="AE74" s="240">
        <v>0.62661699999999998</v>
      </c>
      <c r="AF74" s="240">
        <v>0.63032100000000002</v>
      </c>
      <c r="AG74" s="239">
        <v>0</v>
      </c>
    </row>
    <row r="75" spans="1:33">
      <c r="A75" s="211" t="s">
        <v>210</v>
      </c>
      <c r="B75" s="240">
        <v>0.70137000000000005</v>
      </c>
      <c r="C75" s="240">
        <v>0.69676000000000005</v>
      </c>
      <c r="D75" s="240">
        <v>0.67687399999999998</v>
      </c>
      <c r="E75" s="240">
        <v>0.68290499999999998</v>
      </c>
      <c r="F75" s="240">
        <v>0.68696400000000002</v>
      </c>
      <c r="G75" s="240">
        <v>0.69398700000000002</v>
      </c>
      <c r="H75" s="240">
        <v>0.69986199999999998</v>
      </c>
      <c r="I75" s="240">
        <v>0.70971099999999998</v>
      </c>
      <c r="J75" s="240">
        <v>0.72074700000000003</v>
      </c>
      <c r="K75" s="240">
        <v>0.73099000000000003</v>
      </c>
      <c r="L75" s="240">
        <v>0.74024500000000004</v>
      </c>
      <c r="M75" s="240">
        <v>0.74875700000000001</v>
      </c>
      <c r="N75" s="240">
        <v>0.75918699999999995</v>
      </c>
      <c r="O75" s="240">
        <v>0.76996200000000004</v>
      </c>
      <c r="P75" s="240">
        <v>0.78081199999999995</v>
      </c>
      <c r="Q75" s="240">
        <v>0.79271899999999995</v>
      </c>
      <c r="R75" s="240">
        <v>0.803504</v>
      </c>
      <c r="S75" s="240">
        <v>0.81444399999999995</v>
      </c>
      <c r="T75" s="240">
        <v>0.82360299999999997</v>
      </c>
      <c r="U75" s="240">
        <v>0.83109699999999997</v>
      </c>
      <c r="V75" s="240">
        <v>0.83806499999999995</v>
      </c>
      <c r="W75" s="240">
        <v>0.84427700000000006</v>
      </c>
      <c r="X75" s="240">
        <v>0.84989700000000001</v>
      </c>
      <c r="Y75" s="240">
        <v>0.85576700000000006</v>
      </c>
      <c r="Z75" s="240">
        <v>0.86232399999999998</v>
      </c>
      <c r="AA75" s="240">
        <v>0.86850799999999995</v>
      </c>
      <c r="AB75" s="240">
        <v>0.873919</v>
      </c>
      <c r="AC75" s="240">
        <v>0.87868500000000005</v>
      </c>
      <c r="AD75" s="240">
        <v>0.88395500000000005</v>
      </c>
      <c r="AE75" s="240">
        <v>0.88808399999999998</v>
      </c>
      <c r="AF75" s="240">
        <v>0.89138300000000004</v>
      </c>
      <c r="AG75" s="239">
        <v>8.9999999999999993E-3</v>
      </c>
    </row>
    <row r="76" spans="1:33">
      <c r="A76" s="211" t="s">
        <v>220</v>
      </c>
      <c r="B76" s="240">
        <v>5.948143</v>
      </c>
      <c r="C76" s="240">
        <v>5.9866330000000003</v>
      </c>
      <c r="D76" s="240">
        <v>6.0087580000000003</v>
      </c>
      <c r="E76" s="240">
        <v>6.1009089999999997</v>
      </c>
      <c r="F76" s="240">
        <v>6.1923199999999996</v>
      </c>
      <c r="G76" s="240">
        <v>6.2637169999999998</v>
      </c>
      <c r="H76" s="240">
        <v>6.3292869999999999</v>
      </c>
      <c r="I76" s="240">
        <v>6.4167199999999998</v>
      </c>
      <c r="J76" s="240">
        <v>6.5232650000000003</v>
      </c>
      <c r="K76" s="240">
        <v>6.6441359999999996</v>
      </c>
      <c r="L76" s="240">
        <v>6.7650420000000002</v>
      </c>
      <c r="M76" s="240">
        <v>6.8786350000000001</v>
      </c>
      <c r="N76" s="240">
        <v>6.9955090000000002</v>
      </c>
      <c r="O76" s="240">
        <v>7.1104399999999996</v>
      </c>
      <c r="P76" s="240">
        <v>7.2265940000000004</v>
      </c>
      <c r="Q76" s="240">
        <v>7.3484210000000001</v>
      </c>
      <c r="R76" s="240">
        <v>7.4613019999999999</v>
      </c>
      <c r="S76" s="240">
        <v>7.5824230000000004</v>
      </c>
      <c r="T76" s="240">
        <v>7.7003969999999997</v>
      </c>
      <c r="U76" s="240">
        <v>7.8204580000000004</v>
      </c>
      <c r="V76" s="240">
        <v>7.9448980000000002</v>
      </c>
      <c r="W76" s="240">
        <v>8.0710540000000002</v>
      </c>
      <c r="X76" s="240">
        <v>8.2003810000000001</v>
      </c>
      <c r="Y76" s="240">
        <v>8.3365120000000008</v>
      </c>
      <c r="Z76" s="240">
        <v>8.4808380000000003</v>
      </c>
      <c r="AA76" s="240">
        <v>8.6284460000000003</v>
      </c>
      <c r="AB76" s="240">
        <v>8.7791069999999998</v>
      </c>
      <c r="AC76" s="240">
        <v>8.9304579999999998</v>
      </c>
      <c r="AD76" s="240">
        <v>9.0905170000000002</v>
      </c>
      <c r="AE76" s="240">
        <v>9.2531199999999991</v>
      </c>
      <c r="AF76" s="240">
        <v>9.4224870000000003</v>
      </c>
      <c r="AG76" s="239">
        <v>1.6E-2</v>
      </c>
    </row>
    <row r="77" spans="1:33">
      <c r="A77" s="241" t="s">
        <v>223</v>
      </c>
      <c r="B77" s="238">
        <v>18.088871000000001</v>
      </c>
      <c r="C77" s="238">
        <v>18.051777000000001</v>
      </c>
      <c r="D77" s="238">
        <v>17.648937</v>
      </c>
      <c r="E77" s="238">
        <v>17.828296999999999</v>
      </c>
      <c r="F77" s="238">
        <v>17.895610999999999</v>
      </c>
      <c r="G77" s="238">
        <v>17.902363000000001</v>
      </c>
      <c r="H77" s="238">
        <v>17.878712</v>
      </c>
      <c r="I77" s="238">
        <v>17.941526</v>
      </c>
      <c r="J77" s="238">
        <v>18.060410000000001</v>
      </c>
      <c r="K77" s="238">
        <v>18.228935</v>
      </c>
      <c r="L77" s="238">
        <v>18.369534000000002</v>
      </c>
      <c r="M77" s="238">
        <v>18.483677</v>
      </c>
      <c r="N77" s="238">
        <v>18.613741000000001</v>
      </c>
      <c r="O77" s="238">
        <v>18.741219999999998</v>
      </c>
      <c r="P77" s="238">
        <v>18.879287999999999</v>
      </c>
      <c r="Q77" s="238">
        <v>19.039677000000001</v>
      </c>
      <c r="R77" s="238">
        <v>19.180275000000002</v>
      </c>
      <c r="S77" s="238">
        <v>19.335453000000001</v>
      </c>
      <c r="T77" s="238">
        <v>19.468826</v>
      </c>
      <c r="U77" s="238">
        <v>19.603216</v>
      </c>
      <c r="V77" s="238">
        <v>19.715218</v>
      </c>
      <c r="W77" s="238">
        <v>19.828628999999999</v>
      </c>
      <c r="X77" s="238">
        <v>19.950417999999999</v>
      </c>
      <c r="Y77" s="238">
        <v>20.08503</v>
      </c>
      <c r="Z77" s="238">
        <v>20.229225</v>
      </c>
      <c r="AA77" s="238">
        <v>20.37002</v>
      </c>
      <c r="AB77" s="238">
        <v>20.512564000000001</v>
      </c>
      <c r="AC77" s="238">
        <v>20.651333000000001</v>
      </c>
      <c r="AD77" s="238">
        <v>20.805022999999998</v>
      </c>
      <c r="AE77" s="238">
        <v>20.962669000000002</v>
      </c>
      <c r="AF77" s="238">
        <v>21.129874999999998</v>
      </c>
      <c r="AG77" s="209">
        <v>5.0000000000000001E-3</v>
      </c>
    </row>
    <row r="78" spans="1:33">
      <c r="A78" s="211"/>
    </row>
    <row r="79" spans="1:33">
      <c r="A79" s="241" t="s">
        <v>224</v>
      </c>
    </row>
    <row r="80" spans="1:33">
      <c r="A80" s="211" t="s">
        <v>225</v>
      </c>
      <c r="B80" s="240">
        <v>8.0631999999999995E-2</v>
      </c>
      <c r="C80" s="240">
        <v>8.3116999999999996E-2</v>
      </c>
      <c r="D80" s="240">
        <v>8.5514999999999994E-2</v>
      </c>
      <c r="E80" s="240">
        <v>8.7725999999999998E-2</v>
      </c>
      <c r="F80" s="240">
        <v>8.9764999999999998E-2</v>
      </c>
      <c r="G80" s="240">
        <v>9.1661999999999993E-2</v>
      </c>
      <c r="H80" s="240">
        <v>9.2910999999999994E-2</v>
      </c>
      <c r="I80" s="240">
        <v>9.3130000000000004E-2</v>
      </c>
      <c r="J80" s="240">
        <v>9.3335000000000001E-2</v>
      </c>
      <c r="K80" s="240">
        <v>9.3539999999999998E-2</v>
      </c>
      <c r="L80" s="240">
        <v>9.4330999999999998E-2</v>
      </c>
      <c r="M80" s="240">
        <v>9.5130999999999993E-2</v>
      </c>
      <c r="N80" s="240">
        <v>9.5869999999999997E-2</v>
      </c>
      <c r="O80" s="240">
        <v>9.6593999999999999E-2</v>
      </c>
      <c r="P80" s="240">
        <v>9.7286999999999998E-2</v>
      </c>
      <c r="Q80" s="240">
        <v>9.7889000000000004E-2</v>
      </c>
      <c r="R80" s="240">
        <v>9.8461000000000007E-2</v>
      </c>
      <c r="S80" s="240">
        <v>9.9021999999999999E-2</v>
      </c>
      <c r="T80" s="240">
        <v>9.9564E-2</v>
      </c>
      <c r="U80" s="240">
        <v>0.100116</v>
      </c>
      <c r="V80" s="240">
        <v>0.101969</v>
      </c>
      <c r="W80" s="240">
        <v>0.10388</v>
      </c>
      <c r="X80" s="240">
        <v>0.10578899999999999</v>
      </c>
      <c r="Y80" s="240">
        <v>0.10768999999999999</v>
      </c>
      <c r="Z80" s="240">
        <v>0.109572</v>
      </c>
      <c r="AA80" s="240">
        <v>0.11153200000000001</v>
      </c>
      <c r="AB80" s="240">
        <v>0.113649</v>
      </c>
      <c r="AC80" s="240">
        <v>0.11583400000000001</v>
      </c>
      <c r="AD80" s="240">
        <v>0.11816599999999999</v>
      </c>
      <c r="AE80" s="240">
        <v>0.120494</v>
      </c>
      <c r="AF80" s="240">
        <v>0.12299499999999999</v>
      </c>
      <c r="AG80" s="239">
        <v>1.4E-2</v>
      </c>
    </row>
    <row r="81" spans="1:33">
      <c r="A81" s="211" t="s">
        <v>226</v>
      </c>
      <c r="B81" s="240">
        <v>1.7009E-2</v>
      </c>
      <c r="C81" s="240">
        <v>0.03</v>
      </c>
      <c r="D81" s="240">
        <v>5.8512000000000002E-2</v>
      </c>
      <c r="E81" s="240">
        <v>7.4602000000000002E-2</v>
      </c>
      <c r="F81" s="240">
        <v>8.5518999999999998E-2</v>
      </c>
      <c r="G81" s="240">
        <v>9.2105999999999993E-2</v>
      </c>
      <c r="H81" s="240">
        <v>9.5936999999999995E-2</v>
      </c>
      <c r="I81" s="240">
        <v>9.7226999999999994E-2</v>
      </c>
      <c r="J81" s="240">
        <v>9.8780000000000007E-2</v>
      </c>
      <c r="K81" s="240">
        <v>0.100531</v>
      </c>
      <c r="L81" s="240">
        <v>0.10244499999999999</v>
      </c>
      <c r="M81" s="240">
        <v>0.104543</v>
      </c>
      <c r="N81" s="240">
        <v>0.10682800000000001</v>
      </c>
      <c r="O81" s="240">
        <v>0.109497</v>
      </c>
      <c r="P81" s="240">
        <v>0.112377</v>
      </c>
      <c r="Q81" s="240">
        <v>0.115541</v>
      </c>
      <c r="R81" s="240">
        <v>0.11873300000000001</v>
      </c>
      <c r="S81" s="240">
        <v>0.122322</v>
      </c>
      <c r="T81" s="240">
        <v>0.12629499999999999</v>
      </c>
      <c r="U81" s="240">
        <v>0.130324</v>
      </c>
      <c r="V81" s="240">
        <v>0.13453599999999999</v>
      </c>
      <c r="W81" s="240">
        <v>0.13888700000000001</v>
      </c>
      <c r="X81" s="240">
        <v>0.14344399999999999</v>
      </c>
      <c r="Y81" s="240">
        <v>0.14829300000000001</v>
      </c>
      <c r="Z81" s="240">
        <v>0.15318799999999999</v>
      </c>
      <c r="AA81" s="240">
        <v>0.158499</v>
      </c>
      <c r="AB81" s="240">
        <v>0.164266</v>
      </c>
      <c r="AC81" s="240">
        <v>0.17028299999999999</v>
      </c>
      <c r="AD81" s="240">
        <v>0.17671100000000001</v>
      </c>
      <c r="AE81" s="240">
        <v>0.18377199999999999</v>
      </c>
      <c r="AF81" s="240">
        <v>0.19085099999999999</v>
      </c>
      <c r="AG81" s="239">
        <v>6.6000000000000003E-2</v>
      </c>
    </row>
    <row r="82" spans="1:33">
      <c r="A82" s="211" t="s">
        <v>227</v>
      </c>
      <c r="B82" s="240">
        <v>1.196E-3</v>
      </c>
      <c r="C82" s="240">
        <v>1.204E-3</v>
      </c>
      <c r="D82" s="240">
        <v>1.2160000000000001E-3</v>
      </c>
      <c r="E82" s="240">
        <v>1.2310000000000001E-3</v>
      </c>
      <c r="F82" s="240">
        <v>1.2639999999999999E-3</v>
      </c>
      <c r="G82" s="240">
        <v>1.3270000000000001E-3</v>
      </c>
      <c r="H82" s="240">
        <v>1.469E-3</v>
      </c>
      <c r="I82" s="240">
        <v>1.47E-3</v>
      </c>
      <c r="J82" s="240">
        <v>1.472E-3</v>
      </c>
      <c r="K82" s="240">
        <v>1.4790000000000001E-3</v>
      </c>
      <c r="L82" s="240">
        <v>1.4989999999999999E-3</v>
      </c>
      <c r="M82" s="240">
        <v>1.5349999999999999E-3</v>
      </c>
      <c r="N82" s="240">
        <v>1.606E-3</v>
      </c>
      <c r="O82" s="240">
        <v>1.745E-3</v>
      </c>
      <c r="P82" s="240">
        <v>1.9789999999999999E-3</v>
      </c>
      <c r="Q82" s="240">
        <v>2.258E-3</v>
      </c>
      <c r="R82" s="240">
        <v>2.5530000000000001E-3</v>
      </c>
      <c r="S82" s="240">
        <v>2.8869999999999998E-3</v>
      </c>
      <c r="T82" s="240">
        <v>3.2919999999999998E-3</v>
      </c>
      <c r="U82" s="240">
        <v>3.7079999999999999E-3</v>
      </c>
      <c r="V82" s="240">
        <v>4.1489999999999999E-3</v>
      </c>
      <c r="W82" s="240">
        <v>4.6039999999999996E-3</v>
      </c>
      <c r="X82" s="240">
        <v>5.078E-3</v>
      </c>
      <c r="Y82" s="240">
        <v>5.5750000000000001E-3</v>
      </c>
      <c r="Z82" s="240">
        <v>6.0930000000000003E-3</v>
      </c>
      <c r="AA82" s="240">
        <v>6.646E-3</v>
      </c>
      <c r="AB82" s="240">
        <v>7.2639999999999996E-3</v>
      </c>
      <c r="AC82" s="240">
        <v>7.9710000000000007E-3</v>
      </c>
      <c r="AD82" s="240">
        <v>8.7580000000000002E-3</v>
      </c>
      <c r="AE82" s="240">
        <v>9.5969999999999996E-3</v>
      </c>
      <c r="AF82" s="240">
        <v>1.0481000000000001E-2</v>
      </c>
      <c r="AG82" s="239">
        <v>7.6999999999999999E-2</v>
      </c>
    </row>
    <row r="83" spans="1:33">
      <c r="A83" s="241" t="s">
        <v>228</v>
      </c>
      <c r="B83" s="238">
        <v>9.8836999999999994E-2</v>
      </c>
      <c r="C83" s="238">
        <v>0.11432100000000001</v>
      </c>
      <c r="D83" s="238">
        <v>0.14524400000000001</v>
      </c>
      <c r="E83" s="238">
        <v>0.16355900000000001</v>
      </c>
      <c r="F83" s="238">
        <v>0.17654800000000001</v>
      </c>
      <c r="G83" s="238">
        <v>0.18509600000000001</v>
      </c>
      <c r="H83" s="238">
        <v>0.19031699999999999</v>
      </c>
      <c r="I83" s="238">
        <v>0.191827</v>
      </c>
      <c r="J83" s="238">
        <v>0.19358800000000001</v>
      </c>
      <c r="K83" s="238">
        <v>0.19555</v>
      </c>
      <c r="L83" s="238">
        <v>0.19827500000000001</v>
      </c>
      <c r="M83" s="238">
        <v>0.201209</v>
      </c>
      <c r="N83" s="238">
        <v>0.20430400000000001</v>
      </c>
      <c r="O83" s="238">
        <v>0.20783499999999999</v>
      </c>
      <c r="P83" s="238">
        <v>0.211643</v>
      </c>
      <c r="Q83" s="238">
        <v>0.21568799999999999</v>
      </c>
      <c r="R83" s="238">
        <v>0.219747</v>
      </c>
      <c r="S83" s="238">
        <v>0.22423100000000001</v>
      </c>
      <c r="T83" s="238">
        <v>0.22915099999999999</v>
      </c>
      <c r="U83" s="238">
        <v>0.234149</v>
      </c>
      <c r="V83" s="238">
        <v>0.24065400000000001</v>
      </c>
      <c r="W83" s="238">
        <v>0.24737100000000001</v>
      </c>
      <c r="X83" s="238">
        <v>0.25431100000000001</v>
      </c>
      <c r="Y83" s="238">
        <v>0.26155800000000001</v>
      </c>
      <c r="Z83" s="238">
        <v>0.26885300000000001</v>
      </c>
      <c r="AA83" s="238">
        <v>0.27667599999999998</v>
      </c>
      <c r="AB83" s="238">
        <v>0.28517799999999999</v>
      </c>
      <c r="AC83" s="238">
        <v>0.29408699999999999</v>
      </c>
      <c r="AD83" s="238">
        <v>0.30363400000000001</v>
      </c>
      <c r="AE83" s="238">
        <v>0.313863</v>
      </c>
      <c r="AF83" s="238">
        <v>0.32432699999999998</v>
      </c>
      <c r="AG83" s="209">
        <v>3.6999999999999998E-2</v>
      </c>
    </row>
    <row r="84" spans="1:33">
      <c r="A84" s="211"/>
    </row>
    <row r="85" spans="1:33">
      <c r="A85" s="241" t="s">
        <v>229</v>
      </c>
    </row>
    <row r="86" spans="1:33">
      <c r="A86" s="211" t="s">
        <v>230</v>
      </c>
      <c r="B86" s="240">
        <v>5944</v>
      </c>
      <c r="C86" s="240">
        <v>6138</v>
      </c>
      <c r="D86" s="240">
        <v>5796</v>
      </c>
      <c r="E86" s="240">
        <v>6490</v>
      </c>
      <c r="F86" s="240">
        <v>6215</v>
      </c>
      <c r="G86" s="240">
        <v>6200</v>
      </c>
      <c r="H86" s="240">
        <v>6186</v>
      </c>
      <c r="I86" s="240">
        <v>6172</v>
      </c>
      <c r="J86" s="240">
        <v>6158</v>
      </c>
      <c r="K86" s="240">
        <v>6144</v>
      </c>
      <c r="L86" s="240">
        <v>6131</v>
      </c>
      <c r="M86" s="240">
        <v>6117</v>
      </c>
      <c r="N86" s="240">
        <v>6103</v>
      </c>
      <c r="O86" s="240">
        <v>6089</v>
      </c>
      <c r="P86" s="240">
        <v>6075</v>
      </c>
      <c r="Q86" s="240">
        <v>6062</v>
      </c>
      <c r="R86" s="240">
        <v>6048</v>
      </c>
      <c r="S86" s="240">
        <v>6034</v>
      </c>
      <c r="T86" s="240">
        <v>6020</v>
      </c>
      <c r="U86" s="240">
        <v>6006</v>
      </c>
      <c r="V86" s="240">
        <v>5992</v>
      </c>
      <c r="W86" s="240">
        <v>5978</v>
      </c>
      <c r="X86" s="240">
        <v>5964</v>
      </c>
      <c r="Y86" s="240">
        <v>5950</v>
      </c>
      <c r="Z86" s="240">
        <v>5936</v>
      </c>
      <c r="AA86" s="240">
        <v>5922</v>
      </c>
      <c r="AB86" s="240">
        <v>5907</v>
      </c>
      <c r="AC86" s="240">
        <v>5893</v>
      </c>
      <c r="AD86" s="240">
        <v>5879</v>
      </c>
      <c r="AE86" s="240">
        <v>5865</v>
      </c>
      <c r="AF86" s="240">
        <v>5850</v>
      </c>
      <c r="AG86" s="239">
        <v>-2E-3</v>
      </c>
    </row>
    <row r="87" spans="1:33">
      <c r="A87" s="211" t="s">
        <v>231</v>
      </c>
      <c r="B87" s="240">
        <v>5453</v>
      </c>
      <c r="C87" s="240">
        <v>5413</v>
      </c>
      <c r="D87" s="240">
        <v>5038</v>
      </c>
      <c r="E87" s="240">
        <v>5779</v>
      </c>
      <c r="F87" s="240">
        <v>5459</v>
      </c>
      <c r="G87" s="240">
        <v>5443</v>
      </c>
      <c r="H87" s="240">
        <v>5427</v>
      </c>
      <c r="I87" s="240">
        <v>5411</v>
      </c>
      <c r="J87" s="240">
        <v>5394</v>
      </c>
      <c r="K87" s="240">
        <v>5378</v>
      </c>
      <c r="L87" s="240">
        <v>5362</v>
      </c>
      <c r="M87" s="240">
        <v>5346</v>
      </c>
      <c r="N87" s="240">
        <v>5330</v>
      </c>
      <c r="O87" s="240">
        <v>5314</v>
      </c>
      <c r="P87" s="240">
        <v>5298</v>
      </c>
      <c r="Q87" s="240">
        <v>5281</v>
      </c>
      <c r="R87" s="240">
        <v>5265</v>
      </c>
      <c r="S87" s="240">
        <v>5249</v>
      </c>
      <c r="T87" s="240">
        <v>5233</v>
      </c>
      <c r="U87" s="240">
        <v>5217</v>
      </c>
      <c r="V87" s="240">
        <v>5201</v>
      </c>
      <c r="W87" s="240">
        <v>5185</v>
      </c>
      <c r="X87" s="240">
        <v>5169</v>
      </c>
      <c r="Y87" s="240">
        <v>5153</v>
      </c>
      <c r="Z87" s="240">
        <v>5137</v>
      </c>
      <c r="AA87" s="240">
        <v>5121</v>
      </c>
      <c r="AB87" s="240">
        <v>5105</v>
      </c>
      <c r="AC87" s="240">
        <v>5089</v>
      </c>
      <c r="AD87" s="240">
        <v>5073</v>
      </c>
      <c r="AE87" s="240">
        <v>5058</v>
      </c>
      <c r="AF87" s="240">
        <v>5042</v>
      </c>
      <c r="AG87" s="239">
        <v>-2E-3</v>
      </c>
    </row>
    <row r="88" spans="1:33">
      <c r="A88" s="211" t="s">
        <v>232</v>
      </c>
      <c r="B88" s="240">
        <v>6209</v>
      </c>
      <c r="C88" s="240">
        <v>6187</v>
      </c>
      <c r="D88" s="240">
        <v>5462</v>
      </c>
      <c r="E88" s="240">
        <v>6358</v>
      </c>
      <c r="F88" s="240">
        <v>6137</v>
      </c>
      <c r="G88" s="240">
        <v>6127</v>
      </c>
      <c r="H88" s="240">
        <v>6116</v>
      </c>
      <c r="I88" s="240">
        <v>6105</v>
      </c>
      <c r="J88" s="240">
        <v>6094</v>
      </c>
      <c r="K88" s="240">
        <v>6084</v>
      </c>
      <c r="L88" s="240">
        <v>6073</v>
      </c>
      <c r="M88" s="240">
        <v>6062</v>
      </c>
      <c r="N88" s="240">
        <v>6051</v>
      </c>
      <c r="O88" s="240">
        <v>6040</v>
      </c>
      <c r="P88" s="240">
        <v>6030</v>
      </c>
      <c r="Q88" s="240">
        <v>6019</v>
      </c>
      <c r="R88" s="240">
        <v>6008</v>
      </c>
      <c r="S88" s="240">
        <v>5997</v>
      </c>
      <c r="T88" s="240">
        <v>5986</v>
      </c>
      <c r="U88" s="240">
        <v>5976</v>
      </c>
      <c r="V88" s="240">
        <v>5965</v>
      </c>
      <c r="W88" s="240">
        <v>5954</v>
      </c>
      <c r="X88" s="240">
        <v>5943</v>
      </c>
      <c r="Y88" s="240">
        <v>5932</v>
      </c>
      <c r="Z88" s="240">
        <v>5922</v>
      </c>
      <c r="AA88" s="240">
        <v>5911</v>
      </c>
      <c r="AB88" s="240">
        <v>5900</v>
      </c>
      <c r="AC88" s="240">
        <v>5889</v>
      </c>
      <c r="AD88" s="240">
        <v>5878</v>
      </c>
      <c r="AE88" s="240">
        <v>5867</v>
      </c>
      <c r="AF88" s="240">
        <v>5856</v>
      </c>
      <c r="AG88" s="239">
        <v>-2E-3</v>
      </c>
    </row>
    <row r="89" spans="1:33">
      <c r="A89" s="211" t="s">
        <v>233</v>
      </c>
      <c r="B89" s="240">
        <v>6585</v>
      </c>
      <c r="C89" s="240">
        <v>6646</v>
      </c>
      <c r="D89" s="240">
        <v>5633</v>
      </c>
      <c r="E89" s="240">
        <v>6619</v>
      </c>
      <c r="F89" s="240">
        <v>6372</v>
      </c>
      <c r="G89" s="240">
        <v>6360</v>
      </c>
      <c r="H89" s="240">
        <v>6348</v>
      </c>
      <c r="I89" s="240">
        <v>6336</v>
      </c>
      <c r="J89" s="240">
        <v>6323</v>
      </c>
      <c r="K89" s="240">
        <v>6310</v>
      </c>
      <c r="L89" s="240">
        <v>6297</v>
      </c>
      <c r="M89" s="240">
        <v>6284</v>
      </c>
      <c r="N89" s="240">
        <v>6271</v>
      </c>
      <c r="O89" s="240">
        <v>6257</v>
      </c>
      <c r="P89" s="240">
        <v>6244</v>
      </c>
      <c r="Q89" s="240">
        <v>6230</v>
      </c>
      <c r="R89" s="240">
        <v>6216</v>
      </c>
      <c r="S89" s="240">
        <v>6202</v>
      </c>
      <c r="T89" s="240">
        <v>6189</v>
      </c>
      <c r="U89" s="240">
        <v>6175</v>
      </c>
      <c r="V89" s="240">
        <v>6161</v>
      </c>
      <c r="W89" s="240">
        <v>6147</v>
      </c>
      <c r="X89" s="240">
        <v>6133</v>
      </c>
      <c r="Y89" s="240">
        <v>6119</v>
      </c>
      <c r="Z89" s="240">
        <v>6105</v>
      </c>
      <c r="AA89" s="240">
        <v>6091</v>
      </c>
      <c r="AB89" s="240">
        <v>6077</v>
      </c>
      <c r="AC89" s="240">
        <v>6063</v>
      </c>
      <c r="AD89" s="240">
        <v>6049</v>
      </c>
      <c r="AE89" s="240">
        <v>6035</v>
      </c>
      <c r="AF89" s="240">
        <v>6020</v>
      </c>
      <c r="AG89" s="239">
        <v>-3.0000000000000001E-3</v>
      </c>
    </row>
    <row r="90" spans="1:33">
      <c r="A90" s="211" t="s">
        <v>234</v>
      </c>
      <c r="B90" s="240">
        <v>3183</v>
      </c>
      <c r="C90" s="240">
        <v>2555</v>
      </c>
      <c r="D90" s="240">
        <v>2337</v>
      </c>
      <c r="E90" s="240">
        <v>2800</v>
      </c>
      <c r="F90" s="240">
        <v>2699</v>
      </c>
      <c r="G90" s="240">
        <v>2693</v>
      </c>
      <c r="H90" s="240">
        <v>2687</v>
      </c>
      <c r="I90" s="240">
        <v>2680</v>
      </c>
      <c r="J90" s="240">
        <v>2674</v>
      </c>
      <c r="K90" s="240">
        <v>2667</v>
      </c>
      <c r="L90" s="240">
        <v>2660</v>
      </c>
      <c r="M90" s="240">
        <v>2654</v>
      </c>
      <c r="N90" s="240">
        <v>2647</v>
      </c>
      <c r="O90" s="240">
        <v>2640</v>
      </c>
      <c r="P90" s="240">
        <v>2634</v>
      </c>
      <c r="Q90" s="240">
        <v>2627</v>
      </c>
      <c r="R90" s="240">
        <v>2621</v>
      </c>
      <c r="S90" s="240">
        <v>2615</v>
      </c>
      <c r="T90" s="240">
        <v>2608</v>
      </c>
      <c r="U90" s="240">
        <v>2602</v>
      </c>
      <c r="V90" s="240">
        <v>2596</v>
      </c>
      <c r="W90" s="240">
        <v>2590</v>
      </c>
      <c r="X90" s="240">
        <v>2584</v>
      </c>
      <c r="Y90" s="240">
        <v>2578</v>
      </c>
      <c r="Z90" s="240">
        <v>2572</v>
      </c>
      <c r="AA90" s="240">
        <v>2566</v>
      </c>
      <c r="AB90" s="240">
        <v>2560</v>
      </c>
      <c r="AC90" s="240">
        <v>2554</v>
      </c>
      <c r="AD90" s="240">
        <v>2549</v>
      </c>
      <c r="AE90" s="240">
        <v>2543</v>
      </c>
      <c r="AF90" s="240">
        <v>2538</v>
      </c>
      <c r="AG90" s="239">
        <v>0</v>
      </c>
    </row>
    <row r="91" spans="1:33">
      <c r="A91" s="211" t="s">
        <v>235</v>
      </c>
      <c r="B91" s="240">
        <v>4003</v>
      </c>
      <c r="C91" s="240">
        <v>3397</v>
      </c>
      <c r="D91" s="240">
        <v>2934</v>
      </c>
      <c r="E91" s="240">
        <v>3599</v>
      </c>
      <c r="F91" s="240">
        <v>3438</v>
      </c>
      <c r="G91" s="240">
        <v>3435</v>
      </c>
      <c r="H91" s="240">
        <v>3431</v>
      </c>
      <c r="I91" s="240">
        <v>3428</v>
      </c>
      <c r="J91" s="240">
        <v>3424</v>
      </c>
      <c r="K91" s="240">
        <v>3421</v>
      </c>
      <c r="L91" s="240">
        <v>3417</v>
      </c>
      <c r="M91" s="240">
        <v>3414</v>
      </c>
      <c r="N91" s="240">
        <v>3410</v>
      </c>
      <c r="O91" s="240">
        <v>3407</v>
      </c>
      <c r="P91" s="240">
        <v>3403</v>
      </c>
      <c r="Q91" s="240">
        <v>3400</v>
      </c>
      <c r="R91" s="240">
        <v>3396</v>
      </c>
      <c r="S91" s="240">
        <v>3393</v>
      </c>
      <c r="T91" s="240">
        <v>3389</v>
      </c>
      <c r="U91" s="240">
        <v>3386</v>
      </c>
      <c r="V91" s="240">
        <v>3382</v>
      </c>
      <c r="W91" s="240">
        <v>3378</v>
      </c>
      <c r="X91" s="240">
        <v>3375</v>
      </c>
      <c r="Y91" s="240">
        <v>3371</v>
      </c>
      <c r="Z91" s="240">
        <v>3367</v>
      </c>
      <c r="AA91" s="240">
        <v>3364</v>
      </c>
      <c r="AB91" s="240">
        <v>3360</v>
      </c>
      <c r="AC91" s="240">
        <v>3356</v>
      </c>
      <c r="AD91" s="240">
        <v>3352</v>
      </c>
      <c r="AE91" s="240">
        <v>3349</v>
      </c>
      <c r="AF91" s="240">
        <v>3345</v>
      </c>
      <c r="AG91" s="239">
        <v>-1E-3</v>
      </c>
    </row>
    <row r="92" spans="1:33">
      <c r="A92" s="211" t="s">
        <v>236</v>
      </c>
      <c r="B92" s="240">
        <v>2503</v>
      </c>
      <c r="C92" s="240">
        <v>2203</v>
      </c>
      <c r="D92" s="240">
        <v>1829</v>
      </c>
      <c r="E92" s="240">
        <v>2280</v>
      </c>
      <c r="F92" s="240">
        <v>2084</v>
      </c>
      <c r="G92" s="240">
        <v>2076</v>
      </c>
      <c r="H92" s="240">
        <v>2068</v>
      </c>
      <c r="I92" s="240">
        <v>2060</v>
      </c>
      <c r="J92" s="240">
        <v>2052</v>
      </c>
      <c r="K92" s="240">
        <v>2044</v>
      </c>
      <c r="L92" s="240">
        <v>2036</v>
      </c>
      <c r="M92" s="240">
        <v>2028</v>
      </c>
      <c r="N92" s="240">
        <v>2020</v>
      </c>
      <c r="O92" s="240">
        <v>2012</v>
      </c>
      <c r="P92" s="240">
        <v>2004</v>
      </c>
      <c r="Q92" s="240">
        <v>1996</v>
      </c>
      <c r="R92" s="240">
        <v>1988</v>
      </c>
      <c r="S92" s="240">
        <v>1980</v>
      </c>
      <c r="T92" s="240">
        <v>1972</v>
      </c>
      <c r="U92" s="240">
        <v>1964</v>
      </c>
      <c r="V92" s="240">
        <v>1956</v>
      </c>
      <c r="W92" s="240">
        <v>1948</v>
      </c>
      <c r="X92" s="240">
        <v>1940</v>
      </c>
      <c r="Y92" s="240">
        <v>1932</v>
      </c>
      <c r="Z92" s="240">
        <v>1924</v>
      </c>
      <c r="AA92" s="240">
        <v>1916</v>
      </c>
      <c r="AB92" s="240">
        <v>1908</v>
      </c>
      <c r="AC92" s="240">
        <v>1900</v>
      </c>
      <c r="AD92" s="240">
        <v>1892</v>
      </c>
      <c r="AE92" s="240">
        <v>1884</v>
      </c>
      <c r="AF92" s="240">
        <v>1876</v>
      </c>
      <c r="AG92" s="239">
        <v>-6.0000000000000001E-3</v>
      </c>
    </row>
    <row r="93" spans="1:33">
      <c r="A93" s="211" t="s">
        <v>237</v>
      </c>
      <c r="B93" s="240">
        <v>4882</v>
      </c>
      <c r="C93" s="240">
        <v>5054</v>
      </c>
      <c r="D93" s="240">
        <v>4624</v>
      </c>
      <c r="E93" s="240">
        <v>5021</v>
      </c>
      <c r="F93" s="240">
        <v>4666</v>
      </c>
      <c r="G93" s="240">
        <v>4647</v>
      </c>
      <c r="H93" s="240">
        <v>4628</v>
      </c>
      <c r="I93" s="240">
        <v>4608</v>
      </c>
      <c r="J93" s="240">
        <v>4587</v>
      </c>
      <c r="K93" s="240">
        <v>4566</v>
      </c>
      <c r="L93" s="240">
        <v>4545</v>
      </c>
      <c r="M93" s="240">
        <v>4522</v>
      </c>
      <c r="N93" s="240">
        <v>4500</v>
      </c>
      <c r="O93" s="240">
        <v>4476</v>
      </c>
      <c r="P93" s="240">
        <v>4453</v>
      </c>
      <c r="Q93" s="240">
        <v>4430</v>
      </c>
      <c r="R93" s="240">
        <v>4406</v>
      </c>
      <c r="S93" s="240">
        <v>4383</v>
      </c>
      <c r="T93" s="240">
        <v>4359</v>
      </c>
      <c r="U93" s="240">
        <v>4336</v>
      </c>
      <c r="V93" s="240">
        <v>4312</v>
      </c>
      <c r="W93" s="240">
        <v>4288</v>
      </c>
      <c r="X93" s="240">
        <v>4264</v>
      </c>
      <c r="Y93" s="240">
        <v>4240</v>
      </c>
      <c r="Z93" s="240">
        <v>4216</v>
      </c>
      <c r="AA93" s="240">
        <v>4192</v>
      </c>
      <c r="AB93" s="240">
        <v>4168</v>
      </c>
      <c r="AC93" s="240">
        <v>4144</v>
      </c>
      <c r="AD93" s="240">
        <v>4119</v>
      </c>
      <c r="AE93" s="240">
        <v>4095</v>
      </c>
      <c r="AF93" s="240">
        <v>4071</v>
      </c>
      <c r="AG93" s="239">
        <v>-7.0000000000000001E-3</v>
      </c>
    </row>
    <row r="94" spans="1:33">
      <c r="A94" s="211" t="s">
        <v>238</v>
      </c>
      <c r="B94" s="240">
        <v>3202</v>
      </c>
      <c r="C94" s="240">
        <v>3411</v>
      </c>
      <c r="D94" s="240">
        <v>3170</v>
      </c>
      <c r="E94" s="240">
        <v>3239</v>
      </c>
      <c r="F94" s="240">
        <v>3112</v>
      </c>
      <c r="G94" s="240">
        <v>3109</v>
      </c>
      <c r="H94" s="240">
        <v>3106</v>
      </c>
      <c r="I94" s="240">
        <v>3104</v>
      </c>
      <c r="J94" s="240">
        <v>3101</v>
      </c>
      <c r="K94" s="240">
        <v>3097</v>
      </c>
      <c r="L94" s="240">
        <v>3094</v>
      </c>
      <c r="M94" s="240">
        <v>3091</v>
      </c>
      <c r="N94" s="240">
        <v>3087</v>
      </c>
      <c r="O94" s="240">
        <v>3083</v>
      </c>
      <c r="P94" s="240">
        <v>3079</v>
      </c>
      <c r="Q94" s="240">
        <v>3076</v>
      </c>
      <c r="R94" s="240">
        <v>3072</v>
      </c>
      <c r="S94" s="240">
        <v>3068</v>
      </c>
      <c r="T94" s="240">
        <v>3064</v>
      </c>
      <c r="U94" s="240">
        <v>3061</v>
      </c>
      <c r="V94" s="240">
        <v>3057</v>
      </c>
      <c r="W94" s="240">
        <v>3053</v>
      </c>
      <c r="X94" s="240">
        <v>3050</v>
      </c>
      <c r="Y94" s="240">
        <v>3046</v>
      </c>
      <c r="Z94" s="240">
        <v>3043</v>
      </c>
      <c r="AA94" s="240">
        <v>3039</v>
      </c>
      <c r="AB94" s="240">
        <v>3036</v>
      </c>
      <c r="AC94" s="240">
        <v>3033</v>
      </c>
      <c r="AD94" s="240">
        <v>3029</v>
      </c>
      <c r="AE94" s="240">
        <v>3026</v>
      </c>
      <c r="AF94" s="240">
        <v>3022</v>
      </c>
      <c r="AG94" s="239">
        <v>-4.0000000000000001E-3</v>
      </c>
    </row>
    <row r="95" spans="1:33">
      <c r="A95" s="241" t="s">
        <v>239</v>
      </c>
      <c r="B95" s="238">
        <v>4387.5776370000003</v>
      </c>
      <c r="C95" s="238">
        <v>4240.3369140000004</v>
      </c>
      <c r="D95" s="238">
        <v>3810.5771479999999</v>
      </c>
      <c r="E95" s="238">
        <v>4355.25</v>
      </c>
      <c r="F95" s="238">
        <v>4146.4741210000002</v>
      </c>
      <c r="G95" s="238">
        <v>4131.3291019999997</v>
      </c>
      <c r="H95" s="238">
        <v>4116.0395509999998</v>
      </c>
      <c r="I95" s="238">
        <v>4100.736328</v>
      </c>
      <c r="J95" s="238">
        <v>4085.210693</v>
      </c>
      <c r="K95" s="238">
        <v>4069.7446289999998</v>
      </c>
      <c r="L95" s="238">
        <v>4054.3789059999999</v>
      </c>
      <c r="M95" s="238">
        <v>4039.1687010000001</v>
      </c>
      <c r="N95" s="238">
        <v>4023.688232</v>
      </c>
      <c r="O95" s="238">
        <v>4008.1108399999998</v>
      </c>
      <c r="P95" s="238">
        <v>3993.0222170000002</v>
      </c>
      <c r="Q95" s="238">
        <v>3977.7382809999999</v>
      </c>
      <c r="R95" s="238">
        <v>3962.5046390000002</v>
      </c>
      <c r="S95" s="238">
        <v>3947.4645999999998</v>
      </c>
      <c r="T95" s="238">
        <v>3932.2060550000001</v>
      </c>
      <c r="U95" s="238">
        <v>3917.5952149999998</v>
      </c>
      <c r="V95" s="238">
        <v>3902.5893550000001</v>
      </c>
      <c r="W95" s="238">
        <v>3887.6271969999998</v>
      </c>
      <c r="X95" s="238">
        <v>3872.930664</v>
      </c>
      <c r="Y95" s="238">
        <v>3858.0510250000002</v>
      </c>
      <c r="Z95" s="238">
        <v>3843.5061040000001</v>
      </c>
      <c r="AA95" s="238">
        <v>3828.751953</v>
      </c>
      <c r="AB95" s="238">
        <v>3814.0820309999999</v>
      </c>
      <c r="AC95" s="238">
        <v>3799.4548340000001</v>
      </c>
      <c r="AD95" s="238">
        <v>3784.7810060000002</v>
      </c>
      <c r="AE95" s="238">
        <v>3770.3015140000002</v>
      </c>
      <c r="AF95" s="238">
        <v>3755.5659179999998</v>
      </c>
      <c r="AG95" s="209">
        <v>-4.0000000000000001E-3</v>
      </c>
    </row>
    <row r="96" spans="1:33">
      <c r="A96" s="211"/>
    </row>
    <row r="97" spans="1:33">
      <c r="A97" s="241" t="s">
        <v>240</v>
      </c>
    </row>
    <row r="98" spans="1:33">
      <c r="A98" s="211" t="s">
        <v>230</v>
      </c>
      <c r="B98" s="240">
        <v>655</v>
      </c>
      <c r="C98" s="240">
        <v>607</v>
      </c>
      <c r="D98" s="240">
        <v>604</v>
      </c>
      <c r="E98" s="240">
        <v>465</v>
      </c>
      <c r="F98" s="240">
        <v>559</v>
      </c>
      <c r="G98" s="240">
        <v>564</v>
      </c>
      <c r="H98" s="240">
        <v>569</v>
      </c>
      <c r="I98" s="240">
        <v>573</v>
      </c>
      <c r="J98" s="240">
        <v>578</v>
      </c>
      <c r="K98" s="240">
        <v>583</v>
      </c>
      <c r="L98" s="240">
        <v>588</v>
      </c>
      <c r="M98" s="240">
        <v>592</v>
      </c>
      <c r="N98" s="240">
        <v>597</v>
      </c>
      <c r="O98" s="240">
        <v>602</v>
      </c>
      <c r="P98" s="240">
        <v>607</v>
      </c>
      <c r="Q98" s="240">
        <v>611</v>
      </c>
      <c r="R98" s="240">
        <v>616</v>
      </c>
      <c r="S98" s="240">
        <v>621</v>
      </c>
      <c r="T98" s="240">
        <v>625</v>
      </c>
      <c r="U98" s="240">
        <v>630</v>
      </c>
      <c r="V98" s="240">
        <v>635</v>
      </c>
      <c r="W98" s="240">
        <v>640</v>
      </c>
      <c r="X98" s="240">
        <v>644</v>
      </c>
      <c r="Y98" s="240">
        <v>649</v>
      </c>
      <c r="Z98" s="240">
        <v>654</v>
      </c>
      <c r="AA98" s="240">
        <v>659</v>
      </c>
      <c r="AB98" s="240">
        <v>664</v>
      </c>
      <c r="AC98" s="240">
        <v>668</v>
      </c>
      <c r="AD98" s="240">
        <v>673</v>
      </c>
      <c r="AE98" s="240">
        <v>678</v>
      </c>
      <c r="AF98" s="240">
        <v>683</v>
      </c>
      <c r="AG98" s="239">
        <v>4.0000000000000001E-3</v>
      </c>
    </row>
    <row r="99" spans="1:33">
      <c r="A99" s="211" t="s">
        <v>231</v>
      </c>
      <c r="B99" s="240">
        <v>997</v>
      </c>
      <c r="C99" s="240">
        <v>887</v>
      </c>
      <c r="D99" s="240">
        <v>889</v>
      </c>
      <c r="E99" s="240">
        <v>688</v>
      </c>
      <c r="F99" s="240">
        <v>834</v>
      </c>
      <c r="G99" s="240">
        <v>841</v>
      </c>
      <c r="H99" s="240">
        <v>848</v>
      </c>
      <c r="I99" s="240">
        <v>854</v>
      </c>
      <c r="J99" s="240">
        <v>861</v>
      </c>
      <c r="K99" s="240">
        <v>868</v>
      </c>
      <c r="L99" s="240">
        <v>875</v>
      </c>
      <c r="M99" s="240">
        <v>882</v>
      </c>
      <c r="N99" s="240">
        <v>889</v>
      </c>
      <c r="O99" s="240">
        <v>896</v>
      </c>
      <c r="P99" s="240">
        <v>902</v>
      </c>
      <c r="Q99" s="240">
        <v>909</v>
      </c>
      <c r="R99" s="240">
        <v>916</v>
      </c>
      <c r="S99" s="240">
        <v>923</v>
      </c>
      <c r="T99" s="240">
        <v>930</v>
      </c>
      <c r="U99" s="240">
        <v>937</v>
      </c>
      <c r="V99" s="240">
        <v>944</v>
      </c>
      <c r="W99" s="240">
        <v>950</v>
      </c>
      <c r="X99" s="240">
        <v>957</v>
      </c>
      <c r="Y99" s="240">
        <v>964</v>
      </c>
      <c r="Z99" s="240">
        <v>971</v>
      </c>
      <c r="AA99" s="240">
        <v>978</v>
      </c>
      <c r="AB99" s="240">
        <v>984</v>
      </c>
      <c r="AC99" s="240">
        <v>991</v>
      </c>
      <c r="AD99" s="240">
        <v>998</v>
      </c>
      <c r="AE99" s="240">
        <v>1005</v>
      </c>
      <c r="AF99" s="240">
        <v>1011</v>
      </c>
      <c r="AG99" s="239">
        <v>5.0000000000000001E-3</v>
      </c>
    </row>
    <row r="100" spans="1:33">
      <c r="A100" s="211" t="s">
        <v>232</v>
      </c>
      <c r="B100" s="240">
        <v>978</v>
      </c>
      <c r="C100" s="240">
        <v>898</v>
      </c>
      <c r="D100" s="240">
        <v>1011</v>
      </c>
      <c r="E100" s="240">
        <v>746</v>
      </c>
      <c r="F100" s="240">
        <v>793</v>
      </c>
      <c r="G100" s="240">
        <v>795</v>
      </c>
      <c r="H100" s="240">
        <v>797</v>
      </c>
      <c r="I100" s="240">
        <v>799</v>
      </c>
      <c r="J100" s="240">
        <v>801</v>
      </c>
      <c r="K100" s="240">
        <v>803</v>
      </c>
      <c r="L100" s="240">
        <v>805</v>
      </c>
      <c r="M100" s="240">
        <v>807</v>
      </c>
      <c r="N100" s="240">
        <v>809</v>
      </c>
      <c r="O100" s="240">
        <v>811</v>
      </c>
      <c r="P100" s="240">
        <v>813</v>
      </c>
      <c r="Q100" s="240">
        <v>815</v>
      </c>
      <c r="R100" s="240">
        <v>817</v>
      </c>
      <c r="S100" s="240">
        <v>819</v>
      </c>
      <c r="T100" s="240">
        <v>821</v>
      </c>
      <c r="U100" s="240">
        <v>822</v>
      </c>
      <c r="V100" s="240">
        <v>824</v>
      </c>
      <c r="W100" s="240">
        <v>826</v>
      </c>
      <c r="X100" s="240">
        <v>828</v>
      </c>
      <c r="Y100" s="240">
        <v>830</v>
      </c>
      <c r="Z100" s="240">
        <v>832</v>
      </c>
      <c r="AA100" s="240">
        <v>834</v>
      </c>
      <c r="AB100" s="240">
        <v>836</v>
      </c>
      <c r="AC100" s="240">
        <v>838</v>
      </c>
      <c r="AD100" s="240">
        <v>840</v>
      </c>
      <c r="AE100" s="240">
        <v>842</v>
      </c>
      <c r="AF100" s="240">
        <v>844</v>
      </c>
      <c r="AG100" s="239">
        <v>-2E-3</v>
      </c>
    </row>
    <row r="101" spans="1:33">
      <c r="A101" s="211" t="s">
        <v>233</v>
      </c>
      <c r="B101" s="240">
        <v>1123</v>
      </c>
      <c r="C101" s="240">
        <v>1116</v>
      </c>
      <c r="D101" s="240">
        <v>1241</v>
      </c>
      <c r="E101" s="240">
        <v>957</v>
      </c>
      <c r="F101" s="240">
        <v>987</v>
      </c>
      <c r="G101" s="240">
        <v>988</v>
      </c>
      <c r="H101" s="240">
        <v>990</v>
      </c>
      <c r="I101" s="240">
        <v>991</v>
      </c>
      <c r="J101" s="240">
        <v>992</v>
      </c>
      <c r="K101" s="240">
        <v>994</v>
      </c>
      <c r="L101" s="240">
        <v>995</v>
      </c>
      <c r="M101" s="240">
        <v>997</v>
      </c>
      <c r="N101" s="240">
        <v>998</v>
      </c>
      <c r="O101" s="240">
        <v>1000</v>
      </c>
      <c r="P101" s="240">
        <v>1002</v>
      </c>
      <c r="Q101" s="240">
        <v>1003</v>
      </c>
      <c r="R101" s="240">
        <v>1005</v>
      </c>
      <c r="S101" s="240">
        <v>1007</v>
      </c>
      <c r="T101" s="240">
        <v>1008</v>
      </c>
      <c r="U101" s="240">
        <v>1010</v>
      </c>
      <c r="V101" s="240">
        <v>1012</v>
      </c>
      <c r="W101" s="240">
        <v>1014</v>
      </c>
      <c r="X101" s="240">
        <v>1015</v>
      </c>
      <c r="Y101" s="240">
        <v>1017</v>
      </c>
      <c r="Z101" s="240">
        <v>1019</v>
      </c>
      <c r="AA101" s="240">
        <v>1021</v>
      </c>
      <c r="AB101" s="240">
        <v>1022</v>
      </c>
      <c r="AC101" s="240">
        <v>1024</v>
      </c>
      <c r="AD101" s="240">
        <v>1026</v>
      </c>
      <c r="AE101" s="240">
        <v>1028</v>
      </c>
      <c r="AF101" s="240">
        <v>1030</v>
      </c>
      <c r="AG101" s="239">
        <v>-3.0000000000000001E-3</v>
      </c>
    </row>
    <row r="102" spans="1:33">
      <c r="A102" s="211" t="s">
        <v>234</v>
      </c>
      <c r="B102" s="240">
        <v>2289</v>
      </c>
      <c r="C102" s="240">
        <v>2357</v>
      </c>
      <c r="D102" s="240">
        <v>2240</v>
      </c>
      <c r="E102" s="240">
        <v>2041</v>
      </c>
      <c r="F102" s="240">
        <v>2177</v>
      </c>
      <c r="G102" s="240">
        <v>2185</v>
      </c>
      <c r="H102" s="240">
        <v>2193</v>
      </c>
      <c r="I102" s="240">
        <v>2202</v>
      </c>
      <c r="J102" s="240">
        <v>2210</v>
      </c>
      <c r="K102" s="240">
        <v>2219</v>
      </c>
      <c r="L102" s="240">
        <v>2228</v>
      </c>
      <c r="M102" s="240">
        <v>2236</v>
      </c>
      <c r="N102" s="240">
        <v>2245</v>
      </c>
      <c r="O102" s="240">
        <v>2254</v>
      </c>
      <c r="P102" s="240">
        <v>2262</v>
      </c>
      <c r="Q102" s="240">
        <v>2271</v>
      </c>
      <c r="R102" s="240">
        <v>2279</v>
      </c>
      <c r="S102" s="240">
        <v>2288</v>
      </c>
      <c r="T102" s="240">
        <v>2296</v>
      </c>
      <c r="U102" s="240">
        <v>2305</v>
      </c>
      <c r="V102" s="240">
        <v>2313</v>
      </c>
      <c r="W102" s="240">
        <v>2322</v>
      </c>
      <c r="X102" s="240">
        <v>2330</v>
      </c>
      <c r="Y102" s="240">
        <v>2339</v>
      </c>
      <c r="Z102" s="240">
        <v>2347</v>
      </c>
      <c r="AA102" s="240">
        <v>2356</v>
      </c>
      <c r="AB102" s="240">
        <v>2364</v>
      </c>
      <c r="AC102" s="240">
        <v>2372</v>
      </c>
      <c r="AD102" s="240">
        <v>2380</v>
      </c>
      <c r="AE102" s="240">
        <v>2389</v>
      </c>
      <c r="AF102" s="240">
        <v>2397</v>
      </c>
      <c r="AG102" s="239">
        <v>1E-3</v>
      </c>
    </row>
    <row r="103" spans="1:33">
      <c r="A103" s="211" t="s">
        <v>235</v>
      </c>
      <c r="B103" s="240">
        <v>1999</v>
      </c>
      <c r="C103" s="240">
        <v>1811</v>
      </c>
      <c r="D103" s="240">
        <v>1817</v>
      </c>
      <c r="E103" s="240">
        <v>1597</v>
      </c>
      <c r="F103" s="240">
        <v>1740</v>
      </c>
      <c r="G103" s="240">
        <v>1746</v>
      </c>
      <c r="H103" s="240">
        <v>1753</v>
      </c>
      <c r="I103" s="240">
        <v>1760</v>
      </c>
      <c r="J103" s="240">
        <v>1766</v>
      </c>
      <c r="K103" s="240">
        <v>1773</v>
      </c>
      <c r="L103" s="240">
        <v>1779</v>
      </c>
      <c r="M103" s="240">
        <v>1786</v>
      </c>
      <c r="N103" s="240">
        <v>1792</v>
      </c>
      <c r="O103" s="240">
        <v>1799</v>
      </c>
      <c r="P103" s="240">
        <v>1805</v>
      </c>
      <c r="Q103" s="240">
        <v>1812</v>
      </c>
      <c r="R103" s="240">
        <v>1818</v>
      </c>
      <c r="S103" s="240">
        <v>1825</v>
      </c>
      <c r="T103" s="240">
        <v>1831</v>
      </c>
      <c r="U103" s="240">
        <v>1838</v>
      </c>
      <c r="V103" s="240">
        <v>1845</v>
      </c>
      <c r="W103" s="240">
        <v>1851</v>
      </c>
      <c r="X103" s="240">
        <v>1858</v>
      </c>
      <c r="Y103" s="240">
        <v>1864</v>
      </c>
      <c r="Z103" s="240">
        <v>1871</v>
      </c>
      <c r="AA103" s="240">
        <v>1877</v>
      </c>
      <c r="AB103" s="240">
        <v>1884</v>
      </c>
      <c r="AC103" s="240">
        <v>1890</v>
      </c>
      <c r="AD103" s="240">
        <v>1897</v>
      </c>
      <c r="AE103" s="240">
        <v>1903</v>
      </c>
      <c r="AF103" s="240">
        <v>1910</v>
      </c>
      <c r="AG103" s="239">
        <v>2E-3</v>
      </c>
    </row>
    <row r="104" spans="1:33">
      <c r="A104" s="211" t="s">
        <v>236</v>
      </c>
      <c r="B104" s="240">
        <v>2755</v>
      </c>
      <c r="C104" s="240">
        <v>3194</v>
      </c>
      <c r="D104" s="240">
        <v>2881</v>
      </c>
      <c r="E104" s="240">
        <v>2512</v>
      </c>
      <c r="F104" s="240">
        <v>2772</v>
      </c>
      <c r="G104" s="240">
        <v>2784</v>
      </c>
      <c r="H104" s="240">
        <v>2797</v>
      </c>
      <c r="I104" s="240">
        <v>2810</v>
      </c>
      <c r="J104" s="240">
        <v>2822</v>
      </c>
      <c r="K104" s="240">
        <v>2835</v>
      </c>
      <c r="L104" s="240">
        <v>2847</v>
      </c>
      <c r="M104" s="240">
        <v>2860</v>
      </c>
      <c r="N104" s="240">
        <v>2873</v>
      </c>
      <c r="O104" s="240">
        <v>2885</v>
      </c>
      <c r="P104" s="240">
        <v>2898</v>
      </c>
      <c r="Q104" s="240">
        <v>2911</v>
      </c>
      <c r="R104" s="240">
        <v>2923</v>
      </c>
      <c r="S104" s="240">
        <v>2936</v>
      </c>
      <c r="T104" s="240">
        <v>2948</v>
      </c>
      <c r="U104" s="240">
        <v>2961</v>
      </c>
      <c r="V104" s="240">
        <v>2974</v>
      </c>
      <c r="W104" s="240">
        <v>2986</v>
      </c>
      <c r="X104" s="240">
        <v>2999</v>
      </c>
      <c r="Y104" s="240">
        <v>3011</v>
      </c>
      <c r="Z104" s="240">
        <v>3024</v>
      </c>
      <c r="AA104" s="240">
        <v>3037</v>
      </c>
      <c r="AB104" s="240">
        <v>3049</v>
      </c>
      <c r="AC104" s="240">
        <v>3062</v>
      </c>
      <c r="AD104" s="240">
        <v>3074</v>
      </c>
      <c r="AE104" s="240">
        <v>3087</v>
      </c>
      <c r="AF104" s="240">
        <v>3099</v>
      </c>
      <c r="AG104" s="239">
        <v>-1E-3</v>
      </c>
    </row>
    <row r="105" spans="1:33">
      <c r="A105" s="211" t="s">
        <v>237</v>
      </c>
      <c r="B105" s="240">
        <v>1490</v>
      </c>
      <c r="C105" s="240">
        <v>1396</v>
      </c>
      <c r="D105" s="240">
        <v>1522</v>
      </c>
      <c r="E105" s="240">
        <v>1420</v>
      </c>
      <c r="F105" s="240">
        <v>1628</v>
      </c>
      <c r="G105" s="240">
        <v>1639</v>
      </c>
      <c r="H105" s="240">
        <v>1650</v>
      </c>
      <c r="I105" s="240">
        <v>1662</v>
      </c>
      <c r="J105" s="240">
        <v>1674</v>
      </c>
      <c r="K105" s="240">
        <v>1686</v>
      </c>
      <c r="L105" s="240">
        <v>1698</v>
      </c>
      <c r="M105" s="240">
        <v>1711</v>
      </c>
      <c r="N105" s="240">
        <v>1725</v>
      </c>
      <c r="O105" s="240">
        <v>1739</v>
      </c>
      <c r="P105" s="240">
        <v>1752</v>
      </c>
      <c r="Q105" s="240">
        <v>1766</v>
      </c>
      <c r="R105" s="240">
        <v>1780</v>
      </c>
      <c r="S105" s="240">
        <v>1794</v>
      </c>
      <c r="T105" s="240">
        <v>1808</v>
      </c>
      <c r="U105" s="240">
        <v>1822</v>
      </c>
      <c r="V105" s="240">
        <v>1837</v>
      </c>
      <c r="W105" s="240">
        <v>1851</v>
      </c>
      <c r="X105" s="240">
        <v>1866</v>
      </c>
      <c r="Y105" s="240">
        <v>1880</v>
      </c>
      <c r="Z105" s="240">
        <v>1895</v>
      </c>
      <c r="AA105" s="240">
        <v>1910</v>
      </c>
      <c r="AB105" s="240">
        <v>1925</v>
      </c>
      <c r="AC105" s="240">
        <v>1940</v>
      </c>
      <c r="AD105" s="240">
        <v>1955</v>
      </c>
      <c r="AE105" s="240">
        <v>1970</v>
      </c>
      <c r="AF105" s="240">
        <v>1985</v>
      </c>
      <c r="AG105" s="239">
        <v>1.2E-2</v>
      </c>
    </row>
    <row r="106" spans="1:33">
      <c r="A106" s="211" t="s">
        <v>238</v>
      </c>
      <c r="B106" s="240">
        <v>746</v>
      </c>
      <c r="C106" s="240">
        <v>809</v>
      </c>
      <c r="D106" s="240">
        <v>888</v>
      </c>
      <c r="E106" s="240">
        <v>844</v>
      </c>
      <c r="F106" s="240">
        <v>898</v>
      </c>
      <c r="G106" s="240">
        <v>901</v>
      </c>
      <c r="H106" s="240">
        <v>903</v>
      </c>
      <c r="I106" s="240">
        <v>906</v>
      </c>
      <c r="J106" s="240">
        <v>908</v>
      </c>
      <c r="K106" s="240">
        <v>910</v>
      </c>
      <c r="L106" s="240">
        <v>913</v>
      </c>
      <c r="M106" s="240">
        <v>915</v>
      </c>
      <c r="N106" s="240">
        <v>918</v>
      </c>
      <c r="O106" s="240">
        <v>920</v>
      </c>
      <c r="P106" s="240">
        <v>923</v>
      </c>
      <c r="Q106" s="240">
        <v>925</v>
      </c>
      <c r="R106" s="240">
        <v>928</v>
      </c>
      <c r="S106" s="240">
        <v>930</v>
      </c>
      <c r="T106" s="240">
        <v>933</v>
      </c>
      <c r="U106" s="240">
        <v>935</v>
      </c>
      <c r="V106" s="240">
        <v>938</v>
      </c>
      <c r="W106" s="240">
        <v>940</v>
      </c>
      <c r="X106" s="240">
        <v>942</v>
      </c>
      <c r="Y106" s="240">
        <v>945</v>
      </c>
      <c r="Z106" s="240">
        <v>947</v>
      </c>
      <c r="AA106" s="240">
        <v>950</v>
      </c>
      <c r="AB106" s="240">
        <v>952</v>
      </c>
      <c r="AC106" s="240">
        <v>954</v>
      </c>
      <c r="AD106" s="240">
        <v>957</v>
      </c>
      <c r="AE106" s="240">
        <v>959</v>
      </c>
      <c r="AF106" s="240">
        <v>961</v>
      </c>
      <c r="AG106" s="239">
        <v>6.0000000000000001E-3</v>
      </c>
    </row>
    <row r="107" spans="1:33">
      <c r="A107" s="241" t="s">
        <v>239</v>
      </c>
      <c r="B107" s="238">
        <v>1497.8017580000001</v>
      </c>
      <c r="C107" s="238">
        <v>1527.997314</v>
      </c>
      <c r="D107" s="238">
        <v>1518.0595699999999</v>
      </c>
      <c r="E107" s="238">
        <v>1319.2661129999999</v>
      </c>
      <c r="F107" s="238">
        <v>1444.395264</v>
      </c>
      <c r="G107" s="238">
        <v>1453.2258300000001</v>
      </c>
      <c r="H107" s="238">
        <v>1462.2016599999999</v>
      </c>
      <c r="I107" s="238">
        <v>1471.3919679999999</v>
      </c>
      <c r="J107" s="238">
        <v>1480.2098390000001</v>
      </c>
      <c r="K107" s="238">
        <v>1489.458374</v>
      </c>
      <c r="L107" s="238">
        <v>1498.6114500000001</v>
      </c>
      <c r="M107" s="238">
        <v>1507.665283</v>
      </c>
      <c r="N107" s="238">
        <v>1517.0854489999999</v>
      </c>
      <c r="O107" s="238">
        <v>1526.3424070000001</v>
      </c>
      <c r="P107" s="238">
        <v>1535.4289550000001</v>
      </c>
      <c r="Q107" s="238">
        <v>1544.716064</v>
      </c>
      <c r="R107" s="238">
        <v>1553.8892820000001</v>
      </c>
      <c r="S107" s="238">
        <v>1563.299683</v>
      </c>
      <c r="T107" s="238">
        <v>1572.3869629999999</v>
      </c>
      <c r="U107" s="238">
        <v>1581.6770019999999</v>
      </c>
      <c r="V107" s="238">
        <v>1591.1553960000001</v>
      </c>
      <c r="W107" s="238">
        <v>1600.302856</v>
      </c>
      <c r="X107" s="238">
        <v>1609.5407709999999</v>
      </c>
      <c r="Y107" s="238">
        <v>1619.002197</v>
      </c>
      <c r="Z107" s="238">
        <v>1628.3763429999999</v>
      </c>
      <c r="AA107" s="238">
        <v>1638.091553</v>
      </c>
      <c r="AB107" s="238">
        <v>1647.2021480000001</v>
      </c>
      <c r="AC107" s="238">
        <v>1656.5407709999999</v>
      </c>
      <c r="AD107" s="238">
        <v>1666.0351559999999</v>
      </c>
      <c r="AE107" s="238">
        <v>1675.6813959999999</v>
      </c>
      <c r="AF107" s="238">
        <v>1684.9663089999999</v>
      </c>
      <c r="AG107" s="209">
        <v>3.0000000000000001E-3</v>
      </c>
    </row>
    <row r="108" spans="1:33">
      <c r="A108" s="211"/>
    </row>
    <row r="109" spans="1:33">
      <c r="A109" s="506" t="s">
        <v>241</v>
      </c>
      <c r="B109" s="506"/>
      <c r="C109" s="506"/>
      <c r="D109" s="506"/>
      <c r="E109" s="506"/>
      <c r="F109" s="506"/>
      <c r="G109" s="506"/>
      <c r="H109" s="506"/>
      <c r="I109" s="506"/>
      <c r="J109" s="506"/>
      <c r="K109" s="506"/>
      <c r="L109" s="506"/>
      <c r="M109" s="506"/>
      <c r="N109" s="506"/>
      <c r="O109" s="506"/>
      <c r="P109" s="506"/>
      <c r="Q109" s="506"/>
      <c r="R109" s="506"/>
      <c r="S109" s="506"/>
      <c r="T109" s="506"/>
      <c r="U109" s="506"/>
      <c r="V109" s="506"/>
      <c r="W109" s="506"/>
      <c r="X109" s="506"/>
      <c r="Y109" s="506"/>
      <c r="Z109" s="506"/>
      <c r="AA109" s="506"/>
      <c r="AB109" s="506"/>
      <c r="AC109" s="506"/>
      <c r="AD109" s="506"/>
      <c r="AE109" s="506"/>
      <c r="AF109" s="506"/>
      <c r="AG109" s="506"/>
    </row>
    <row r="110" spans="1:33">
      <c r="A110" s="503" t="s">
        <v>242</v>
      </c>
      <c r="B110" s="503"/>
      <c r="C110" s="503"/>
      <c r="D110" s="503"/>
      <c r="E110" s="503"/>
      <c r="F110" s="503"/>
      <c r="G110" s="503"/>
      <c r="H110" s="503"/>
      <c r="I110" s="503"/>
      <c r="J110" s="503"/>
      <c r="K110" s="503"/>
      <c r="L110" s="503"/>
      <c r="M110" s="503"/>
      <c r="N110" s="503"/>
      <c r="O110" s="503"/>
      <c r="P110" s="503"/>
      <c r="Q110" s="503"/>
      <c r="R110" s="503"/>
      <c r="S110" s="503"/>
      <c r="T110" s="503"/>
      <c r="U110" s="503"/>
      <c r="V110" s="503"/>
      <c r="W110" s="503"/>
      <c r="X110" s="503"/>
      <c r="Y110" s="503"/>
      <c r="Z110" s="503"/>
      <c r="AA110" s="503"/>
      <c r="AB110" s="503"/>
      <c r="AC110" s="503"/>
      <c r="AD110" s="503"/>
      <c r="AE110" s="503"/>
      <c r="AF110" s="503"/>
      <c r="AG110" s="503"/>
    </row>
    <row r="111" spans="1:33">
      <c r="A111" s="503" t="s">
        <v>243</v>
      </c>
      <c r="B111" s="503"/>
      <c r="C111" s="503"/>
      <c r="D111" s="503"/>
      <c r="E111" s="503"/>
      <c r="F111" s="503"/>
      <c r="G111" s="503"/>
      <c r="H111" s="503"/>
      <c r="I111" s="503"/>
      <c r="J111" s="503"/>
      <c r="K111" s="503"/>
      <c r="L111" s="503"/>
      <c r="M111" s="503"/>
      <c r="N111" s="503"/>
      <c r="O111" s="503"/>
      <c r="P111" s="503"/>
      <c r="Q111" s="503"/>
      <c r="R111" s="503"/>
      <c r="S111" s="503"/>
      <c r="T111" s="503"/>
      <c r="U111" s="503"/>
      <c r="V111" s="503"/>
      <c r="W111" s="503"/>
      <c r="X111" s="503"/>
      <c r="Y111" s="503"/>
      <c r="Z111" s="503"/>
      <c r="AA111" s="503"/>
      <c r="AB111" s="503"/>
      <c r="AC111" s="503"/>
      <c r="AD111" s="503"/>
      <c r="AE111" s="503"/>
      <c r="AF111" s="503"/>
      <c r="AG111" s="503"/>
    </row>
    <row r="112" spans="1:33">
      <c r="A112" s="503" t="s">
        <v>244</v>
      </c>
      <c r="B112" s="503"/>
      <c r="C112" s="503"/>
      <c r="D112" s="503"/>
      <c r="E112" s="503"/>
      <c r="F112" s="503"/>
      <c r="G112" s="503"/>
      <c r="H112" s="503"/>
      <c r="I112" s="503"/>
      <c r="J112" s="503"/>
      <c r="K112" s="503"/>
      <c r="L112" s="503"/>
      <c r="M112" s="503"/>
      <c r="N112" s="503"/>
      <c r="O112" s="503"/>
      <c r="P112" s="503"/>
      <c r="Q112" s="503"/>
      <c r="R112" s="503"/>
      <c r="S112" s="503"/>
      <c r="T112" s="503"/>
      <c r="U112" s="503"/>
      <c r="V112" s="503"/>
      <c r="W112" s="503"/>
      <c r="X112" s="503"/>
      <c r="Y112" s="503"/>
      <c r="Z112" s="503"/>
      <c r="AA112" s="503"/>
      <c r="AB112" s="503"/>
      <c r="AC112" s="503"/>
      <c r="AD112" s="503"/>
      <c r="AE112" s="503"/>
      <c r="AF112" s="503"/>
      <c r="AG112" s="503"/>
    </row>
    <row r="113" spans="1:33">
      <c r="A113" s="503" t="s">
        <v>245</v>
      </c>
      <c r="B113" s="503"/>
      <c r="C113" s="503"/>
      <c r="D113" s="503"/>
      <c r="E113" s="503"/>
      <c r="F113" s="503"/>
      <c r="G113" s="503"/>
      <c r="H113" s="503"/>
      <c r="I113" s="503"/>
      <c r="J113" s="503"/>
      <c r="K113" s="503"/>
      <c r="L113" s="503"/>
      <c r="M113" s="503"/>
      <c r="N113" s="503"/>
      <c r="O113" s="503"/>
      <c r="P113" s="503"/>
      <c r="Q113" s="503"/>
      <c r="R113" s="503"/>
      <c r="S113" s="503"/>
      <c r="T113" s="503"/>
      <c r="U113" s="503"/>
      <c r="V113" s="503"/>
      <c r="W113" s="503"/>
      <c r="X113" s="503"/>
      <c r="Y113" s="503"/>
      <c r="Z113" s="503"/>
      <c r="AA113" s="503"/>
      <c r="AB113" s="503"/>
      <c r="AC113" s="503"/>
      <c r="AD113" s="503"/>
      <c r="AE113" s="503"/>
      <c r="AF113" s="503"/>
      <c r="AG113" s="503"/>
    </row>
    <row r="114" spans="1:33">
      <c r="A114" s="503" t="s">
        <v>246</v>
      </c>
      <c r="B114" s="503"/>
      <c r="C114" s="503"/>
      <c r="D114" s="503"/>
      <c r="E114" s="503"/>
      <c r="F114" s="503"/>
      <c r="G114" s="503"/>
      <c r="H114" s="503"/>
      <c r="I114" s="503"/>
      <c r="J114" s="503"/>
      <c r="K114" s="503"/>
      <c r="L114" s="503"/>
      <c r="M114" s="503"/>
      <c r="N114" s="503"/>
      <c r="O114" s="503"/>
      <c r="P114" s="503"/>
      <c r="Q114" s="503"/>
      <c r="R114" s="503"/>
      <c r="S114" s="503"/>
      <c r="T114" s="503"/>
      <c r="U114" s="503"/>
      <c r="V114" s="503"/>
      <c r="W114" s="503"/>
      <c r="X114" s="503"/>
      <c r="Y114" s="503"/>
      <c r="Z114" s="503"/>
      <c r="AA114" s="503"/>
      <c r="AB114" s="503"/>
      <c r="AC114" s="503"/>
      <c r="AD114" s="503"/>
      <c r="AE114" s="503"/>
      <c r="AF114" s="503"/>
      <c r="AG114" s="503"/>
    </row>
    <row r="115" spans="1:33">
      <c r="A115" s="503" t="s">
        <v>247</v>
      </c>
      <c r="B115" s="503"/>
      <c r="C115" s="503"/>
      <c r="D115" s="503"/>
      <c r="E115" s="503"/>
      <c r="F115" s="503"/>
      <c r="G115" s="503"/>
      <c r="H115" s="503"/>
      <c r="I115" s="503"/>
      <c r="J115" s="503"/>
      <c r="K115" s="503"/>
      <c r="L115" s="503"/>
      <c r="M115" s="503"/>
      <c r="N115" s="503"/>
      <c r="O115" s="503"/>
      <c r="P115" s="503"/>
      <c r="Q115" s="503"/>
      <c r="R115" s="503"/>
      <c r="S115" s="503"/>
      <c r="T115" s="503"/>
      <c r="U115" s="503"/>
      <c r="V115" s="503"/>
      <c r="W115" s="503"/>
      <c r="X115" s="503"/>
      <c r="Y115" s="503"/>
      <c r="Z115" s="503"/>
      <c r="AA115" s="503"/>
      <c r="AB115" s="503"/>
      <c r="AC115" s="503"/>
      <c r="AD115" s="503"/>
      <c r="AE115" s="503"/>
      <c r="AF115" s="503"/>
      <c r="AG115" s="503"/>
    </row>
    <row r="116" spans="1:33">
      <c r="A116" s="503" t="s">
        <v>248</v>
      </c>
      <c r="B116" s="503"/>
      <c r="C116" s="503"/>
      <c r="D116" s="503"/>
      <c r="E116" s="503"/>
      <c r="F116" s="503"/>
      <c r="G116" s="503"/>
      <c r="H116" s="503"/>
      <c r="I116" s="503"/>
      <c r="J116" s="503"/>
      <c r="K116" s="503"/>
      <c r="L116" s="503"/>
      <c r="M116" s="503"/>
      <c r="N116" s="503"/>
      <c r="O116" s="503"/>
      <c r="P116" s="503"/>
      <c r="Q116" s="503"/>
      <c r="R116" s="503"/>
      <c r="S116" s="503"/>
      <c r="T116" s="503"/>
      <c r="U116" s="503"/>
      <c r="V116" s="503"/>
      <c r="W116" s="503"/>
      <c r="X116" s="503"/>
      <c r="Y116" s="503"/>
      <c r="Z116" s="503"/>
      <c r="AA116" s="503"/>
      <c r="AB116" s="503"/>
      <c r="AC116" s="503"/>
      <c r="AD116" s="503"/>
      <c r="AE116" s="503"/>
      <c r="AF116" s="503"/>
      <c r="AG116" s="503"/>
    </row>
    <row r="117" spans="1:33">
      <c r="A117" s="503" t="s">
        <v>249</v>
      </c>
      <c r="B117" s="503"/>
      <c r="C117" s="503"/>
      <c r="D117" s="503"/>
      <c r="E117" s="503"/>
      <c r="F117" s="503"/>
      <c r="G117" s="503"/>
      <c r="H117" s="503"/>
      <c r="I117" s="503"/>
      <c r="J117" s="503"/>
      <c r="K117" s="503"/>
      <c r="L117" s="503"/>
      <c r="M117" s="503"/>
      <c r="N117" s="503"/>
      <c r="O117" s="503"/>
      <c r="P117" s="503"/>
      <c r="Q117" s="503"/>
      <c r="R117" s="503"/>
      <c r="S117" s="503"/>
      <c r="T117" s="503"/>
      <c r="U117" s="503"/>
      <c r="V117" s="503"/>
      <c r="W117" s="503"/>
      <c r="X117" s="503"/>
      <c r="Y117" s="503"/>
      <c r="Z117" s="503"/>
      <c r="AA117" s="503"/>
      <c r="AB117" s="503"/>
      <c r="AC117" s="503"/>
      <c r="AD117" s="503"/>
      <c r="AE117" s="503"/>
      <c r="AF117" s="503"/>
      <c r="AG117" s="503"/>
    </row>
    <row r="118" spans="1:33">
      <c r="A118" s="503" t="s">
        <v>250</v>
      </c>
      <c r="B118" s="503"/>
      <c r="C118" s="503"/>
      <c r="D118" s="503"/>
      <c r="E118" s="503"/>
      <c r="F118" s="503"/>
      <c r="G118" s="503"/>
      <c r="H118" s="503"/>
      <c r="I118" s="503"/>
      <c r="J118" s="503"/>
      <c r="K118" s="503"/>
      <c r="L118" s="503"/>
      <c r="M118" s="503"/>
      <c r="N118" s="503"/>
      <c r="O118" s="503"/>
      <c r="P118" s="503"/>
      <c r="Q118" s="503"/>
      <c r="R118" s="503"/>
      <c r="S118" s="503"/>
      <c r="T118" s="503"/>
      <c r="U118" s="503"/>
      <c r="V118" s="503"/>
      <c r="W118" s="503"/>
      <c r="X118" s="503"/>
      <c r="Y118" s="503"/>
      <c r="Z118" s="503"/>
      <c r="AA118" s="503"/>
      <c r="AB118" s="503"/>
      <c r="AC118" s="503"/>
      <c r="AD118" s="503"/>
      <c r="AE118" s="503"/>
      <c r="AF118" s="503"/>
      <c r="AG118" s="503"/>
    </row>
    <row r="119" spans="1:33">
      <c r="A119" s="503" t="s">
        <v>251</v>
      </c>
      <c r="B119" s="503"/>
      <c r="C119" s="503"/>
      <c r="D119" s="503"/>
      <c r="E119" s="503"/>
      <c r="F119" s="503"/>
      <c r="G119" s="503"/>
      <c r="H119" s="503"/>
      <c r="I119" s="503"/>
      <c r="J119" s="503"/>
      <c r="K119" s="503"/>
      <c r="L119" s="503"/>
      <c r="M119" s="503"/>
      <c r="N119" s="503"/>
      <c r="O119" s="503"/>
      <c r="P119" s="503"/>
      <c r="Q119" s="503"/>
      <c r="R119" s="503"/>
      <c r="S119" s="503"/>
      <c r="T119" s="503"/>
      <c r="U119" s="503"/>
      <c r="V119" s="503"/>
      <c r="W119" s="503"/>
      <c r="X119" s="503"/>
      <c r="Y119" s="503"/>
      <c r="Z119" s="503"/>
      <c r="AA119" s="503"/>
      <c r="AB119" s="503"/>
      <c r="AC119" s="503"/>
      <c r="AD119" s="503"/>
      <c r="AE119" s="503"/>
      <c r="AF119" s="503"/>
      <c r="AG119" s="503"/>
    </row>
    <row r="120" spans="1:33">
      <c r="A120" s="503" t="s">
        <v>252</v>
      </c>
      <c r="B120" s="503"/>
      <c r="C120" s="503"/>
      <c r="D120" s="503"/>
      <c r="E120" s="503"/>
      <c r="F120" s="503"/>
      <c r="G120" s="503"/>
      <c r="H120" s="503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  <c r="S120" s="503"/>
      <c r="T120" s="503"/>
      <c r="U120" s="503"/>
      <c r="V120" s="503"/>
      <c r="W120" s="503"/>
      <c r="X120" s="503"/>
      <c r="Y120" s="503"/>
      <c r="Z120" s="503"/>
      <c r="AA120" s="503"/>
      <c r="AB120" s="503"/>
      <c r="AC120" s="503"/>
      <c r="AD120" s="503"/>
      <c r="AE120" s="503"/>
      <c r="AF120" s="503"/>
      <c r="AG120" s="503"/>
    </row>
    <row r="121" spans="1:33">
      <c r="A121" s="503" t="s">
        <v>253</v>
      </c>
      <c r="B121" s="503"/>
      <c r="C121" s="503"/>
      <c r="D121" s="503"/>
      <c r="E121" s="503"/>
      <c r="F121" s="503"/>
      <c r="G121" s="503"/>
      <c r="H121" s="503"/>
      <c r="I121" s="503"/>
      <c r="J121" s="503"/>
      <c r="K121" s="503"/>
      <c r="L121" s="503"/>
      <c r="M121" s="503"/>
      <c r="N121" s="503"/>
      <c r="O121" s="503"/>
      <c r="P121" s="503"/>
      <c r="Q121" s="503"/>
      <c r="R121" s="503"/>
      <c r="S121" s="503"/>
      <c r="T121" s="503"/>
      <c r="U121" s="503"/>
      <c r="V121" s="503"/>
      <c r="W121" s="503"/>
      <c r="X121" s="503"/>
      <c r="Y121" s="503"/>
      <c r="Z121" s="503"/>
      <c r="AA121" s="503"/>
      <c r="AB121" s="503"/>
      <c r="AC121" s="503"/>
      <c r="AD121" s="503"/>
      <c r="AE121" s="503"/>
      <c r="AF121" s="503"/>
      <c r="AG121" s="503"/>
    </row>
    <row r="122" spans="1:33">
      <c r="A122" s="503" t="s">
        <v>254</v>
      </c>
      <c r="B122" s="503"/>
      <c r="C122" s="503"/>
      <c r="D122" s="503"/>
      <c r="E122" s="503"/>
      <c r="F122" s="503"/>
      <c r="G122" s="503"/>
      <c r="H122" s="503"/>
      <c r="I122" s="503"/>
      <c r="J122" s="503"/>
      <c r="K122" s="503"/>
      <c r="L122" s="503"/>
      <c r="M122" s="503"/>
      <c r="N122" s="503"/>
      <c r="O122" s="503"/>
      <c r="P122" s="503"/>
      <c r="Q122" s="503"/>
      <c r="R122" s="503"/>
      <c r="S122" s="503"/>
      <c r="T122" s="503"/>
      <c r="U122" s="503"/>
      <c r="V122" s="503"/>
      <c r="W122" s="503"/>
      <c r="X122" s="503"/>
      <c r="Y122" s="503"/>
      <c r="Z122" s="503"/>
      <c r="AA122" s="503"/>
      <c r="AB122" s="503"/>
      <c r="AC122" s="503"/>
      <c r="AD122" s="503"/>
      <c r="AE122" s="503"/>
      <c r="AF122" s="503"/>
      <c r="AG122" s="503"/>
    </row>
    <row r="123" spans="1:33">
      <c r="A123" s="503" t="s">
        <v>255</v>
      </c>
      <c r="B123" s="503"/>
      <c r="C123" s="503"/>
      <c r="D123" s="503"/>
      <c r="E123" s="503"/>
      <c r="F123" s="503"/>
      <c r="G123" s="503"/>
      <c r="H123" s="503"/>
      <c r="I123" s="503"/>
      <c r="J123" s="503"/>
      <c r="K123" s="503"/>
      <c r="L123" s="503"/>
      <c r="M123" s="503"/>
      <c r="N123" s="503"/>
      <c r="O123" s="503"/>
      <c r="P123" s="503"/>
      <c r="Q123" s="503"/>
      <c r="R123" s="503"/>
      <c r="S123" s="503"/>
      <c r="T123" s="503"/>
      <c r="U123" s="503"/>
      <c r="V123" s="503"/>
      <c r="W123" s="503"/>
      <c r="X123" s="503"/>
      <c r="Y123" s="503"/>
      <c r="Z123" s="503"/>
      <c r="AA123" s="503"/>
      <c r="AB123" s="503"/>
      <c r="AC123" s="503"/>
      <c r="AD123" s="503"/>
      <c r="AE123" s="503"/>
      <c r="AF123" s="503"/>
      <c r="AG123" s="503"/>
    </row>
    <row r="124" spans="1:33">
      <c r="A124" s="503" t="s">
        <v>256</v>
      </c>
      <c r="B124" s="503"/>
      <c r="C124" s="503"/>
      <c r="D124" s="503"/>
      <c r="E124" s="503"/>
      <c r="F124" s="503"/>
      <c r="G124" s="503"/>
      <c r="H124" s="503"/>
      <c r="I124" s="503"/>
      <c r="J124" s="503"/>
      <c r="K124" s="503"/>
      <c r="L124" s="503"/>
      <c r="M124" s="503"/>
      <c r="N124" s="503"/>
      <c r="O124" s="503"/>
      <c r="P124" s="503"/>
      <c r="Q124" s="503"/>
      <c r="R124" s="503"/>
      <c r="S124" s="503"/>
      <c r="T124" s="503"/>
      <c r="U124" s="503"/>
      <c r="V124" s="503"/>
      <c r="W124" s="503"/>
      <c r="X124" s="503"/>
      <c r="Y124" s="503"/>
      <c r="Z124" s="503"/>
      <c r="AA124" s="503"/>
      <c r="AB124" s="503"/>
      <c r="AC124" s="503"/>
      <c r="AD124" s="503"/>
      <c r="AE124" s="503"/>
      <c r="AF124" s="503"/>
      <c r="AG124" s="503"/>
    </row>
    <row r="125" spans="1:33">
      <c r="A125" s="503" t="s">
        <v>257</v>
      </c>
      <c r="B125" s="503"/>
      <c r="C125" s="503"/>
      <c r="D125" s="503"/>
      <c r="E125" s="503"/>
      <c r="F125" s="503"/>
      <c r="G125" s="503"/>
      <c r="H125" s="503"/>
      <c r="I125" s="503"/>
      <c r="J125" s="503"/>
      <c r="K125" s="503"/>
      <c r="L125" s="503"/>
      <c r="M125" s="503"/>
      <c r="N125" s="503"/>
      <c r="O125" s="503"/>
      <c r="P125" s="503"/>
      <c r="Q125" s="503"/>
      <c r="R125" s="503"/>
      <c r="S125" s="503"/>
      <c r="T125" s="503"/>
      <c r="U125" s="503"/>
      <c r="V125" s="503"/>
      <c r="W125" s="503"/>
      <c r="X125" s="503"/>
      <c r="Y125" s="503"/>
      <c r="Z125" s="503"/>
      <c r="AA125" s="503"/>
      <c r="AB125" s="503"/>
      <c r="AC125" s="503"/>
      <c r="AD125" s="503"/>
      <c r="AE125" s="503"/>
      <c r="AF125" s="503"/>
      <c r="AG125" s="503"/>
    </row>
    <row r="126" spans="1:33">
      <c r="A126" s="503" t="s">
        <v>258</v>
      </c>
      <c r="B126" s="503"/>
      <c r="C126" s="503"/>
      <c r="D126" s="503"/>
      <c r="E126" s="503"/>
      <c r="F126" s="503"/>
      <c r="G126" s="503"/>
      <c r="H126" s="503"/>
      <c r="I126" s="503"/>
      <c r="J126" s="503"/>
      <c r="K126" s="503"/>
      <c r="L126" s="503"/>
      <c r="M126" s="503"/>
      <c r="N126" s="503"/>
      <c r="O126" s="503"/>
      <c r="P126" s="503"/>
      <c r="Q126" s="503"/>
      <c r="R126" s="503"/>
      <c r="S126" s="503"/>
      <c r="T126" s="503"/>
      <c r="U126" s="503"/>
      <c r="V126" s="503"/>
      <c r="W126" s="503"/>
      <c r="X126" s="503"/>
      <c r="Y126" s="503"/>
      <c r="Z126" s="503"/>
      <c r="AA126" s="503"/>
      <c r="AB126" s="503"/>
      <c r="AC126" s="503"/>
      <c r="AD126" s="503"/>
      <c r="AE126" s="503"/>
      <c r="AF126" s="503"/>
      <c r="AG126" s="503"/>
    </row>
    <row r="127" spans="1:33">
      <c r="A127" s="503" t="s">
        <v>259</v>
      </c>
      <c r="B127" s="503"/>
      <c r="C127" s="503"/>
      <c r="D127" s="503"/>
      <c r="E127" s="503"/>
      <c r="F127" s="503"/>
      <c r="G127" s="503"/>
      <c r="H127" s="503"/>
      <c r="I127" s="503"/>
      <c r="J127" s="503"/>
      <c r="K127" s="503"/>
      <c r="L127" s="503"/>
      <c r="M127" s="503"/>
      <c r="N127" s="503"/>
      <c r="O127" s="503"/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03"/>
      <c r="AA127" s="503"/>
      <c r="AB127" s="503"/>
      <c r="AC127" s="503"/>
      <c r="AD127" s="503"/>
      <c r="AE127" s="503"/>
      <c r="AF127" s="503"/>
      <c r="AG127" s="503"/>
    </row>
    <row r="128" spans="1:33">
      <c r="A128" s="503" t="s">
        <v>260</v>
      </c>
      <c r="B128" s="503"/>
      <c r="C128" s="503"/>
      <c r="D128" s="503"/>
      <c r="E128" s="503"/>
      <c r="F128" s="503"/>
      <c r="G128" s="503"/>
      <c r="H128" s="503"/>
      <c r="I128" s="503"/>
      <c r="J128" s="503"/>
      <c r="K128" s="503"/>
      <c r="L128" s="503"/>
      <c r="M128" s="503"/>
      <c r="N128" s="503"/>
      <c r="O128" s="503"/>
      <c r="P128" s="503"/>
      <c r="Q128" s="503"/>
      <c r="R128" s="503"/>
      <c r="S128" s="503"/>
      <c r="T128" s="503"/>
      <c r="U128" s="503"/>
      <c r="V128" s="503"/>
      <c r="W128" s="503"/>
      <c r="X128" s="503"/>
      <c r="Y128" s="503"/>
      <c r="Z128" s="503"/>
      <c r="AA128" s="503"/>
      <c r="AB128" s="503"/>
      <c r="AC128" s="503"/>
      <c r="AD128" s="503"/>
      <c r="AE128" s="503"/>
      <c r="AF128" s="503"/>
      <c r="AG128" s="503"/>
    </row>
    <row r="129" spans="1:33">
      <c r="A129" s="503" t="s">
        <v>261</v>
      </c>
      <c r="B129" s="503"/>
      <c r="C129" s="503"/>
      <c r="D129" s="503"/>
      <c r="E129" s="503"/>
      <c r="F129" s="503"/>
      <c r="G129" s="503"/>
      <c r="H129" s="503"/>
      <c r="I129" s="503"/>
      <c r="J129" s="503"/>
      <c r="K129" s="503"/>
      <c r="L129" s="503"/>
      <c r="M129" s="503"/>
      <c r="N129" s="503"/>
      <c r="O129" s="503"/>
      <c r="P129" s="503"/>
      <c r="Q129" s="503"/>
      <c r="R129" s="503"/>
      <c r="S129" s="503"/>
      <c r="T129" s="503"/>
      <c r="U129" s="503"/>
      <c r="V129" s="503"/>
      <c r="W129" s="503"/>
      <c r="X129" s="503"/>
      <c r="Y129" s="503"/>
      <c r="Z129" s="503"/>
      <c r="AA129" s="503"/>
      <c r="AB129" s="503"/>
      <c r="AC129" s="503"/>
      <c r="AD129" s="503"/>
      <c r="AE129" s="503"/>
      <c r="AF129" s="503"/>
      <c r="AG129" s="503"/>
    </row>
  </sheetData>
  <mergeCells count="24">
    <mergeCell ref="A129:AG129"/>
    <mergeCell ref="A118:AG118"/>
    <mergeCell ref="A119:AG119"/>
    <mergeCell ref="A120:AG120"/>
    <mergeCell ref="A121:AG121"/>
    <mergeCell ref="A122:AG122"/>
    <mergeCell ref="A123:AG123"/>
    <mergeCell ref="A124:AG124"/>
    <mergeCell ref="A125:AG125"/>
    <mergeCell ref="A126:AG126"/>
    <mergeCell ref="A127:AG127"/>
    <mergeCell ref="A128:AG128"/>
    <mergeCell ref="A117:AG117"/>
    <mergeCell ref="A1:AG1"/>
    <mergeCell ref="A2:AG2"/>
    <mergeCell ref="A3:AG3"/>
    <mergeCell ref="A109:AG109"/>
    <mergeCell ref="A110:AG110"/>
    <mergeCell ref="A111:AG111"/>
    <mergeCell ref="A112:AG112"/>
    <mergeCell ref="A113:AG113"/>
    <mergeCell ref="A114:AG114"/>
    <mergeCell ref="A115:AG115"/>
    <mergeCell ref="A116:AG1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6"/>
  <sheetViews>
    <sheetView workbookViewId="0"/>
  </sheetViews>
  <sheetFormatPr defaultRowHeight="15"/>
  <sheetData>
    <row r="1" spans="1:26">
      <c r="A1" s="243"/>
      <c r="B1" s="243" t="s">
        <v>148</v>
      </c>
      <c r="C1" s="247"/>
      <c r="D1" s="248"/>
      <c r="E1" s="247"/>
      <c r="F1" s="243"/>
      <c r="G1" s="243"/>
      <c r="H1" s="243"/>
      <c r="I1" s="243"/>
      <c r="J1" s="243"/>
      <c r="K1" s="243"/>
      <c r="L1" s="243"/>
      <c r="M1" s="243"/>
      <c r="N1" s="256"/>
      <c r="O1" s="256"/>
      <c r="P1" s="256"/>
      <c r="Q1" s="256"/>
      <c r="R1" s="256"/>
      <c r="S1" s="256"/>
      <c r="T1" s="256"/>
      <c r="U1" s="256"/>
      <c r="V1" s="258"/>
      <c r="W1" s="258"/>
      <c r="X1" s="258"/>
      <c r="Y1" s="258"/>
      <c r="Z1" s="258"/>
    </row>
    <row r="2" spans="1:26">
      <c r="A2" s="244"/>
      <c r="B2" s="244"/>
      <c r="C2" s="251"/>
      <c r="D2" s="251"/>
      <c r="E2" s="251"/>
      <c r="F2" s="250"/>
      <c r="G2" s="244"/>
      <c r="H2" s="245"/>
      <c r="I2" s="244"/>
      <c r="J2" s="244"/>
      <c r="K2" s="244"/>
      <c r="L2" s="244"/>
      <c r="M2" s="244"/>
      <c r="N2" s="257"/>
      <c r="O2" s="257"/>
      <c r="P2" s="257"/>
      <c r="Q2" s="257"/>
      <c r="R2" s="257"/>
      <c r="S2" s="257"/>
      <c r="T2" s="257"/>
      <c r="U2" s="257"/>
      <c r="V2" s="242"/>
      <c r="W2" s="242"/>
      <c r="X2" s="242"/>
      <c r="Y2" s="242"/>
      <c r="Z2" s="242"/>
    </row>
    <row r="3" spans="1:26">
      <c r="A3" s="244"/>
      <c r="B3" s="253" t="s">
        <v>149</v>
      </c>
      <c r="C3" s="244"/>
      <c r="D3" s="251"/>
      <c r="E3" s="251"/>
      <c r="F3" s="244"/>
      <c r="G3" s="253" t="s">
        <v>150</v>
      </c>
      <c r="H3" s="245"/>
      <c r="I3" s="251"/>
      <c r="J3" s="251"/>
      <c r="K3" s="244"/>
      <c r="L3" s="244"/>
      <c r="M3" s="244"/>
      <c r="N3" s="257"/>
      <c r="O3" s="257"/>
      <c r="P3" s="257"/>
      <c r="Q3" s="257"/>
      <c r="R3" s="257"/>
      <c r="S3" s="257"/>
      <c r="T3" s="257"/>
      <c r="U3" s="257"/>
      <c r="V3" s="242"/>
      <c r="W3" s="242"/>
      <c r="X3" s="242"/>
      <c r="Y3" s="242"/>
      <c r="Z3" s="242"/>
    </row>
    <row r="4" spans="1:26">
      <c r="A4" s="244"/>
      <c r="B4" s="277"/>
      <c r="C4" s="246" t="s">
        <v>151</v>
      </c>
      <c r="D4" s="246" t="s">
        <v>152</v>
      </c>
      <c r="E4" s="246" t="s">
        <v>153</v>
      </c>
      <c r="F4" s="244"/>
      <c r="G4" s="277"/>
      <c r="H4" s="246" t="s">
        <v>151</v>
      </c>
      <c r="I4" s="246" t="s">
        <v>152</v>
      </c>
      <c r="J4" s="246" t="s">
        <v>153</v>
      </c>
      <c r="K4" s="244"/>
      <c r="L4" s="245"/>
      <c r="M4" s="244"/>
      <c r="N4" s="257"/>
      <c r="O4" s="257"/>
      <c r="P4" s="257"/>
      <c r="Q4" s="257"/>
      <c r="R4" s="257"/>
      <c r="S4" s="257"/>
      <c r="T4" s="257"/>
      <c r="U4" s="257"/>
      <c r="V4" s="242"/>
      <c r="W4" s="242"/>
      <c r="X4" s="242"/>
      <c r="Y4" s="242"/>
      <c r="Z4" s="242"/>
    </row>
    <row r="5" spans="1:26">
      <c r="A5" s="244"/>
      <c r="B5" s="277"/>
      <c r="C5" s="254"/>
      <c r="D5" s="254"/>
      <c r="E5" s="254"/>
      <c r="F5" s="244"/>
      <c r="G5" s="277"/>
      <c r="H5" s="254"/>
      <c r="I5" s="254"/>
      <c r="J5" s="254"/>
      <c r="K5" s="244"/>
      <c r="L5" s="244"/>
      <c r="M5" s="244"/>
      <c r="N5" s="257"/>
      <c r="O5" s="257"/>
      <c r="P5" s="257"/>
      <c r="Q5" s="257"/>
      <c r="R5" s="257"/>
      <c r="S5" s="257"/>
      <c r="T5" s="257"/>
      <c r="U5" s="257"/>
      <c r="V5" s="242"/>
      <c r="W5" s="242"/>
      <c r="X5" s="242"/>
      <c r="Y5" s="242"/>
      <c r="Z5" s="242"/>
    </row>
    <row r="6" spans="1:26">
      <c r="A6" s="244"/>
      <c r="B6" s="278">
        <v>1990</v>
      </c>
      <c r="C6" s="249">
        <v>93.99</v>
      </c>
      <c r="D6" s="249">
        <v>93.99</v>
      </c>
      <c r="E6" s="249">
        <v>93.99</v>
      </c>
      <c r="F6" s="244"/>
      <c r="G6" s="278">
        <v>1990</v>
      </c>
      <c r="H6" s="249">
        <v>1.3809999999999998</v>
      </c>
      <c r="I6" s="249">
        <v>1.3809999999999998</v>
      </c>
      <c r="J6" s="249">
        <v>1.3809999999999998</v>
      </c>
      <c r="K6" s="244"/>
      <c r="L6" s="244"/>
      <c r="M6" s="244"/>
      <c r="N6" s="257"/>
      <c r="O6" s="257"/>
      <c r="P6" s="257"/>
      <c r="Q6" s="257"/>
      <c r="R6" s="257"/>
      <c r="S6" s="257"/>
      <c r="T6" s="257"/>
      <c r="U6" s="257"/>
      <c r="V6" s="242"/>
      <c r="W6" s="242"/>
      <c r="X6" s="242"/>
      <c r="Y6" s="242"/>
      <c r="Z6" s="242"/>
    </row>
    <row r="7" spans="1:26">
      <c r="A7" s="244"/>
      <c r="B7" s="278">
        <v>1991</v>
      </c>
      <c r="C7" s="249">
        <v>94.870499999999993</v>
      </c>
      <c r="D7" s="249">
        <v>94.870499999999993</v>
      </c>
      <c r="E7" s="249">
        <v>94.870499999999993</v>
      </c>
      <c r="F7" s="244"/>
      <c r="G7" s="278">
        <v>1991</v>
      </c>
      <c r="H7" s="249">
        <v>1.1848000000000001</v>
      </c>
      <c r="I7" s="249">
        <v>1.1848000000000001</v>
      </c>
      <c r="J7" s="249">
        <v>1.1848000000000001</v>
      </c>
      <c r="K7" s="244"/>
      <c r="L7" s="244"/>
      <c r="M7" s="244"/>
      <c r="N7" s="257"/>
      <c r="O7" s="257"/>
      <c r="P7" s="257"/>
      <c r="Q7" s="257"/>
      <c r="R7" s="257"/>
      <c r="S7" s="257"/>
      <c r="T7" s="257"/>
      <c r="U7" s="257"/>
      <c r="V7" s="242"/>
      <c r="W7" s="242"/>
      <c r="X7" s="242"/>
      <c r="Y7" s="242"/>
      <c r="Z7" s="242"/>
    </row>
    <row r="8" spans="1:26">
      <c r="A8" s="244"/>
      <c r="B8" s="278">
        <v>1992</v>
      </c>
      <c r="C8" s="249">
        <v>95.751000000000005</v>
      </c>
      <c r="D8" s="249">
        <v>95.751000000000005</v>
      </c>
      <c r="E8" s="249">
        <v>95.751000000000005</v>
      </c>
      <c r="F8" s="244"/>
      <c r="G8" s="278">
        <v>1992</v>
      </c>
      <c r="H8" s="249">
        <v>1.4100999999999999</v>
      </c>
      <c r="I8" s="249">
        <v>1.4100999999999999</v>
      </c>
      <c r="J8" s="249">
        <v>1.4100999999999999</v>
      </c>
      <c r="K8" s="244"/>
      <c r="L8" s="244"/>
      <c r="M8" s="244"/>
      <c r="N8" s="257"/>
      <c r="O8" s="257"/>
      <c r="P8" s="257"/>
      <c r="Q8" s="257"/>
      <c r="R8" s="257"/>
      <c r="S8" s="257"/>
      <c r="T8" s="257"/>
      <c r="U8" s="257"/>
      <c r="V8" s="242"/>
      <c r="W8" s="242"/>
      <c r="X8" s="242"/>
      <c r="Y8" s="242"/>
      <c r="Z8" s="242"/>
    </row>
    <row r="9" spans="1:26">
      <c r="A9" s="244"/>
      <c r="B9" s="278">
        <v>1993</v>
      </c>
      <c r="C9" s="249">
        <v>96.631500000000017</v>
      </c>
      <c r="D9" s="249">
        <v>96.631500000000017</v>
      </c>
      <c r="E9" s="249">
        <v>96.631500000000017</v>
      </c>
      <c r="F9" s="244"/>
      <c r="G9" s="278">
        <v>1993</v>
      </c>
      <c r="H9" s="249">
        <v>1.542</v>
      </c>
      <c r="I9" s="249">
        <v>1.542</v>
      </c>
      <c r="J9" s="249">
        <v>1.542</v>
      </c>
      <c r="K9" s="244"/>
      <c r="L9" s="244"/>
      <c r="M9" s="244"/>
      <c r="N9" s="257"/>
      <c r="O9" s="257"/>
      <c r="P9" s="257"/>
      <c r="Q9" s="257"/>
      <c r="R9" s="257"/>
      <c r="S9" s="257"/>
      <c r="T9" s="257"/>
      <c r="U9" s="257"/>
      <c r="V9" s="242"/>
      <c r="W9" s="242"/>
      <c r="X9" s="242"/>
      <c r="Y9" s="242"/>
      <c r="Z9" s="242"/>
    </row>
    <row r="10" spans="1:26">
      <c r="A10" s="244"/>
      <c r="B10" s="278">
        <v>1994</v>
      </c>
      <c r="C10" s="249">
        <v>97.875399999999999</v>
      </c>
      <c r="D10" s="249">
        <v>97.875399999999999</v>
      </c>
      <c r="E10" s="249">
        <v>97.875399999999999</v>
      </c>
      <c r="F10" s="244"/>
      <c r="G10" s="278">
        <v>1994</v>
      </c>
      <c r="H10" s="249">
        <v>1.7613999999999999</v>
      </c>
      <c r="I10" s="249">
        <v>1.7613999999999999</v>
      </c>
      <c r="J10" s="249">
        <v>1.7613999999999999</v>
      </c>
      <c r="K10" s="244"/>
      <c r="L10" s="244"/>
      <c r="M10" s="244"/>
      <c r="N10" s="257"/>
      <c r="O10" s="257"/>
      <c r="P10" s="257"/>
      <c r="Q10" s="257"/>
      <c r="R10" s="257"/>
      <c r="S10" s="257"/>
      <c r="T10" s="257"/>
      <c r="U10" s="257"/>
      <c r="V10" s="242"/>
      <c r="W10" s="242"/>
      <c r="X10" s="242"/>
      <c r="Y10" s="242"/>
      <c r="Z10" s="242"/>
    </row>
    <row r="11" spans="1:26">
      <c r="A11" s="244"/>
      <c r="B11" s="278">
        <v>1995</v>
      </c>
      <c r="C11" s="249">
        <v>99.059300000000007</v>
      </c>
      <c r="D11" s="249">
        <v>99.059300000000007</v>
      </c>
      <c r="E11" s="249">
        <v>99.059300000000007</v>
      </c>
      <c r="F11" s="244"/>
      <c r="G11" s="278">
        <v>1995</v>
      </c>
      <c r="H11" s="249">
        <v>1.6944000000000001</v>
      </c>
      <c r="I11" s="249">
        <v>1.6944000000000001</v>
      </c>
      <c r="J11" s="249">
        <v>1.6944000000000001</v>
      </c>
      <c r="K11" s="244"/>
      <c r="L11" s="244"/>
      <c r="M11" s="244"/>
      <c r="N11" s="257"/>
      <c r="O11" s="257"/>
      <c r="P11" s="257"/>
      <c r="Q11" s="257"/>
      <c r="R11" s="257"/>
      <c r="S11" s="257"/>
      <c r="T11" s="257"/>
      <c r="U11" s="257"/>
      <c r="V11" s="242"/>
      <c r="W11" s="242"/>
      <c r="X11" s="242"/>
      <c r="Y11" s="242"/>
      <c r="Z11" s="242"/>
    </row>
    <row r="12" spans="1:26">
      <c r="A12" s="244"/>
      <c r="B12" s="278">
        <v>1996</v>
      </c>
      <c r="C12" s="249">
        <v>100.1</v>
      </c>
      <c r="D12" s="249">
        <v>100.1</v>
      </c>
      <c r="E12" s="249">
        <v>100.1</v>
      </c>
      <c r="F12" s="244"/>
      <c r="G12" s="278">
        <v>1996</v>
      </c>
      <c r="H12" s="249">
        <v>1.8182</v>
      </c>
      <c r="I12" s="249">
        <v>1.8182</v>
      </c>
      <c r="J12" s="249">
        <v>1.8182</v>
      </c>
      <c r="K12" s="244"/>
      <c r="L12" s="244"/>
      <c r="M12" s="244"/>
      <c r="N12" s="257"/>
      <c r="O12" s="257"/>
      <c r="P12" s="257"/>
      <c r="Q12" s="257"/>
      <c r="R12" s="257"/>
      <c r="S12" s="257"/>
      <c r="T12" s="257"/>
      <c r="U12" s="257"/>
      <c r="V12" s="242"/>
      <c r="W12" s="242"/>
      <c r="X12" s="242"/>
      <c r="Y12" s="242"/>
      <c r="Z12" s="242"/>
    </row>
    <row r="13" spans="1:26">
      <c r="A13" s="244"/>
      <c r="B13" s="278">
        <v>1997</v>
      </c>
      <c r="C13" s="249">
        <v>101.31</v>
      </c>
      <c r="D13" s="249">
        <v>101.31</v>
      </c>
      <c r="E13" s="249">
        <v>101.31</v>
      </c>
      <c r="F13" s="244"/>
      <c r="G13" s="278">
        <v>1997</v>
      </c>
      <c r="H13" s="249">
        <v>1.4929999999999999</v>
      </c>
      <c r="I13" s="249">
        <v>1.4929999999999999</v>
      </c>
      <c r="J13" s="249">
        <v>1.4929999999999999</v>
      </c>
      <c r="K13" s="244"/>
      <c r="L13" s="244"/>
      <c r="M13" s="244"/>
      <c r="N13" s="257"/>
      <c r="O13" s="257"/>
      <c r="P13" s="257"/>
      <c r="Q13" s="257"/>
      <c r="R13" s="257"/>
      <c r="S13" s="257"/>
      <c r="T13" s="257"/>
      <c r="U13" s="257"/>
      <c r="V13" s="242"/>
      <c r="W13" s="242"/>
      <c r="X13" s="242"/>
      <c r="Y13" s="242"/>
      <c r="Z13" s="242"/>
    </row>
    <row r="14" spans="1:26">
      <c r="A14" s="244"/>
      <c r="B14" s="278">
        <v>1998</v>
      </c>
      <c r="C14" s="249">
        <v>102.61</v>
      </c>
      <c r="D14" s="249">
        <v>102.61</v>
      </c>
      <c r="E14" s="249">
        <v>102.61</v>
      </c>
      <c r="F14" s="244"/>
      <c r="G14" s="278">
        <v>1998</v>
      </c>
      <c r="H14" s="249">
        <v>1.5351999999999999</v>
      </c>
      <c r="I14" s="249">
        <v>1.5351999999999999</v>
      </c>
      <c r="J14" s="249">
        <v>1.5351999999999999</v>
      </c>
      <c r="K14" s="244"/>
      <c r="L14" s="244"/>
      <c r="M14" s="244"/>
      <c r="N14" s="257"/>
      <c r="O14" s="257"/>
      <c r="P14" s="257"/>
      <c r="Q14" s="257"/>
      <c r="R14" s="257"/>
      <c r="S14" s="257"/>
      <c r="T14" s="257"/>
      <c r="U14" s="257"/>
      <c r="V14" s="242"/>
      <c r="W14" s="242"/>
      <c r="X14" s="242"/>
      <c r="Y14" s="242"/>
      <c r="Z14" s="242"/>
    </row>
    <row r="15" spans="1:26">
      <c r="A15" s="244"/>
      <c r="B15" s="278">
        <v>1999</v>
      </c>
      <c r="C15" s="249">
        <v>103.83</v>
      </c>
      <c r="D15" s="249">
        <v>103.83</v>
      </c>
      <c r="E15" s="249">
        <v>103.83</v>
      </c>
      <c r="F15" s="244"/>
      <c r="G15" s="278">
        <v>1999</v>
      </c>
      <c r="H15" s="249">
        <v>1.6368</v>
      </c>
      <c r="I15" s="249">
        <v>1.6368</v>
      </c>
      <c r="J15" s="249">
        <v>1.6368</v>
      </c>
      <c r="K15" s="244"/>
      <c r="L15" s="244"/>
      <c r="M15" s="244"/>
      <c r="N15" s="257"/>
      <c r="O15" s="257"/>
      <c r="P15" s="257"/>
      <c r="Q15" s="257"/>
      <c r="R15" s="257"/>
      <c r="S15" s="257"/>
      <c r="T15" s="257"/>
      <c r="U15" s="257"/>
      <c r="V15" s="242"/>
      <c r="W15" s="242"/>
      <c r="X15" s="242"/>
      <c r="Y15" s="242"/>
      <c r="Z15" s="242"/>
    </row>
    <row r="16" spans="1:26">
      <c r="A16" s="244"/>
      <c r="B16" s="278">
        <v>2000</v>
      </c>
      <c r="C16" s="249">
        <v>105.01</v>
      </c>
      <c r="D16" s="249">
        <v>105.01</v>
      </c>
      <c r="E16" s="249">
        <v>105.01</v>
      </c>
      <c r="F16" s="244"/>
      <c r="G16" s="278">
        <v>2000</v>
      </c>
      <c r="H16" s="249">
        <v>1.6951999999999998</v>
      </c>
      <c r="I16" s="249">
        <v>1.6951999999999998</v>
      </c>
      <c r="J16" s="249">
        <v>1.6951999999999998</v>
      </c>
      <c r="K16" s="244"/>
      <c r="L16" s="244"/>
      <c r="M16" s="244"/>
      <c r="N16" s="257"/>
      <c r="O16" s="257"/>
      <c r="P16" s="257"/>
      <c r="Q16" s="257"/>
      <c r="R16" s="257"/>
      <c r="S16" s="257"/>
      <c r="T16" s="257"/>
      <c r="U16" s="257"/>
      <c r="V16" s="242"/>
      <c r="W16" s="242"/>
      <c r="X16" s="242"/>
      <c r="Y16" s="242"/>
      <c r="Z16" s="242"/>
    </row>
    <row r="17" spans="1:21">
      <c r="A17" s="244"/>
      <c r="B17" s="278">
        <v>2001</v>
      </c>
      <c r="C17" s="249">
        <v>106.27</v>
      </c>
      <c r="D17" s="249">
        <v>106.27</v>
      </c>
      <c r="E17" s="249">
        <v>106.27</v>
      </c>
      <c r="F17" s="244"/>
      <c r="G17" s="278">
        <v>2001</v>
      </c>
      <c r="H17" s="249">
        <v>1.7236000000000002</v>
      </c>
      <c r="I17" s="249">
        <v>1.7236000000000002</v>
      </c>
      <c r="J17" s="249">
        <v>1.7236000000000002</v>
      </c>
      <c r="K17" s="244"/>
      <c r="L17" s="244"/>
      <c r="M17" s="244"/>
      <c r="N17" s="257"/>
      <c r="O17" s="257"/>
      <c r="P17" s="257"/>
      <c r="Q17" s="257"/>
      <c r="R17" s="257"/>
      <c r="S17" s="257"/>
      <c r="T17" s="257"/>
      <c r="U17" s="257"/>
    </row>
    <row r="18" spans="1:21">
      <c r="A18" s="244"/>
      <c r="B18" s="278">
        <v>2002</v>
      </c>
      <c r="C18" s="249">
        <v>107.35</v>
      </c>
      <c r="D18" s="249">
        <v>107.35</v>
      </c>
      <c r="E18" s="249">
        <v>107.35</v>
      </c>
      <c r="F18" s="244"/>
      <c r="G18" s="278">
        <v>2002</v>
      </c>
      <c r="H18" s="249">
        <v>1.7483</v>
      </c>
      <c r="I18" s="249">
        <v>1.7483</v>
      </c>
      <c r="J18" s="249">
        <v>1.7483</v>
      </c>
      <c r="K18" s="244"/>
      <c r="L18" s="244"/>
      <c r="M18" s="244"/>
      <c r="N18" s="257"/>
      <c r="O18" s="257"/>
      <c r="P18" s="257"/>
      <c r="Q18" s="257"/>
      <c r="R18" s="257"/>
      <c r="S18" s="257"/>
      <c r="T18" s="257"/>
      <c r="U18" s="257"/>
    </row>
    <row r="19" spans="1:21">
      <c r="A19" s="244"/>
      <c r="B19" s="278">
        <v>2003</v>
      </c>
      <c r="C19" s="249">
        <v>108.53</v>
      </c>
      <c r="D19" s="249">
        <v>108.53</v>
      </c>
      <c r="E19" s="249">
        <v>108.53</v>
      </c>
      <c r="F19" s="244"/>
      <c r="G19" s="278">
        <v>2003</v>
      </c>
      <c r="H19" s="249">
        <v>1.7886</v>
      </c>
      <c r="I19" s="249">
        <v>1.7886</v>
      </c>
      <c r="J19" s="249">
        <v>1.7886</v>
      </c>
      <c r="K19" s="244"/>
      <c r="L19" s="244"/>
      <c r="M19" s="244"/>
      <c r="N19" s="257"/>
      <c r="O19" s="257"/>
      <c r="P19" s="257"/>
      <c r="Q19" s="257"/>
      <c r="R19" s="257"/>
      <c r="S19" s="257"/>
      <c r="T19" s="257"/>
      <c r="U19" s="257"/>
    </row>
    <row r="20" spans="1:21">
      <c r="A20" s="244"/>
      <c r="B20" s="278">
        <v>2004</v>
      </c>
      <c r="C20" s="249">
        <v>109.73</v>
      </c>
      <c r="D20" s="249">
        <v>109.73</v>
      </c>
      <c r="E20" s="249">
        <v>109.73</v>
      </c>
      <c r="F20" s="244"/>
      <c r="G20" s="278">
        <v>2004</v>
      </c>
      <c r="H20" s="249">
        <v>1.8012000000000001</v>
      </c>
      <c r="I20" s="249">
        <v>1.8012000000000001</v>
      </c>
      <c r="J20" s="249">
        <v>1.8012000000000001</v>
      </c>
      <c r="K20" s="244"/>
      <c r="L20" s="244"/>
      <c r="M20" s="244"/>
      <c r="N20" s="257"/>
      <c r="O20" s="257"/>
      <c r="P20" s="257"/>
      <c r="Q20" s="257"/>
      <c r="R20" s="257"/>
      <c r="S20" s="257"/>
      <c r="T20" s="257"/>
      <c r="U20" s="257"/>
    </row>
    <row r="21" spans="1:21">
      <c r="A21" s="244"/>
      <c r="B21" s="278">
        <v>2005</v>
      </c>
      <c r="C21" s="249">
        <v>111.09061800000001</v>
      </c>
      <c r="D21" s="249">
        <v>111.09061800000001</v>
      </c>
      <c r="E21" s="249">
        <v>111.09061800000001</v>
      </c>
      <c r="F21" s="273"/>
      <c r="G21" s="278">
        <v>2005</v>
      </c>
      <c r="H21" s="249">
        <v>2.2207500934600799</v>
      </c>
      <c r="I21" s="249">
        <v>2.2200000286102299</v>
      </c>
      <c r="J21" s="249">
        <v>2.2200000286102299</v>
      </c>
      <c r="K21" s="273"/>
      <c r="L21" s="244"/>
      <c r="M21" s="244"/>
      <c r="N21" s="257"/>
      <c r="O21" s="257"/>
      <c r="P21" s="257"/>
      <c r="Q21" s="257"/>
      <c r="R21" s="257"/>
      <c r="S21" s="257"/>
      <c r="T21" s="257"/>
      <c r="U21" s="257"/>
    </row>
    <row r="22" spans="1:21">
      <c r="A22" s="244"/>
      <c r="B22" s="278">
        <v>2006</v>
      </c>
      <c r="C22" s="249">
        <v>112.505144</v>
      </c>
      <c r="D22" s="249">
        <v>112.50443</v>
      </c>
      <c r="E22" s="249">
        <v>112.50443</v>
      </c>
      <c r="F22" s="273"/>
      <c r="G22" s="278">
        <v>2006</v>
      </c>
      <c r="H22" s="249">
        <v>1.9242680000000001</v>
      </c>
      <c r="I22" s="249">
        <v>1.923554</v>
      </c>
      <c r="J22" s="249">
        <v>1.923554</v>
      </c>
      <c r="K22" s="273"/>
      <c r="L22" s="244"/>
      <c r="M22" s="273"/>
      <c r="N22" s="257"/>
      <c r="O22" s="272"/>
      <c r="P22" s="272"/>
      <c r="Q22" s="272"/>
      <c r="R22" s="257"/>
      <c r="S22" s="257"/>
      <c r="T22" s="257"/>
      <c r="U22" s="257"/>
    </row>
    <row r="23" spans="1:21">
      <c r="A23" s="244"/>
      <c r="B23" s="278">
        <v>2007</v>
      </c>
      <c r="C23" s="249">
        <v>113.744229</v>
      </c>
      <c r="D23" s="249">
        <v>113.742351</v>
      </c>
      <c r="E23" s="249">
        <v>113.742351</v>
      </c>
      <c r="F23" s="273"/>
      <c r="G23" s="278">
        <v>2007</v>
      </c>
      <c r="H23" s="249">
        <v>1.752534</v>
      </c>
      <c r="I23" s="249">
        <v>1.751396</v>
      </c>
      <c r="J23" s="249">
        <v>1.751396</v>
      </c>
      <c r="K23" s="273"/>
      <c r="L23" s="244"/>
      <c r="M23" s="273"/>
      <c r="N23" s="257"/>
      <c r="O23" s="272"/>
      <c r="P23" s="272"/>
      <c r="Q23" s="272"/>
      <c r="R23" s="257"/>
      <c r="S23" s="257"/>
      <c r="T23" s="257"/>
      <c r="U23" s="257"/>
    </row>
    <row r="24" spans="1:21">
      <c r="A24" s="244"/>
      <c r="B24" s="278">
        <v>2008</v>
      </c>
      <c r="C24" s="249">
        <v>114.70572900000001</v>
      </c>
      <c r="D24" s="249">
        <v>114.672279</v>
      </c>
      <c r="E24" s="249">
        <v>114.672279</v>
      </c>
      <c r="F24" s="273"/>
      <c r="G24" s="278">
        <v>2008</v>
      </c>
      <c r="H24" s="249">
        <v>1.477956</v>
      </c>
      <c r="I24" s="249">
        <v>1.4464270000000001</v>
      </c>
      <c r="J24" s="249">
        <v>1.4464270000000001</v>
      </c>
      <c r="K24" s="273"/>
      <c r="L24" s="244"/>
      <c r="M24" s="273"/>
      <c r="N24" s="257"/>
      <c r="O24" s="272"/>
      <c r="P24" s="272"/>
      <c r="Q24" s="272"/>
      <c r="R24" s="257"/>
      <c r="S24" s="257"/>
      <c r="T24" s="257"/>
      <c r="U24" s="257"/>
    </row>
    <row r="25" spans="1:21">
      <c r="A25" s="244"/>
      <c r="B25" s="278">
        <v>2009</v>
      </c>
      <c r="C25" s="249">
        <v>115.482472</v>
      </c>
      <c r="D25" s="249">
        <v>115.639915</v>
      </c>
      <c r="E25" s="249">
        <v>115.639915</v>
      </c>
      <c r="F25" s="273"/>
      <c r="G25" s="278">
        <v>2009</v>
      </c>
      <c r="H25" s="249">
        <v>1.295355</v>
      </c>
      <c r="I25" s="249">
        <v>1.486157</v>
      </c>
      <c r="J25" s="249">
        <v>1.486157</v>
      </c>
      <c r="K25" s="273"/>
      <c r="L25" s="244"/>
      <c r="M25" s="273"/>
      <c r="N25" s="257"/>
      <c r="O25" s="272"/>
      <c r="P25" s="272"/>
      <c r="Q25" s="272"/>
      <c r="R25" s="257"/>
      <c r="S25" s="257"/>
      <c r="T25" s="257"/>
      <c r="U25" s="257"/>
    </row>
    <row r="26" spans="1:21">
      <c r="A26" s="244"/>
      <c r="B26" s="278">
        <v>2010</v>
      </c>
      <c r="C26" s="249">
        <v>116.046654</v>
      </c>
      <c r="D26" s="249">
        <v>116.489699</v>
      </c>
      <c r="E26" s="249">
        <v>116.127567</v>
      </c>
      <c r="F26" s="273"/>
      <c r="G26" s="278">
        <v>2010</v>
      </c>
      <c r="H26" s="249">
        <v>1.084185</v>
      </c>
      <c r="I26" s="249">
        <v>1.3706660000000002</v>
      </c>
      <c r="J26" s="249">
        <v>1.0085389999999999</v>
      </c>
      <c r="K26" s="273"/>
      <c r="L26" s="244"/>
      <c r="M26" s="273"/>
      <c r="N26" s="257"/>
      <c r="O26" s="272"/>
      <c r="P26" s="272"/>
      <c r="Q26" s="272"/>
      <c r="R26" s="257"/>
      <c r="S26" s="257"/>
      <c r="T26" s="257"/>
      <c r="U26" s="257"/>
    </row>
    <row r="27" spans="1:21">
      <c r="A27" s="244"/>
      <c r="B27" s="278">
        <v>2011</v>
      </c>
      <c r="C27" s="249">
        <v>117.03958900000001</v>
      </c>
      <c r="D27" s="249">
        <v>117.77914699999999</v>
      </c>
      <c r="E27" s="249">
        <v>116.910115</v>
      </c>
      <c r="F27" s="273"/>
      <c r="G27" s="278">
        <v>2011</v>
      </c>
      <c r="H27" s="249">
        <v>1.513439</v>
      </c>
      <c r="I27" s="249">
        <v>1.8122640000000001</v>
      </c>
      <c r="J27" s="249">
        <v>1.3035969999999999</v>
      </c>
      <c r="K27" s="273"/>
      <c r="L27" s="244"/>
      <c r="M27" s="273"/>
      <c r="N27" s="257"/>
      <c r="O27" s="272"/>
      <c r="P27" s="272"/>
      <c r="Q27" s="272"/>
      <c r="R27" s="257"/>
      <c r="S27" s="257"/>
      <c r="T27" s="257"/>
      <c r="U27" s="257"/>
    </row>
    <row r="28" spans="1:21">
      <c r="A28" s="244"/>
      <c r="B28" s="278">
        <v>2012</v>
      </c>
      <c r="C28" s="249">
        <v>118.241658</v>
      </c>
      <c r="D28" s="249">
        <v>119.316733</v>
      </c>
      <c r="E28" s="249">
        <v>117.86112</v>
      </c>
      <c r="F28" s="273"/>
      <c r="G28" s="278">
        <v>2012</v>
      </c>
      <c r="H28" s="249">
        <v>1.7252099999999999</v>
      </c>
      <c r="I28" s="249">
        <v>2.0644849999999999</v>
      </c>
      <c r="J28" s="249">
        <v>1.4738249999999999</v>
      </c>
      <c r="K28" s="273"/>
      <c r="L28" s="244"/>
      <c r="M28" s="273"/>
      <c r="N28" s="257"/>
      <c r="O28" s="272"/>
      <c r="P28" s="272"/>
      <c r="Q28" s="272"/>
      <c r="R28" s="257"/>
      <c r="S28" s="257"/>
      <c r="T28" s="257"/>
      <c r="U28" s="257"/>
    </row>
    <row r="29" spans="1:21">
      <c r="A29" s="244"/>
      <c r="B29" s="278">
        <v>2013</v>
      </c>
      <c r="C29" s="249">
        <v>119.57462599999999</v>
      </c>
      <c r="D29" s="249">
        <v>121.01568899999999</v>
      </c>
      <c r="E29" s="249">
        <v>118.907163</v>
      </c>
      <c r="F29" s="273"/>
      <c r="G29" s="278">
        <v>2013</v>
      </c>
      <c r="H29" s="249">
        <v>1.859699</v>
      </c>
      <c r="I29" s="249">
        <v>2.2309609999999997</v>
      </c>
      <c r="J29" s="249">
        <v>1.5715250000000001</v>
      </c>
      <c r="K29" s="273"/>
      <c r="L29" s="244"/>
      <c r="M29" s="273"/>
      <c r="N29" s="257"/>
      <c r="O29" s="272"/>
      <c r="P29" s="272"/>
      <c r="Q29" s="272"/>
      <c r="R29" s="257"/>
      <c r="S29" s="257"/>
      <c r="T29" s="257"/>
      <c r="U29" s="257"/>
    </row>
    <row r="30" spans="1:21">
      <c r="A30" s="244"/>
      <c r="B30" s="278">
        <v>2014</v>
      </c>
      <c r="C30" s="249">
        <v>120.93214399999999</v>
      </c>
      <c r="D30" s="249">
        <v>122.78010399999999</v>
      </c>
      <c r="E30" s="249">
        <v>119.981137</v>
      </c>
      <c r="F30" s="273"/>
      <c r="G30" s="278">
        <v>2014</v>
      </c>
      <c r="H30" s="249">
        <v>1.8886559999999999</v>
      </c>
      <c r="I30" s="249">
        <v>2.3023049999999996</v>
      </c>
      <c r="J30" s="249">
        <v>1.602735</v>
      </c>
      <c r="K30" s="273"/>
      <c r="L30" s="244"/>
      <c r="M30" s="273"/>
      <c r="N30" s="257"/>
      <c r="O30" s="272"/>
      <c r="P30" s="272"/>
      <c r="Q30" s="272"/>
      <c r="R30" s="257"/>
      <c r="S30" s="257"/>
      <c r="T30" s="257"/>
      <c r="U30" s="257"/>
    </row>
    <row r="31" spans="1:21">
      <c r="A31" s="244"/>
      <c r="B31" s="278">
        <v>2015</v>
      </c>
      <c r="C31" s="249">
        <v>122.32328800000001</v>
      </c>
      <c r="D31" s="249">
        <v>124.621572</v>
      </c>
      <c r="E31" s="249">
        <v>121.050286</v>
      </c>
      <c r="F31" s="273"/>
      <c r="G31" s="278">
        <v>2015</v>
      </c>
      <c r="H31" s="249">
        <v>1.927359</v>
      </c>
      <c r="I31" s="249">
        <v>2.3858959999999998</v>
      </c>
      <c r="J31" s="249">
        <v>1.6017110000000001</v>
      </c>
      <c r="K31" s="273"/>
      <c r="L31" s="244"/>
      <c r="M31" s="273"/>
      <c r="N31" s="257"/>
      <c r="O31" s="272"/>
      <c r="P31" s="272"/>
      <c r="Q31" s="272"/>
      <c r="R31" s="257"/>
      <c r="S31" s="257"/>
      <c r="T31" s="257"/>
      <c r="U31" s="257"/>
    </row>
    <row r="32" spans="1:21">
      <c r="A32" s="244"/>
      <c r="B32" s="278">
        <v>2016</v>
      </c>
      <c r="C32" s="249">
        <v>123.759356</v>
      </c>
      <c r="D32" s="249">
        <v>126.483976</v>
      </c>
      <c r="E32" s="249">
        <v>122.126392</v>
      </c>
      <c r="F32" s="273"/>
      <c r="G32" s="278">
        <v>2016</v>
      </c>
      <c r="H32" s="249">
        <v>1.977727</v>
      </c>
      <c r="I32" s="249">
        <v>2.4140039999999998</v>
      </c>
      <c r="J32" s="249">
        <v>1.6127180000000001</v>
      </c>
      <c r="K32" s="273"/>
      <c r="L32" s="244"/>
      <c r="M32" s="273"/>
      <c r="N32" s="257"/>
      <c r="O32" s="272"/>
      <c r="P32" s="272"/>
      <c r="Q32" s="272"/>
      <c r="R32" s="257"/>
      <c r="S32" s="257"/>
      <c r="T32" s="257"/>
      <c r="U32" s="257"/>
    </row>
    <row r="33" spans="1:21">
      <c r="A33" s="244"/>
      <c r="B33" s="278">
        <v>2017</v>
      </c>
      <c r="C33" s="249">
        <v>125.20220500000001</v>
      </c>
      <c r="D33" s="249">
        <v>128.320931</v>
      </c>
      <c r="E33" s="249">
        <v>123.196549</v>
      </c>
      <c r="F33" s="273"/>
      <c r="G33" s="278">
        <v>2017</v>
      </c>
      <c r="H33" s="249">
        <v>1.9903679999999999</v>
      </c>
      <c r="I33" s="249">
        <v>2.395921</v>
      </c>
      <c r="J33" s="249">
        <v>1.611002</v>
      </c>
      <c r="K33" s="273"/>
      <c r="L33" s="244"/>
      <c r="M33" s="273"/>
      <c r="N33" s="257"/>
      <c r="O33" s="272"/>
      <c r="P33" s="272"/>
      <c r="Q33" s="272"/>
      <c r="R33" s="257"/>
      <c r="S33" s="257"/>
      <c r="T33" s="257"/>
      <c r="U33" s="257"/>
    </row>
    <row r="34" spans="1:21">
      <c r="A34" s="244"/>
      <c r="B34" s="278">
        <v>2018</v>
      </c>
      <c r="C34" s="249">
        <v>126.650586</v>
      </c>
      <c r="D34" s="249">
        <v>130.16437199999999</v>
      </c>
      <c r="E34" s="249">
        <v>124.245812</v>
      </c>
      <c r="F34" s="273"/>
      <c r="G34" s="278">
        <v>2018</v>
      </c>
      <c r="H34" s="249">
        <v>2.0019019999999998</v>
      </c>
      <c r="I34" s="249">
        <v>2.4097119999999999</v>
      </c>
      <c r="J34" s="249">
        <v>1.5943579999999999</v>
      </c>
      <c r="K34" s="273"/>
      <c r="L34" s="244"/>
      <c r="M34" s="273"/>
      <c r="N34" s="257"/>
      <c r="O34" s="272"/>
      <c r="P34" s="272"/>
      <c r="Q34" s="272"/>
      <c r="R34" s="257"/>
      <c r="S34" s="257"/>
      <c r="T34" s="257"/>
      <c r="U34" s="257"/>
    </row>
    <row r="35" spans="1:21">
      <c r="A35" s="244"/>
      <c r="B35" s="278">
        <v>2019</v>
      </c>
      <c r="C35" s="249">
        <v>128.105448</v>
      </c>
      <c r="D35" s="249">
        <v>131.922167</v>
      </c>
      <c r="E35" s="249">
        <v>125.234993</v>
      </c>
      <c r="F35" s="273"/>
      <c r="G35" s="278">
        <v>2019</v>
      </c>
      <c r="H35" s="249">
        <v>2.014443</v>
      </c>
      <c r="I35" s="249">
        <v>2.3313360000000003</v>
      </c>
      <c r="J35" s="249">
        <v>1.538486</v>
      </c>
      <c r="K35" s="273"/>
      <c r="L35" s="244"/>
      <c r="M35" s="273"/>
      <c r="N35" s="257"/>
      <c r="O35" s="272"/>
      <c r="P35" s="272"/>
      <c r="Q35" s="272"/>
      <c r="R35" s="257"/>
      <c r="S35" s="257"/>
      <c r="T35" s="257"/>
      <c r="U35" s="257"/>
    </row>
    <row r="36" spans="1:21">
      <c r="A36" s="244"/>
      <c r="B36" s="278">
        <v>2020</v>
      </c>
      <c r="C36" s="249">
        <v>129.53479899999999</v>
      </c>
      <c r="D36" s="249">
        <v>133.50349199999999</v>
      </c>
      <c r="E36" s="249">
        <v>126.078778</v>
      </c>
      <c r="F36" s="273"/>
      <c r="G36" s="278">
        <v>2020</v>
      </c>
      <c r="H36" s="249">
        <v>1.9949790000000001</v>
      </c>
      <c r="I36" s="249">
        <v>2.1615129999999998</v>
      </c>
      <c r="J36" s="249">
        <v>1.3968210000000001</v>
      </c>
      <c r="K36" s="273"/>
      <c r="L36" s="244"/>
      <c r="M36" s="273"/>
      <c r="N36" s="257"/>
      <c r="O36" s="272"/>
      <c r="P36" s="272"/>
      <c r="Q36" s="272"/>
      <c r="R36" s="257"/>
      <c r="S36" s="257"/>
      <c r="T36" s="257"/>
      <c r="U36" s="257"/>
    </row>
    <row r="37" spans="1:21">
      <c r="A37" s="244"/>
      <c r="B37" s="278">
        <v>2021</v>
      </c>
      <c r="C37" s="249">
        <v>130.89250799999999</v>
      </c>
      <c r="D37" s="249">
        <v>135.02773199999999</v>
      </c>
      <c r="E37" s="249">
        <v>126.85162099999999</v>
      </c>
      <c r="F37" s="273"/>
      <c r="G37" s="278">
        <v>2021</v>
      </c>
      <c r="H37" s="249">
        <v>1.9291259999999999</v>
      </c>
      <c r="I37" s="249">
        <v>2.110131</v>
      </c>
      <c r="J37" s="249">
        <v>1.3287710000000001</v>
      </c>
      <c r="K37" s="273"/>
      <c r="L37" s="244"/>
      <c r="M37" s="273"/>
      <c r="N37" s="257"/>
      <c r="O37" s="272"/>
      <c r="P37" s="272"/>
      <c r="Q37" s="272"/>
      <c r="R37" s="257"/>
      <c r="S37" s="257"/>
      <c r="T37" s="257"/>
      <c r="U37" s="257"/>
    </row>
    <row r="38" spans="1:21">
      <c r="A38" s="244"/>
      <c r="B38" s="278">
        <v>2022</v>
      </c>
      <c r="C38" s="249">
        <v>132.20246599999999</v>
      </c>
      <c r="D38" s="249">
        <v>136.541417</v>
      </c>
      <c r="E38" s="249">
        <v>127.58604699999999</v>
      </c>
      <c r="F38" s="273"/>
      <c r="G38" s="278">
        <v>2022</v>
      </c>
      <c r="H38" s="249">
        <v>1.8867750000000001</v>
      </c>
      <c r="I38" s="249">
        <v>2.1050439999999999</v>
      </c>
      <c r="J38" s="249">
        <v>1.2928919999999999</v>
      </c>
      <c r="K38" s="273"/>
      <c r="L38" s="244"/>
      <c r="M38" s="273"/>
      <c r="N38" s="257"/>
      <c r="O38" s="272"/>
      <c r="P38" s="272"/>
      <c r="Q38" s="272"/>
      <c r="R38" s="257"/>
      <c r="S38" s="257"/>
      <c r="T38" s="257"/>
      <c r="U38" s="257"/>
    </row>
    <row r="39" spans="1:21">
      <c r="A39" s="244"/>
      <c r="B39" s="278">
        <v>2023</v>
      </c>
      <c r="C39" s="249">
        <v>133.492739</v>
      </c>
      <c r="D39" s="249">
        <v>138.059721</v>
      </c>
      <c r="E39" s="249">
        <v>128.29825</v>
      </c>
      <c r="F39" s="273"/>
      <c r="G39" s="278">
        <v>2023</v>
      </c>
      <c r="H39" s="249">
        <v>1.872242</v>
      </c>
      <c r="I39" s="249">
        <v>2.1150570000000002</v>
      </c>
      <c r="J39" s="249">
        <v>1.272988</v>
      </c>
      <c r="K39" s="273"/>
      <c r="L39" s="244"/>
      <c r="M39" s="273"/>
      <c r="N39" s="257"/>
      <c r="O39" s="272"/>
      <c r="P39" s="272"/>
      <c r="Q39" s="272"/>
      <c r="R39" s="257"/>
      <c r="S39" s="257"/>
      <c r="T39" s="257"/>
      <c r="U39" s="257"/>
    </row>
    <row r="40" spans="1:21">
      <c r="A40" s="244"/>
      <c r="B40" s="278">
        <v>2024</v>
      </c>
      <c r="C40" s="249">
        <v>134.77316200000001</v>
      </c>
      <c r="D40" s="249">
        <v>139.605131</v>
      </c>
      <c r="E40" s="249">
        <v>129.00630000000001</v>
      </c>
      <c r="F40" s="273"/>
      <c r="G40" s="278">
        <v>2024</v>
      </c>
      <c r="H40" s="249">
        <v>1.867335</v>
      </c>
      <c r="I40" s="249">
        <v>2.1474960000000003</v>
      </c>
      <c r="J40" s="249">
        <v>1.2710219999999999</v>
      </c>
      <c r="K40" s="273"/>
      <c r="L40" s="244"/>
      <c r="M40" s="273"/>
      <c r="N40" s="257"/>
      <c r="O40" s="272"/>
      <c r="P40" s="272"/>
      <c r="Q40" s="272"/>
      <c r="R40" s="257"/>
      <c r="S40" s="257"/>
      <c r="T40" s="257"/>
      <c r="U40" s="257"/>
    </row>
    <row r="41" spans="1:21">
      <c r="A41" s="244"/>
      <c r="B41" s="278">
        <v>2025</v>
      </c>
      <c r="C41" s="249">
        <v>136.067958</v>
      </c>
      <c r="D41" s="249">
        <v>141.20360700000001</v>
      </c>
      <c r="E41" s="249">
        <v>129.712468</v>
      </c>
      <c r="F41" s="273"/>
      <c r="G41" s="278">
        <v>2025</v>
      </c>
      <c r="H41" s="249">
        <v>1.8865080000000001</v>
      </c>
      <c r="I41" s="249">
        <v>2.2059489999999999</v>
      </c>
      <c r="J41" s="249">
        <v>1.271344</v>
      </c>
      <c r="K41" s="273"/>
      <c r="L41" s="244"/>
      <c r="M41" s="273"/>
      <c r="N41" s="257"/>
      <c r="O41" s="272"/>
      <c r="P41" s="272"/>
      <c r="Q41" s="272"/>
      <c r="R41" s="257"/>
      <c r="S41" s="257"/>
      <c r="T41" s="257"/>
      <c r="U41" s="257"/>
    </row>
    <row r="42" spans="1:21">
      <c r="A42" s="244"/>
      <c r="B42" s="278">
        <v>2026</v>
      </c>
      <c r="C42" s="249">
        <v>137.349639</v>
      </c>
      <c r="D42" s="249">
        <v>142.85918000000001</v>
      </c>
      <c r="E42" s="249">
        <v>130.396771</v>
      </c>
      <c r="F42" s="273"/>
      <c r="G42" s="278">
        <v>2026</v>
      </c>
      <c r="H42" s="249">
        <v>1.8781509999999999</v>
      </c>
      <c r="I42" s="249">
        <v>2.2686520000000003</v>
      </c>
      <c r="J42" s="249">
        <v>1.25166</v>
      </c>
      <c r="K42" s="273"/>
      <c r="L42" s="244"/>
      <c r="M42" s="273"/>
      <c r="N42" s="257"/>
      <c r="O42" s="272"/>
      <c r="P42" s="272"/>
      <c r="Q42" s="272"/>
      <c r="R42" s="257"/>
      <c r="S42" s="257"/>
      <c r="T42" s="257"/>
      <c r="U42" s="257"/>
    </row>
    <row r="43" spans="1:21">
      <c r="A43" s="244"/>
      <c r="B43" s="278">
        <v>2027</v>
      </c>
      <c r="C43" s="249">
        <v>138.59213299999999</v>
      </c>
      <c r="D43" s="249">
        <v>144.52938900000001</v>
      </c>
      <c r="E43" s="249">
        <v>131.05926400000001</v>
      </c>
      <c r="F43" s="273"/>
      <c r="G43" s="278">
        <v>2027</v>
      </c>
      <c r="H43" s="249">
        <v>1.843615</v>
      </c>
      <c r="I43" s="249">
        <v>2.289161</v>
      </c>
      <c r="J43" s="249">
        <v>1.2319180000000001</v>
      </c>
      <c r="K43" s="273"/>
      <c r="L43" s="244"/>
      <c r="M43" s="273"/>
      <c r="N43" s="257"/>
      <c r="O43" s="272"/>
      <c r="P43" s="272"/>
      <c r="Q43" s="272"/>
      <c r="R43" s="257"/>
      <c r="S43" s="257"/>
      <c r="T43" s="257"/>
      <c r="U43" s="257"/>
    </row>
    <row r="44" spans="1:21">
      <c r="A44" s="244"/>
      <c r="B44" s="278">
        <v>2028</v>
      </c>
      <c r="C44" s="249">
        <v>139.77856199999999</v>
      </c>
      <c r="D44" s="249">
        <v>146.182346</v>
      </c>
      <c r="E44" s="249">
        <v>131.67333600000001</v>
      </c>
      <c r="F44" s="273"/>
      <c r="G44" s="278">
        <v>2028</v>
      </c>
      <c r="H44" s="249">
        <v>1.7920050000000001</v>
      </c>
      <c r="I44" s="249">
        <v>2.2778630000000004</v>
      </c>
      <c r="J44" s="249">
        <v>1.18544</v>
      </c>
      <c r="K44" s="273"/>
      <c r="L44" s="244"/>
      <c r="M44" s="273"/>
      <c r="N44" s="257"/>
      <c r="O44" s="272"/>
      <c r="P44" s="272"/>
      <c r="Q44" s="272"/>
      <c r="R44" s="257"/>
      <c r="S44" s="257"/>
      <c r="T44" s="257"/>
      <c r="U44" s="257"/>
    </row>
    <row r="45" spans="1:21">
      <c r="A45" s="244"/>
      <c r="B45" s="278">
        <v>2029</v>
      </c>
      <c r="C45" s="249">
        <v>140.92945800000001</v>
      </c>
      <c r="D45" s="249">
        <v>147.834202</v>
      </c>
      <c r="E45" s="249">
        <v>132.25694999999999</v>
      </c>
      <c r="F45" s="273"/>
      <c r="G45" s="278">
        <v>2029</v>
      </c>
      <c r="H45" s="249">
        <v>1.7606120000000001</v>
      </c>
      <c r="I45" s="249">
        <v>2.2826149999999998</v>
      </c>
      <c r="J45" s="249">
        <v>1.156639</v>
      </c>
      <c r="K45" s="273"/>
      <c r="L45" s="244"/>
      <c r="M45" s="273"/>
      <c r="N45" s="257"/>
      <c r="O45" s="272"/>
      <c r="P45" s="272"/>
      <c r="Q45" s="272"/>
      <c r="R45" s="257"/>
      <c r="S45" s="257"/>
      <c r="T45" s="257"/>
      <c r="U45" s="257"/>
    </row>
    <row r="46" spans="1:21">
      <c r="A46" s="244"/>
      <c r="B46" s="278">
        <v>2030</v>
      </c>
      <c r="C46" s="249">
        <v>142.08230699999999</v>
      </c>
      <c r="D46" s="249">
        <v>149.50614300000001</v>
      </c>
      <c r="E46" s="249">
        <v>132.86010300000001</v>
      </c>
      <c r="F46" s="273"/>
      <c r="G46" s="278">
        <v>2030</v>
      </c>
      <c r="H46" s="249">
        <v>1.766478</v>
      </c>
      <c r="I46" s="249">
        <v>2.3085119999999999</v>
      </c>
      <c r="J46" s="249">
        <v>1.1775860000000002</v>
      </c>
      <c r="K46" s="273"/>
      <c r="L46" s="244"/>
      <c r="M46" s="273"/>
      <c r="N46" s="257"/>
      <c r="O46" s="272"/>
      <c r="P46" s="272"/>
      <c r="Q46" s="272"/>
      <c r="R46" s="257"/>
      <c r="S46" s="257"/>
      <c r="T46" s="257"/>
      <c r="U46" s="257"/>
    </row>
    <row r="47" spans="1:21">
      <c r="A47" s="244"/>
      <c r="B47" s="278">
        <v>2031</v>
      </c>
      <c r="C47" s="255">
        <v>142.08230699999999</v>
      </c>
      <c r="D47" s="255">
        <v>149.50614300000001</v>
      </c>
      <c r="E47" s="255">
        <v>132.86010300000001</v>
      </c>
      <c r="F47" s="244"/>
      <c r="G47" s="278">
        <v>2031</v>
      </c>
      <c r="H47" s="255">
        <v>1.766478</v>
      </c>
      <c r="I47" s="255">
        <v>2.3085119999999999</v>
      </c>
      <c r="J47" s="255">
        <v>1.177586</v>
      </c>
      <c r="K47" s="244"/>
      <c r="L47" s="244"/>
      <c r="M47" s="244"/>
      <c r="N47" s="257"/>
      <c r="O47" s="257"/>
      <c r="P47" s="257"/>
      <c r="Q47" s="257"/>
      <c r="R47" s="257"/>
      <c r="S47" s="257"/>
      <c r="T47" s="257"/>
      <c r="U47" s="257"/>
    </row>
    <row r="48" spans="1:21">
      <c r="A48" s="244"/>
      <c r="B48" s="278">
        <v>2032</v>
      </c>
      <c r="C48" s="255">
        <v>142.08230699999999</v>
      </c>
      <c r="D48" s="255">
        <v>149.50614300000001</v>
      </c>
      <c r="E48" s="255">
        <v>132.86010300000001</v>
      </c>
      <c r="F48" s="244"/>
      <c r="G48" s="278">
        <v>2032</v>
      </c>
      <c r="H48" s="255">
        <v>1.766478</v>
      </c>
      <c r="I48" s="255">
        <v>2.3085119999999999</v>
      </c>
      <c r="J48" s="255">
        <v>1.177586</v>
      </c>
      <c r="K48" s="244"/>
      <c r="L48" s="244"/>
      <c r="M48" s="244"/>
      <c r="N48" s="257"/>
      <c r="O48" s="257"/>
      <c r="P48" s="257"/>
      <c r="Q48" s="257"/>
      <c r="R48" s="257"/>
      <c r="S48" s="257"/>
      <c r="T48" s="257"/>
      <c r="U48" s="257"/>
    </row>
    <row r="49" spans="1:21">
      <c r="A49" s="244"/>
      <c r="B49" s="278">
        <v>2033</v>
      </c>
      <c r="C49" s="255">
        <v>142.08230699999999</v>
      </c>
      <c r="D49" s="255">
        <v>149.50614300000001</v>
      </c>
      <c r="E49" s="255">
        <v>132.86010300000001</v>
      </c>
      <c r="F49" s="244"/>
      <c r="G49" s="278">
        <v>2033</v>
      </c>
      <c r="H49" s="255">
        <v>1.766478</v>
      </c>
      <c r="I49" s="255">
        <v>2.3085119999999999</v>
      </c>
      <c r="J49" s="255">
        <v>1.177586</v>
      </c>
      <c r="K49" s="244"/>
      <c r="L49" s="244"/>
      <c r="M49" s="244"/>
      <c r="N49" s="257"/>
      <c r="O49" s="257"/>
      <c r="P49" s="257"/>
      <c r="Q49" s="257"/>
      <c r="R49" s="257"/>
      <c r="S49" s="257"/>
      <c r="T49" s="257"/>
      <c r="U49" s="257"/>
    </row>
    <row r="50" spans="1:21">
      <c r="A50" s="244"/>
      <c r="B50" s="278">
        <v>2034</v>
      </c>
      <c r="C50" s="255">
        <v>142.08230699999999</v>
      </c>
      <c r="D50" s="255">
        <v>149.50614300000001</v>
      </c>
      <c r="E50" s="255">
        <v>132.86010300000001</v>
      </c>
      <c r="F50" s="244"/>
      <c r="G50" s="278">
        <v>2034</v>
      </c>
      <c r="H50" s="255">
        <v>1.766478</v>
      </c>
      <c r="I50" s="255">
        <v>2.3085119999999999</v>
      </c>
      <c r="J50" s="255">
        <v>1.177586</v>
      </c>
      <c r="K50" s="244"/>
      <c r="L50" s="244"/>
      <c r="M50" s="244"/>
      <c r="N50" s="257"/>
      <c r="O50" s="257"/>
      <c r="P50" s="257"/>
      <c r="Q50" s="257"/>
      <c r="R50" s="257"/>
      <c r="S50" s="257"/>
      <c r="T50" s="257"/>
      <c r="U50" s="257"/>
    </row>
    <row r="51" spans="1:21">
      <c r="A51" s="244"/>
      <c r="B51" s="278">
        <v>2035</v>
      </c>
      <c r="C51" s="255">
        <v>142.08230699999999</v>
      </c>
      <c r="D51" s="255">
        <v>149.50614300000001</v>
      </c>
      <c r="E51" s="255">
        <v>132.86010300000001</v>
      </c>
      <c r="F51" s="244"/>
      <c r="G51" s="278">
        <v>2035</v>
      </c>
      <c r="H51" s="255">
        <v>1.766478</v>
      </c>
      <c r="I51" s="255">
        <v>2.3085119999999999</v>
      </c>
      <c r="J51" s="255">
        <v>1.177586</v>
      </c>
      <c r="K51" s="244"/>
      <c r="L51" s="244"/>
      <c r="M51" s="244"/>
      <c r="N51" s="257"/>
      <c r="O51" s="257"/>
      <c r="P51" s="257"/>
      <c r="Q51" s="257"/>
      <c r="R51" s="257"/>
      <c r="S51" s="257"/>
      <c r="T51" s="257"/>
      <c r="U51" s="257"/>
    </row>
    <row r="52" spans="1:21">
      <c r="A52" s="244"/>
      <c r="B52" s="278">
        <v>2036</v>
      </c>
      <c r="C52" s="255">
        <v>142.08230699999999</v>
      </c>
      <c r="D52" s="255">
        <v>149.50614300000001</v>
      </c>
      <c r="E52" s="255">
        <v>132.86010300000001</v>
      </c>
      <c r="F52" s="244"/>
      <c r="G52" s="278">
        <v>2036</v>
      </c>
      <c r="H52" s="255">
        <v>1.766478</v>
      </c>
      <c r="I52" s="255">
        <v>2.3085119999999999</v>
      </c>
      <c r="J52" s="255">
        <v>1.177586</v>
      </c>
      <c r="K52" s="244"/>
      <c r="L52" s="244"/>
      <c r="M52" s="244"/>
      <c r="N52" s="257"/>
      <c r="O52" s="257"/>
      <c r="P52" s="257"/>
      <c r="Q52" s="257"/>
      <c r="R52" s="257"/>
      <c r="S52" s="257"/>
      <c r="T52" s="257"/>
      <c r="U52" s="257"/>
    </row>
    <row r="53" spans="1:21">
      <c r="A53" s="244"/>
      <c r="B53" s="278">
        <v>2037</v>
      </c>
      <c r="C53" s="255">
        <v>142.08230699999999</v>
      </c>
      <c r="D53" s="255">
        <v>149.50614300000001</v>
      </c>
      <c r="E53" s="255">
        <v>132.86010300000001</v>
      </c>
      <c r="F53" s="244"/>
      <c r="G53" s="278">
        <v>2037</v>
      </c>
      <c r="H53" s="255">
        <v>1.766478</v>
      </c>
      <c r="I53" s="255">
        <v>2.3085119999999999</v>
      </c>
      <c r="J53" s="255">
        <v>1.177586</v>
      </c>
      <c r="K53" s="244"/>
      <c r="L53" s="244"/>
      <c r="M53" s="244"/>
      <c r="N53" s="257"/>
      <c r="O53" s="257"/>
      <c r="P53" s="257"/>
      <c r="Q53" s="257"/>
      <c r="R53" s="257"/>
      <c r="S53" s="257"/>
      <c r="T53" s="257"/>
      <c r="U53" s="257"/>
    </row>
    <row r="54" spans="1:21">
      <c r="A54" s="244"/>
      <c r="B54" s="278">
        <v>2038</v>
      </c>
      <c r="C54" s="255">
        <v>142.08230699999999</v>
      </c>
      <c r="D54" s="255">
        <v>149.50614300000001</v>
      </c>
      <c r="E54" s="255">
        <v>132.86010300000001</v>
      </c>
      <c r="F54" s="244"/>
      <c r="G54" s="278">
        <v>2038</v>
      </c>
      <c r="H54" s="255">
        <v>1.766478</v>
      </c>
      <c r="I54" s="255">
        <v>2.3085119999999999</v>
      </c>
      <c r="J54" s="255">
        <v>1.177586</v>
      </c>
      <c r="K54" s="244"/>
      <c r="L54" s="244"/>
      <c r="M54" s="244"/>
      <c r="N54" s="257"/>
      <c r="O54" s="257"/>
      <c r="P54" s="257"/>
      <c r="Q54" s="257"/>
      <c r="R54" s="257"/>
      <c r="S54" s="257"/>
      <c r="T54" s="257"/>
      <c r="U54" s="257"/>
    </row>
    <row r="55" spans="1:21">
      <c r="A55" s="244"/>
      <c r="B55" s="278">
        <v>2039</v>
      </c>
      <c r="C55" s="255">
        <v>142.08230699999999</v>
      </c>
      <c r="D55" s="255">
        <v>149.50614300000001</v>
      </c>
      <c r="E55" s="255">
        <v>132.86010300000001</v>
      </c>
      <c r="F55" s="244"/>
      <c r="G55" s="278">
        <v>2039</v>
      </c>
      <c r="H55" s="255">
        <v>1.766478</v>
      </c>
      <c r="I55" s="255">
        <v>2.3085119999999999</v>
      </c>
      <c r="J55" s="255">
        <v>1.177586</v>
      </c>
      <c r="K55" s="244"/>
      <c r="L55" s="244"/>
      <c r="M55" s="244"/>
      <c r="N55" s="257"/>
      <c r="O55" s="257"/>
      <c r="P55" s="257"/>
      <c r="Q55" s="257"/>
      <c r="R55" s="257"/>
      <c r="S55" s="257"/>
      <c r="T55" s="257"/>
      <c r="U55" s="257"/>
    </row>
    <row r="56" spans="1:21">
      <c r="A56" s="244"/>
      <c r="B56" s="278">
        <v>2040</v>
      </c>
      <c r="C56" s="255">
        <v>142.08230699999999</v>
      </c>
      <c r="D56" s="255">
        <v>149.50614300000001</v>
      </c>
      <c r="E56" s="255">
        <v>132.86010300000001</v>
      </c>
      <c r="F56" s="244"/>
      <c r="G56" s="278">
        <v>2040</v>
      </c>
      <c r="H56" s="255">
        <v>1.766478</v>
      </c>
      <c r="I56" s="255">
        <v>2.3085119999999999</v>
      </c>
      <c r="J56" s="255">
        <v>1.177586</v>
      </c>
      <c r="K56" s="244"/>
      <c r="L56" s="244"/>
      <c r="M56" s="244"/>
      <c r="N56" s="257"/>
      <c r="O56" s="257"/>
      <c r="P56" s="257"/>
      <c r="Q56" s="257"/>
      <c r="R56" s="257"/>
      <c r="S56" s="257"/>
      <c r="T56" s="257"/>
      <c r="U56" s="257"/>
    </row>
    <row r="57" spans="1:21">
      <c r="A57" s="244"/>
      <c r="B57" s="278">
        <v>2041</v>
      </c>
      <c r="C57" s="255">
        <v>142.08230699999999</v>
      </c>
      <c r="D57" s="255">
        <v>149.50614300000001</v>
      </c>
      <c r="E57" s="255">
        <v>132.86010300000001</v>
      </c>
      <c r="F57" s="244"/>
      <c r="G57" s="278">
        <v>2041</v>
      </c>
      <c r="H57" s="255">
        <v>1.766478</v>
      </c>
      <c r="I57" s="255">
        <v>2.3085119999999999</v>
      </c>
      <c r="J57" s="255">
        <v>1.177586</v>
      </c>
      <c r="K57" s="244"/>
      <c r="L57" s="244"/>
      <c r="M57" s="244"/>
      <c r="N57" s="257"/>
      <c r="O57" s="257"/>
      <c r="P57" s="257"/>
      <c r="Q57" s="257"/>
      <c r="R57" s="257"/>
      <c r="S57" s="257"/>
      <c r="T57" s="257"/>
      <c r="U57" s="257"/>
    </row>
    <row r="58" spans="1:21">
      <c r="A58" s="244"/>
      <c r="B58" s="278">
        <v>2042</v>
      </c>
      <c r="C58" s="255">
        <v>142.08230699999999</v>
      </c>
      <c r="D58" s="255">
        <v>149.50614300000001</v>
      </c>
      <c r="E58" s="255">
        <v>132.86010300000001</v>
      </c>
      <c r="F58" s="244"/>
      <c r="G58" s="278">
        <v>2042</v>
      </c>
      <c r="H58" s="255">
        <v>1.766478</v>
      </c>
      <c r="I58" s="255">
        <v>2.3085119999999999</v>
      </c>
      <c r="J58" s="255">
        <v>1.177586</v>
      </c>
      <c r="K58" s="244"/>
      <c r="L58" s="244"/>
      <c r="M58" s="244"/>
      <c r="N58" s="257"/>
      <c r="O58" s="257"/>
      <c r="P58" s="257"/>
      <c r="Q58" s="257"/>
      <c r="R58" s="257"/>
      <c r="S58" s="257"/>
      <c r="T58" s="257"/>
      <c r="U58" s="257"/>
    </row>
    <row r="59" spans="1:21">
      <c r="A59" s="244"/>
      <c r="B59" s="278">
        <v>2043</v>
      </c>
      <c r="C59" s="255">
        <v>142.08230699999999</v>
      </c>
      <c r="D59" s="255">
        <v>149.50614300000001</v>
      </c>
      <c r="E59" s="255">
        <v>132.86010300000001</v>
      </c>
      <c r="F59" s="244"/>
      <c r="G59" s="278">
        <v>2043</v>
      </c>
      <c r="H59" s="255">
        <v>1.766478</v>
      </c>
      <c r="I59" s="255">
        <v>2.3085119999999999</v>
      </c>
      <c r="J59" s="255">
        <v>1.177586</v>
      </c>
      <c r="K59" s="244"/>
      <c r="L59" s="244"/>
      <c r="M59" s="244"/>
      <c r="N59" s="257"/>
      <c r="O59" s="257"/>
      <c r="P59" s="257"/>
      <c r="Q59" s="257"/>
      <c r="R59" s="257"/>
      <c r="S59" s="257"/>
      <c r="T59" s="257"/>
      <c r="U59" s="257"/>
    </row>
    <row r="60" spans="1:21">
      <c r="A60" s="244"/>
      <c r="B60" s="244"/>
      <c r="C60" s="252" t="s">
        <v>154</v>
      </c>
      <c r="D60" s="244"/>
      <c r="E60" s="250"/>
      <c r="F60" s="244"/>
      <c r="G60" s="244"/>
      <c r="H60" s="252" t="s">
        <v>154</v>
      </c>
      <c r="I60" s="244"/>
      <c r="J60" s="244"/>
      <c r="K60" s="244"/>
      <c r="L60" s="244"/>
      <c r="M60" s="244"/>
      <c r="N60" s="257"/>
      <c r="O60" s="257"/>
      <c r="P60" s="257"/>
      <c r="Q60" s="257"/>
      <c r="R60" s="257"/>
      <c r="S60" s="257"/>
      <c r="T60" s="257"/>
      <c r="U60" s="257"/>
    </row>
    <row r="61" spans="1:21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57"/>
      <c r="O61" s="257"/>
      <c r="P61" s="257"/>
      <c r="Q61" s="257"/>
      <c r="R61" s="257"/>
      <c r="S61" s="257"/>
      <c r="T61" s="257"/>
      <c r="U61" s="257"/>
    </row>
    <row r="62" spans="1:21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57"/>
      <c r="O62" s="257"/>
      <c r="P62" s="257"/>
      <c r="Q62" s="257"/>
      <c r="R62" s="257"/>
      <c r="S62" s="257"/>
      <c r="T62" s="257"/>
      <c r="U62" s="257"/>
    </row>
    <row r="63" spans="1:21">
      <c r="A63" s="244"/>
      <c r="B63" s="269"/>
      <c r="C63" s="507" t="s">
        <v>155</v>
      </c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9"/>
      <c r="O63" s="257"/>
      <c r="P63" s="257"/>
      <c r="Q63" s="257"/>
      <c r="R63" s="257"/>
      <c r="S63" s="257"/>
      <c r="T63" s="257"/>
      <c r="U63" s="257"/>
    </row>
    <row r="64" spans="1:21">
      <c r="A64" s="244"/>
      <c r="B64" s="270"/>
      <c r="C64" s="510" t="s">
        <v>7</v>
      </c>
      <c r="D64" s="511"/>
      <c r="E64" s="512"/>
      <c r="F64" s="510" t="s">
        <v>156</v>
      </c>
      <c r="G64" s="511"/>
      <c r="H64" s="512"/>
      <c r="I64" s="510" t="s">
        <v>157</v>
      </c>
      <c r="J64" s="511"/>
      <c r="K64" s="512"/>
      <c r="L64" s="510" t="s">
        <v>158</v>
      </c>
      <c r="M64" s="511"/>
      <c r="N64" s="512"/>
      <c r="O64" s="257"/>
      <c r="P64" s="257"/>
      <c r="Q64" s="257"/>
      <c r="R64" s="257"/>
      <c r="S64" s="257"/>
      <c r="T64" s="257"/>
      <c r="U64" s="257"/>
    </row>
    <row r="65" spans="1:21">
      <c r="A65" s="244"/>
      <c r="B65" s="271"/>
      <c r="C65" s="259" t="s">
        <v>159</v>
      </c>
      <c r="D65" s="259" t="s">
        <v>160</v>
      </c>
      <c r="E65" s="259" t="s">
        <v>161</v>
      </c>
      <c r="F65" s="259" t="s">
        <v>159</v>
      </c>
      <c r="G65" s="259" t="s">
        <v>160</v>
      </c>
      <c r="H65" s="259" t="s">
        <v>161</v>
      </c>
      <c r="I65" s="259" t="s">
        <v>159</v>
      </c>
      <c r="J65" s="259" t="s">
        <v>160</v>
      </c>
      <c r="K65" s="259" t="s">
        <v>161</v>
      </c>
      <c r="L65" s="259" t="s">
        <v>159</v>
      </c>
      <c r="M65" s="259" t="s">
        <v>160</v>
      </c>
      <c r="N65" s="259" t="s">
        <v>161</v>
      </c>
      <c r="O65" s="257"/>
      <c r="P65" s="257"/>
      <c r="Q65" s="257"/>
      <c r="R65" s="257"/>
      <c r="S65" s="257"/>
      <c r="T65" s="257"/>
      <c r="U65" s="257"/>
    </row>
    <row r="66" spans="1:21">
      <c r="A66" s="244"/>
      <c r="B66" s="286">
        <v>1959</v>
      </c>
      <c r="C66" s="287">
        <v>1.5169999999999999</v>
      </c>
      <c r="D66" s="288">
        <v>1.5169999999999999</v>
      </c>
      <c r="E66" s="289">
        <v>1.5169999999999999</v>
      </c>
      <c r="F66" s="287">
        <v>1.234</v>
      </c>
      <c r="G66" s="288">
        <v>1.234</v>
      </c>
      <c r="H66" s="289">
        <v>1.234</v>
      </c>
      <c r="I66" s="287"/>
      <c r="J66" s="290"/>
      <c r="K66" s="291"/>
      <c r="L66" s="292"/>
      <c r="M66" s="293"/>
      <c r="N66" s="294"/>
      <c r="O66" s="257"/>
      <c r="P66" s="257"/>
      <c r="Q66" s="257"/>
      <c r="R66" s="257"/>
      <c r="S66" s="257"/>
      <c r="T66" s="257"/>
      <c r="U66" s="257"/>
    </row>
    <row r="67" spans="1:21">
      <c r="A67" s="244"/>
      <c r="B67" s="265">
        <v>1960</v>
      </c>
      <c r="C67" s="260">
        <v>1.2522</v>
      </c>
      <c r="D67" s="261">
        <v>1.2522</v>
      </c>
      <c r="E67" s="262">
        <v>1.2522</v>
      </c>
      <c r="F67" s="260">
        <v>0.99470000000000003</v>
      </c>
      <c r="G67" s="261">
        <v>0.99470000000000003</v>
      </c>
      <c r="H67" s="262">
        <v>0.99470000000000003</v>
      </c>
      <c r="I67" s="260"/>
      <c r="J67" s="263"/>
      <c r="K67" s="264"/>
      <c r="L67" s="274"/>
      <c r="M67" s="275"/>
      <c r="N67" s="276"/>
      <c r="O67" s="257"/>
      <c r="P67" s="257"/>
      <c r="Q67" s="257"/>
      <c r="R67" s="257"/>
      <c r="S67" s="257"/>
      <c r="T67" s="257"/>
      <c r="U67" s="257"/>
    </row>
    <row r="68" spans="1:21">
      <c r="A68" s="244"/>
      <c r="B68" s="265">
        <v>1961</v>
      </c>
      <c r="C68" s="260">
        <v>1.3129999999999999</v>
      </c>
      <c r="D68" s="261">
        <v>1.3129999999999999</v>
      </c>
      <c r="E68" s="262">
        <v>1.3129999999999999</v>
      </c>
      <c r="F68" s="260">
        <v>0.97429999999999994</v>
      </c>
      <c r="G68" s="261">
        <v>0.97429999999999994</v>
      </c>
      <c r="H68" s="262">
        <v>0.97429999999999994</v>
      </c>
      <c r="I68" s="260"/>
      <c r="J68" s="263"/>
      <c r="K68" s="264"/>
      <c r="L68" s="274"/>
      <c r="M68" s="275"/>
      <c r="N68" s="276"/>
      <c r="O68" s="257"/>
      <c r="P68" s="257"/>
      <c r="Q68" s="257"/>
      <c r="R68" s="257"/>
      <c r="S68" s="257"/>
      <c r="T68" s="257"/>
      <c r="U68" s="257"/>
    </row>
    <row r="69" spans="1:21">
      <c r="A69" s="244"/>
      <c r="B69" s="265">
        <v>1962</v>
      </c>
      <c r="C69" s="260">
        <v>1.4629000000000001</v>
      </c>
      <c r="D69" s="261">
        <v>1.4629000000000001</v>
      </c>
      <c r="E69" s="262">
        <v>1.4629000000000001</v>
      </c>
      <c r="F69" s="260">
        <v>0.99139999999999995</v>
      </c>
      <c r="G69" s="261">
        <v>0.99139999999999995</v>
      </c>
      <c r="H69" s="262">
        <v>0.99139999999999995</v>
      </c>
      <c r="I69" s="260"/>
      <c r="J69" s="263"/>
      <c r="K69" s="264"/>
      <c r="L69" s="274"/>
      <c r="M69" s="275"/>
      <c r="N69" s="276"/>
      <c r="O69" s="257"/>
      <c r="P69" s="257"/>
      <c r="Q69" s="257"/>
      <c r="R69" s="257"/>
      <c r="S69" s="257"/>
      <c r="T69" s="257"/>
      <c r="U69" s="257"/>
    </row>
    <row r="70" spans="1:21">
      <c r="A70" s="244"/>
      <c r="B70" s="265">
        <v>1963</v>
      </c>
      <c r="C70" s="260">
        <v>1.6032</v>
      </c>
      <c r="D70" s="261">
        <v>1.6032</v>
      </c>
      <c r="E70" s="262">
        <v>1.6032</v>
      </c>
      <c r="F70" s="260">
        <v>1.0124</v>
      </c>
      <c r="G70" s="261">
        <v>1.0124</v>
      </c>
      <c r="H70" s="262">
        <v>1.0124</v>
      </c>
      <c r="I70" s="260"/>
      <c r="J70" s="263"/>
      <c r="K70" s="264"/>
      <c r="L70" s="274"/>
      <c r="M70" s="275"/>
      <c r="N70" s="276"/>
      <c r="O70" s="257"/>
      <c r="P70" s="257"/>
      <c r="Q70" s="257"/>
      <c r="R70" s="257"/>
      <c r="S70" s="257"/>
      <c r="T70" s="257"/>
      <c r="U70" s="257"/>
    </row>
    <row r="71" spans="1:21">
      <c r="A71" s="244"/>
      <c r="B71" s="265">
        <v>1964</v>
      </c>
      <c r="C71" s="260">
        <v>1.5287999999999999</v>
      </c>
      <c r="D71" s="261">
        <v>1.5287999999999999</v>
      </c>
      <c r="E71" s="262">
        <v>1.5287999999999999</v>
      </c>
      <c r="F71" s="260">
        <v>0.97050000000000003</v>
      </c>
      <c r="G71" s="261">
        <v>0.97050000000000003</v>
      </c>
      <c r="H71" s="262">
        <v>0.97050000000000003</v>
      </c>
      <c r="I71" s="260">
        <v>0.55829999999999991</v>
      </c>
      <c r="J71" s="261">
        <v>0.55829999999999991</v>
      </c>
      <c r="K71" s="262">
        <v>0.55829999999999991</v>
      </c>
      <c r="L71" s="274"/>
      <c r="M71" s="275"/>
      <c r="N71" s="276"/>
      <c r="O71" s="257"/>
      <c r="P71" s="257"/>
      <c r="Q71" s="257"/>
      <c r="R71" s="257"/>
      <c r="S71" s="257"/>
      <c r="T71" s="257"/>
      <c r="U71" s="257"/>
    </row>
    <row r="72" spans="1:21">
      <c r="A72" s="244"/>
      <c r="B72" s="265">
        <v>1965</v>
      </c>
      <c r="C72" s="260">
        <v>1.4727999999999999</v>
      </c>
      <c r="D72" s="261">
        <v>1.4727999999999999</v>
      </c>
      <c r="E72" s="262">
        <v>1.4727999999999999</v>
      </c>
      <c r="F72" s="260">
        <v>0.9637</v>
      </c>
      <c r="G72" s="261">
        <v>0.9637</v>
      </c>
      <c r="H72" s="262">
        <v>0.9637</v>
      </c>
      <c r="I72" s="260">
        <v>0.50919999999999999</v>
      </c>
      <c r="J72" s="261">
        <v>0.50919999999999999</v>
      </c>
      <c r="K72" s="262">
        <v>0.50919999999999999</v>
      </c>
      <c r="L72" s="274"/>
      <c r="M72" s="275"/>
      <c r="N72" s="276"/>
      <c r="O72" s="257"/>
      <c r="P72" s="257"/>
      <c r="Q72" s="257"/>
      <c r="R72" s="257"/>
      <c r="S72" s="257"/>
      <c r="T72" s="257"/>
      <c r="U72" s="257"/>
    </row>
    <row r="73" spans="1:21">
      <c r="A73" s="244"/>
      <c r="B73" s="265">
        <v>1966</v>
      </c>
      <c r="C73" s="260">
        <v>1.1649</v>
      </c>
      <c r="D73" s="261">
        <v>1.1649</v>
      </c>
      <c r="E73" s="262">
        <v>1.1649</v>
      </c>
      <c r="F73" s="260">
        <v>0.77860000000000007</v>
      </c>
      <c r="G73" s="261">
        <v>0.77860000000000007</v>
      </c>
      <c r="H73" s="262">
        <v>0.77860000000000007</v>
      </c>
      <c r="I73" s="260">
        <v>0.38630000000000003</v>
      </c>
      <c r="J73" s="261">
        <v>0.38630000000000003</v>
      </c>
      <c r="K73" s="262">
        <v>0.38630000000000003</v>
      </c>
      <c r="L73" s="274"/>
      <c r="M73" s="275"/>
      <c r="N73" s="276"/>
      <c r="O73" s="257"/>
      <c r="P73" s="257"/>
      <c r="Q73" s="257"/>
      <c r="R73" s="257"/>
      <c r="S73" s="257"/>
      <c r="T73" s="257"/>
      <c r="U73" s="257"/>
    </row>
    <row r="74" spans="1:21">
      <c r="A74" s="244"/>
      <c r="B74" s="265">
        <v>1967</v>
      </c>
      <c r="C74" s="260">
        <v>1.2915999999999999</v>
      </c>
      <c r="D74" s="261">
        <v>1.2915999999999999</v>
      </c>
      <c r="E74" s="262">
        <v>1.2915999999999999</v>
      </c>
      <c r="F74" s="260">
        <v>0.84389999999999998</v>
      </c>
      <c r="G74" s="261">
        <v>0.84389999999999998</v>
      </c>
      <c r="H74" s="262">
        <v>0.84389999999999998</v>
      </c>
      <c r="I74" s="260">
        <v>0.44780000000000003</v>
      </c>
      <c r="J74" s="261">
        <v>0.44780000000000003</v>
      </c>
      <c r="K74" s="262">
        <v>0.44780000000000003</v>
      </c>
      <c r="L74" s="274"/>
      <c r="M74" s="275"/>
      <c r="N74" s="276"/>
      <c r="O74" s="257"/>
      <c r="P74" s="257"/>
      <c r="Q74" s="257"/>
      <c r="R74" s="257"/>
      <c r="S74" s="257"/>
      <c r="T74" s="257"/>
      <c r="U74" s="257"/>
    </row>
    <row r="75" spans="1:21">
      <c r="A75" s="244"/>
      <c r="B75" s="265">
        <v>1968</v>
      </c>
      <c r="C75" s="260">
        <v>1.5075999999999998</v>
      </c>
      <c r="D75" s="261">
        <v>1.5075999999999998</v>
      </c>
      <c r="E75" s="262">
        <v>1.5075999999999998</v>
      </c>
      <c r="F75" s="260">
        <v>0.89939999999999998</v>
      </c>
      <c r="G75" s="261">
        <v>0.89939999999999998</v>
      </c>
      <c r="H75" s="262">
        <v>0.89939999999999998</v>
      </c>
      <c r="I75" s="260">
        <v>0.60799999999999998</v>
      </c>
      <c r="J75" s="261">
        <v>0.60799999999999998</v>
      </c>
      <c r="K75" s="262">
        <v>0.60799999999999998</v>
      </c>
      <c r="L75" s="274"/>
      <c r="M75" s="275"/>
      <c r="N75" s="276"/>
      <c r="O75" s="257"/>
      <c r="P75" s="257"/>
      <c r="Q75" s="257"/>
      <c r="R75" s="257"/>
      <c r="S75" s="257"/>
      <c r="T75" s="257"/>
      <c r="U75" s="257"/>
    </row>
    <row r="76" spans="1:21">
      <c r="A76" s="244"/>
      <c r="B76" s="265">
        <v>1969</v>
      </c>
      <c r="C76" s="260">
        <v>1.4667999999999999</v>
      </c>
      <c r="D76" s="261">
        <v>1.4667999999999999</v>
      </c>
      <c r="E76" s="262">
        <v>1.4667999999999999</v>
      </c>
      <c r="F76" s="260">
        <v>0.81059999999999999</v>
      </c>
      <c r="G76" s="261">
        <v>0.81059999999999999</v>
      </c>
      <c r="H76" s="262">
        <v>0.81059999999999999</v>
      </c>
      <c r="I76" s="260">
        <v>0.65630000000000011</v>
      </c>
      <c r="J76" s="261">
        <v>0.65630000000000011</v>
      </c>
      <c r="K76" s="262">
        <v>0.65630000000000011</v>
      </c>
      <c r="L76" s="274"/>
      <c r="M76" s="275"/>
      <c r="N76" s="276"/>
      <c r="O76" s="257"/>
      <c r="P76" s="257"/>
      <c r="Q76" s="257"/>
      <c r="R76" s="257"/>
      <c r="S76" s="257"/>
      <c r="T76" s="257"/>
      <c r="U76" s="257"/>
    </row>
    <row r="77" spans="1:21">
      <c r="A77" s="244"/>
      <c r="B77" s="265">
        <v>1970</v>
      </c>
      <c r="C77" s="260">
        <v>1.4336</v>
      </c>
      <c r="D77" s="261">
        <v>1.4336</v>
      </c>
      <c r="E77" s="262">
        <v>1.4336</v>
      </c>
      <c r="F77" s="260">
        <v>0.81289999999999996</v>
      </c>
      <c r="G77" s="261">
        <v>0.81289999999999996</v>
      </c>
      <c r="H77" s="262">
        <v>0.81289999999999996</v>
      </c>
      <c r="I77" s="260">
        <v>0.62079999999999991</v>
      </c>
      <c r="J77" s="261">
        <v>0.62079999999999991</v>
      </c>
      <c r="K77" s="262">
        <v>0.62079999999999991</v>
      </c>
      <c r="L77" s="274"/>
      <c r="M77" s="275"/>
      <c r="N77" s="276"/>
      <c r="O77" s="257"/>
      <c r="P77" s="257"/>
      <c r="Q77" s="257"/>
      <c r="R77" s="257"/>
      <c r="S77" s="257"/>
      <c r="T77" s="257"/>
      <c r="U77" s="257"/>
    </row>
    <row r="78" spans="1:21">
      <c r="A78" s="244"/>
      <c r="B78" s="265">
        <v>1971</v>
      </c>
      <c r="C78" s="260">
        <v>2.0522</v>
      </c>
      <c r="D78" s="261">
        <v>2.0522</v>
      </c>
      <c r="E78" s="262">
        <v>2.0522</v>
      </c>
      <c r="F78" s="260">
        <v>1.151</v>
      </c>
      <c r="G78" s="261">
        <v>1.151</v>
      </c>
      <c r="H78" s="262">
        <v>1.151</v>
      </c>
      <c r="I78" s="260">
        <v>0.90139999999999998</v>
      </c>
      <c r="J78" s="261">
        <v>0.90139999999999998</v>
      </c>
      <c r="K78" s="262">
        <v>0.90139999999999998</v>
      </c>
      <c r="L78" s="274"/>
      <c r="M78" s="275"/>
      <c r="N78" s="276"/>
      <c r="O78" s="257"/>
      <c r="P78" s="257"/>
      <c r="Q78" s="257"/>
      <c r="R78" s="257"/>
      <c r="S78" s="257"/>
      <c r="T78" s="257"/>
      <c r="U78" s="257"/>
    </row>
    <row r="79" spans="1:21">
      <c r="A79" s="244"/>
      <c r="B79" s="265">
        <v>1972</v>
      </c>
      <c r="C79" s="260">
        <v>2.3565999999999998</v>
      </c>
      <c r="D79" s="261">
        <v>2.3565999999999998</v>
      </c>
      <c r="E79" s="262">
        <v>2.3565999999999998</v>
      </c>
      <c r="F79" s="260">
        <v>1.3092000000000001</v>
      </c>
      <c r="G79" s="261">
        <v>1.3092000000000001</v>
      </c>
      <c r="H79" s="262">
        <v>1.3092000000000001</v>
      </c>
      <c r="I79" s="260">
        <v>1.0474000000000001</v>
      </c>
      <c r="J79" s="261">
        <v>1.0474000000000001</v>
      </c>
      <c r="K79" s="262">
        <v>1.0474000000000001</v>
      </c>
      <c r="L79" s="274"/>
      <c r="M79" s="275"/>
      <c r="N79" s="276"/>
      <c r="O79" s="257"/>
      <c r="P79" s="257"/>
      <c r="Q79" s="257"/>
      <c r="R79" s="257"/>
      <c r="S79" s="257"/>
      <c r="T79" s="257"/>
      <c r="U79" s="257"/>
    </row>
    <row r="80" spans="1:21">
      <c r="A80" s="244"/>
      <c r="B80" s="265">
        <v>1973</v>
      </c>
      <c r="C80" s="260">
        <v>2.0453000000000001</v>
      </c>
      <c r="D80" s="261">
        <v>2.0453000000000001</v>
      </c>
      <c r="E80" s="262">
        <v>2.0453000000000001</v>
      </c>
      <c r="F80" s="260">
        <v>1.1319999999999999</v>
      </c>
      <c r="G80" s="261">
        <v>1.1319999999999999</v>
      </c>
      <c r="H80" s="262">
        <v>1.1319999999999999</v>
      </c>
      <c r="I80" s="260">
        <v>0.91320000000000001</v>
      </c>
      <c r="J80" s="261">
        <v>0.91320000000000001</v>
      </c>
      <c r="K80" s="262">
        <v>0.91320000000000001</v>
      </c>
      <c r="L80" s="274"/>
      <c r="M80" s="275"/>
      <c r="N80" s="276"/>
      <c r="O80" s="257"/>
      <c r="P80" s="257"/>
      <c r="Q80" s="257"/>
      <c r="R80" s="257"/>
      <c r="S80" s="257"/>
      <c r="T80" s="257"/>
      <c r="U80" s="257"/>
    </row>
    <row r="81" spans="1:21">
      <c r="A81" s="244"/>
      <c r="B81" s="265">
        <v>1974</v>
      </c>
      <c r="C81" s="260">
        <v>1.3377000000000001</v>
      </c>
      <c r="D81" s="261">
        <v>1.3377000000000001</v>
      </c>
      <c r="E81" s="262">
        <v>1.3377000000000001</v>
      </c>
      <c r="F81" s="260">
        <v>0.8881</v>
      </c>
      <c r="G81" s="261">
        <v>0.8881</v>
      </c>
      <c r="H81" s="262">
        <v>0.8881</v>
      </c>
      <c r="I81" s="260">
        <v>0.4496</v>
      </c>
      <c r="J81" s="261">
        <v>0.4496</v>
      </c>
      <c r="K81" s="262">
        <v>0.4496</v>
      </c>
      <c r="L81" s="274"/>
      <c r="M81" s="275"/>
      <c r="N81" s="276"/>
      <c r="O81" s="257"/>
      <c r="P81" s="257"/>
      <c r="Q81" s="257"/>
      <c r="R81" s="257"/>
      <c r="S81" s="257"/>
      <c r="T81" s="257"/>
      <c r="U81" s="257"/>
    </row>
    <row r="82" spans="1:21">
      <c r="A82" s="244"/>
      <c r="B82" s="265">
        <v>1975</v>
      </c>
      <c r="C82" s="260">
        <v>1.1604000000000001</v>
      </c>
      <c r="D82" s="261">
        <v>1.1604000000000001</v>
      </c>
      <c r="E82" s="262">
        <v>1.1604000000000001</v>
      </c>
      <c r="F82" s="260">
        <v>0.89219999999999999</v>
      </c>
      <c r="G82" s="261">
        <v>0.89219999999999999</v>
      </c>
      <c r="H82" s="262">
        <v>0.89219999999999999</v>
      </c>
      <c r="I82" s="260">
        <v>0.26830000000000004</v>
      </c>
      <c r="J82" s="261">
        <v>0.26830000000000004</v>
      </c>
      <c r="K82" s="262">
        <v>0.26830000000000004</v>
      </c>
      <c r="L82" s="274"/>
      <c r="M82" s="275"/>
      <c r="N82" s="276"/>
      <c r="O82" s="257"/>
      <c r="P82" s="257"/>
      <c r="Q82" s="257"/>
      <c r="R82" s="257"/>
      <c r="S82" s="257"/>
      <c r="T82" s="257"/>
      <c r="U82" s="257"/>
    </row>
    <row r="83" spans="1:21">
      <c r="A83" s="244"/>
      <c r="B83" s="265">
        <v>1976</v>
      </c>
      <c r="C83" s="260">
        <v>1.5375000000000001</v>
      </c>
      <c r="D83" s="261">
        <v>1.5375000000000001</v>
      </c>
      <c r="E83" s="262">
        <v>1.5375000000000001</v>
      </c>
      <c r="F83" s="260">
        <v>1.1624000000000001</v>
      </c>
      <c r="G83" s="261">
        <v>1.1624000000000001</v>
      </c>
      <c r="H83" s="262">
        <v>1.1624000000000001</v>
      </c>
      <c r="I83" s="260">
        <v>0.375</v>
      </c>
      <c r="J83" s="261">
        <v>0.375</v>
      </c>
      <c r="K83" s="262">
        <v>0.375</v>
      </c>
      <c r="L83" s="274"/>
      <c r="M83" s="275"/>
      <c r="N83" s="276"/>
      <c r="O83" s="257"/>
      <c r="P83" s="257"/>
      <c r="Q83" s="257"/>
      <c r="R83" s="257"/>
      <c r="S83" s="257"/>
      <c r="T83" s="257"/>
      <c r="U83" s="257"/>
    </row>
    <row r="84" spans="1:21">
      <c r="A84" s="244"/>
      <c r="B84" s="265">
        <v>1977</v>
      </c>
      <c r="C84" s="260">
        <v>1.9870999999999999</v>
      </c>
      <c r="D84" s="261">
        <v>1.9870999999999999</v>
      </c>
      <c r="E84" s="262">
        <v>1.9870999999999999</v>
      </c>
      <c r="F84" s="260">
        <v>1.4509000000000001</v>
      </c>
      <c r="G84" s="261">
        <v>1.4509000000000001</v>
      </c>
      <c r="H84" s="262">
        <v>1.4509000000000001</v>
      </c>
      <c r="I84" s="260">
        <v>0.53610000000000002</v>
      </c>
      <c r="J84" s="261">
        <v>0.53610000000000002</v>
      </c>
      <c r="K84" s="262">
        <v>0.53610000000000002</v>
      </c>
      <c r="L84" s="274"/>
      <c r="M84" s="275"/>
      <c r="N84" s="276"/>
      <c r="O84" s="257"/>
      <c r="P84" s="257"/>
      <c r="Q84" s="257"/>
      <c r="R84" s="257"/>
      <c r="S84" s="257"/>
      <c r="T84" s="257"/>
      <c r="U84" s="257"/>
    </row>
    <row r="85" spans="1:21">
      <c r="A85" s="244"/>
      <c r="B85" s="265">
        <v>1978</v>
      </c>
      <c r="C85" s="260">
        <v>2.0202999999999998</v>
      </c>
      <c r="D85" s="261">
        <v>2.0202999999999998</v>
      </c>
      <c r="E85" s="262">
        <v>2.0202999999999998</v>
      </c>
      <c r="F85" s="260">
        <v>1.4333</v>
      </c>
      <c r="G85" s="261">
        <v>1.4333</v>
      </c>
      <c r="H85" s="262">
        <v>1.4333</v>
      </c>
      <c r="I85" s="260">
        <v>0.58710000000000007</v>
      </c>
      <c r="J85" s="261">
        <v>0.58710000000000007</v>
      </c>
      <c r="K85" s="262">
        <v>0.58710000000000007</v>
      </c>
      <c r="L85" s="274"/>
      <c r="M85" s="275"/>
      <c r="N85" s="276"/>
      <c r="O85" s="257"/>
      <c r="P85" s="257"/>
      <c r="Q85" s="257"/>
      <c r="R85" s="257"/>
      <c r="S85" s="257"/>
      <c r="T85" s="257"/>
      <c r="U85" s="257"/>
    </row>
    <row r="86" spans="1:21">
      <c r="A86" s="244"/>
      <c r="B86" s="265">
        <v>1979</v>
      </c>
      <c r="C86" s="260">
        <v>1.7450999999999999</v>
      </c>
      <c r="D86" s="261">
        <v>1.7450999999999999</v>
      </c>
      <c r="E86" s="262">
        <v>1.7450999999999999</v>
      </c>
      <c r="F86" s="260">
        <v>1.1940999999999999</v>
      </c>
      <c r="G86" s="261">
        <v>1.1940999999999999</v>
      </c>
      <c r="H86" s="262">
        <v>1.1940999999999999</v>
      </c>
      <c r="I86" s="260">
        <v>0.55100000000000005</v>
      </c>
      <c r="J86" s="261">
        <v>0.55100000000000005</v>
      </c>
      <c r="K86" s="262">
        <v>0.55100000000000005</v>
      </c>
      <c r="L86" s="274"/>
      <c r="M86" s="275"/>
      <c r="N86" s="276"/>
      <c r="O86" s="257"/>
      <c r="P86" s="257"/>
      <c r="Q86" s="257"/>
      <c r="R86" s="257"/>
      <c r="S86" s="257"/>
      <c r="T86" s="257"/>
      <c r="U86" s="257"/>
    </row>
    <row r="87" spans="1:21">
      <c r="A87" s="244"/>
      <c r="B87" s="265">
        <v>1980</v>
      </c>
      <c r="C87" s="260">
        <v>1.2922</v>
      </c>
      <c r="D87" s="261">
        <v>1.2922</v>
      </c>
      <c r="E87" s="262">
        <v>1.2922</v>
      </c>
      <c r="F87" s="260">
        <v>0.85220000000000007</v>
      </c>
      <c r="G87" s="261">
        <v>0.85220000000000007</v>
      </c>
      <c r="H87" s="262">
        <v>0.85220000000000007</v>
      </c>
      <c r="I87" s="260">
        <v>0.44</v>
      </c>
      <c r="J87" s="261">
        <v>0.44</v>
      </c>
      <c r="K87" s="262">
        <v>0.44</v>
      </c>
      <c r="L87" s="274"/>
      <c r="M87" s="275"/>
      <c r="N87" s="276"/>
      <c r="O87" s="257"/>
      <c r="P87" s="257"/>
      <c r="Q87" s="257"/>
      <c r="R87" s="257"/>
      <c r="S87" s="257"/>
      <c r="T87" s="257"/>
      <c r="U87" s="257"/>
    </row>
    <row r="88" spans="1:21">
      <c r="A88" s="244"/>
      <c r="B88" s="265">
        <v>1981</v>
      </c>
      <c r="C88" s="260">
        <v>1.0842000000000001</v>
      </c>
      <c r="D88" s="261">
        <v>1.0842000000000001</v>
      </c>
      <c r="E88" s="262">
        <v>1.0842000000000001</v>
      </c>
      <c r="F88" s="260">
        <v>0.70540000000000003</v>
      </c>
      <c r="G88" s="261">
        <v>0.70540000000000003</v>
      </c>
      <c r="H88" s="262">
        <v>0.70540000000000003</v>
      </c>
      <c r="I88" s="260">
        <v>0.37889999999999996</v>
      </c>
      <c r="J88" s="261">
        <v>0.37889999999999996</v>
      </c>
      <c r="K88" s="262">
        <v>0.37889999999999996</v>
      </c>
      <c r="L88" s="274"/>
      <c r="M88" s="275"/>
      <c r="N88" s="276"/>
      <c r="O88" s="257"/>
      <c r="P88" s="257"/>
      <c r="Q88" s="257"/>
      <c r="R88" s="257"/>
      <c r="S88" s="257"/>
      <c r="T88" s="257"/>
      <c r="U88" s="257"/>
    </row>
    <row r="89" spans="1:21">
      <c r="A89" s="244"/>
      <c r="B89" s="265">
        <v>1982</v>
      </c>
      <c r="C89" s="260">
        <v>1.0622</v>
      </c>
      <c r="D89" s="261">
        <v>1.0622</v>
      </c>
      <c r="E89" s="262">
        <v>1.0622</v>
      </c>
      <c r="F89" s="260">
        <v>0.66260000000000008</v>
      </c>
      <c r="G89" s="261">
        <v>0.66260000000000008</v>
      </c>
      <c r="H89" s="262">
        <v>0.66260000000000008</v>
      </c>
      <c r="I89" s="260">
        <v>0.39970000000000006</v>
      </c>
      <c r="J89" s="261">
        <v>0.39970000000000006</v>
      </c>
      <c r="K89" s="262">
        <v>0.39970000000000006</v>
      </c>
      <c r="L89" s="274"/>
      <c r="M89" s="275"/>
      <c r="N89" s="276"/>
      <c r="O89" s="257"/>
      <c r="P89" s="257"/>
      <c r="Q89" s="257"/>
      <c r="R89" s="257"/>
      <c r="S89" s="257"/>
      <c r="T89" s="257"/>
      <c r="U89" s="257"/>
    </row>
    <row r="90" spans="1:21">
      <c r="A90" s="244"/>
      <c r="B90" s="265">
        <v>1983</v>
      </c>
      <c r="C90" s="260">
        <v>1.7030000000000001</v>
      </c>
      <c r="D90" s="261">
        <v>1.7030000000000001</v>
      </c>
      <c r="E90" s="262">
        <v>1.7030000000000001</v>
      </c>
      <c r="F90" s="260">
        <v>1.0675999999999999</v>
      </c>
      <c r="G90" s="261">
        <v>1.0675999999999999</v>
      </c>
      <c r="H90" s="262">
        <v>1.0675999999999999</v>
      </c>
      <c r="I90" s="260">
        <v>0.63549999999999995</v>
      </c>
      <c r="J90" s="261">
        <v>0.63549999999999995</v>
      </c>
      <c r="K90" s="262">
        <v>0.63549999999999995</v>
      </c>
      <c r="L90" s="274"/>
      <c r="M90" s="275"/>
      <c r="N90" s="276"/>
      <c r="O90" s="257"/>
      <c r="P90" s="257"/>
      <c r="Q90" s="257"/>
      <c r="R90" s="257"/>
      <c r="S90" s="257"/>
      <c r="T90" s="257"/>
      <c r="U90" s="257"/>
    </row>
    <row r="91" spans="1:21">
      <c r="A91" s="244"/>
      <c r="B91" s="265">
        <v>1984</v>
      </c>
      <c r="C91" s="260">
        <v>1.7495000000000001</v>
      </c>
      <c r="D91" s="261">
        <v>1.7495000000000001</v>
      </c>
      <c r="E91" s="262">
        <v>1.7495000000000001</v>
      </c>
      <c r="F91" s="260">
        <v>1.0842000000000001</v>
      </c>
      <c r="G91" s="261">
        <v>1.0842000000000001</v>
      </c>
      <c r="H91" s="262">
        <v>1.0842000000000001</v>
      </c>
      <c r="I91" s="260">
        <v>0.6653</v>
      </c>
      <c r="J91" s="261">
        <v>0.6653</v>
      </c>
      <c r="K91" s="262">
        <v>0.6653</v>
      </c>
      <c r="L91" s="274"/>
      <c r="M91" s="275"/>
      <c r="N91" s="276"/>
      <c r="O91" s="257"/>
      <c r="P91" s="257"/>
      <c r="Q91" s="257"/>
      <c r="R91" s="257"/>
      <c r="S91" s="257"/>
      <c r="T91" s="257"/>
      <c r="U91" s="257"/>
    </row>
    <row r="92" spans="1:21">
      <c r="A92" s="244"/>
      <c r="B92" s="265">
        <v>1985</v>
      </c>
      <c r="C92" s="260">
        <v>1.7418</v>
      </c>
      <c r="D92" s="261">
        <v>1.7418</v>
      </c>
      <c r="E92" s="262">
        <v>1.7418</v>
      </c>
      <c r="F92" s="260">
        <v>1.0724</v>
      </c>
      <c r="G92" s="261">
        <v>1.0724</v>
      </c>
      <c r="H92" s="262">
        <v>1.0724</v>
      </c>
      <c r="I92" s="260">
        <v>0.66949999999999998</v>
      </c>
      <c r="J92" s="261">
        <v>0.66949999999999998</v>
      </c>
      <c r="K92" s="262">
        <v>0.66949999999999998</v>
      </c>
      <c r="L92" s="274"/>
      <c r="M92" s="275"/>
      <c r="N92" s="276"/>
      <c r="O92" s="257"/>
      <c r="P92" s="257"/>
      <c r="Q92" s="257"/>
      <c r="R92" s="257"/>
      <c r="S92" s="257"/>
      <c r="T92" s="257"/>
      <c r="U92" s="257"/>
    </row>
    <row r="93" spans="1:21">
      <c r="A93" s="244"/>
      <c r="B93" s="265">
        <v>1986</v>
      </c>
      <c r="C93" s="260">
        <v>1.8054000000000001</v>
      </c>
      <c r="D93" s="261">
        <v>1.8054000000000001</v>
      </c>
      <c r="E93" s="262">
        <v>1.8054000000000001</v>
      </c>
      <c r="F93" s="260">
        <v>1.1794</v>
      </c>
      <c r="G93" s="261">
        <v>1.1794</v>
      </c>
      <c r="H93" s="262">
        <v>1.1794</v>
      </c>
      <c r="I93" s="260">
        <v>0.626</v>
      </c>
      <c r="J93" s="261">
        <v>0.626</v>
      </c>
      <c r="K93" s="262">
        <v>0.626</v>
      </c>
      <c r="L93" s="274"/>
      <c r="M93" s="275"/>
      <c r="N93" s="276"/>
      <c r="O93" s="257"/>
      <c r="P93" s="257"/>
      <c r="Q93" s="257"/>
      <c r="R93" s="257"/>
      <c r="S93" s="257"/>
      <c r="T93" s="257"/>
      <c r="U93" s="257"/>
    </row>
    <row r="94" spans="1:21">
      <c r="A94" s="244"/>
      <c r="B94" s="265">
        <v>1987</v>
      </c>
      <c r="C94" s="260">
        <v>1.6205000000000001</v>
      </c>
      <c r="D94" s="261">
        <v>1.6205000000000001</v>
      </c>
      <c r="E94" s="262">
        <v>1.6205000000000001</v>
      </c>
      <c r="F94" s="260">
        <v>1.1464000000000001</v>
      </c>
      <c r="G94" s="261">
        <v>1.1464000000000001</v>
      </c>
      <c r="H94" s="262">
        <v>1.1464000000000001</v>
      </c>
      <c r="I94" s="260">
        <v>0.47379999999999994</v>
      </c>
      <c r="J94" s="261">
        <v>0.47379999999999994</v>
      </c>
      <c r="K94" s="262">
        <v>0.47379999999999994</v>
      </c>
      <c r="L94" s="274"/>
      <c r="M94" s="275"/>
      <c r="N94" s="276"/>
      <c r="O94" s="257"/>
      <c r="P94" s="257"/>
      <c r="Q94" s="257"/>
      <c r="R94" s="257"/>
      <c r="S94" s="257"/>
      <c r="T94" s="257"/>
      <c r="U94" s="257"/>
    </row>
    <row r="95" spans="1:21">
      <c r="A95" s="244"/>
      <c r="B95" s="265">
        <v>1988</v>
      </c>
      <c r="C95" s="260">
        <v>1.4881</v>
      </c>
      <c r="D95" s="261">
        <v>1.4881</v>
      </c>
      <c r="E95" s="262">
        <v>1.4881</v>
      </c>
      <c r="F95" s="260">
        <v>1.0812999999999999</v>
      </c>
      <c r="G95" s="261">
        <v>1.0812999999999999</v>
      </c>
      <c r="H95" s="262">
        <v>1.0812999999999999</v>
      </c>
      <c r="I95" s="260">
        <v>0.40670000000000001</v>
      </c>
      <c r="J95" s="261">
        <v>0.40670000000000001</v>
      </c>
      <c r="K95" s="262">
        <v>0.40670000000000001</v>
      </c>
      <c r="L95" s="274"/>
      <c r="M95" s="275"/>
      <c r="N95" s="276"/>
      <c r="O95" s="257"/>
      <c r="P95" s="257"/>
      <c r="Q95" s="257"/>
      <c r="R95" s="257"/>
      <c r="S95" s="257"/>
      <c r="T95" s="257"/>
      <c r="U95" s="257"/>
    </row>
    <row r="96" spans="1:21">
      <c r="A96" s="244"/>
      <c r="B96" s="265">
        <v>1989</v>
      </c>
      <c r="C96" s="260">
        <v>1.3760999999999999</v>
      </c>
      <c r="D96" s="261">
        <v>1.3760999999999999</v>
      </c>
      <c r="E96" s="262">
        <v>1.3760999999999999</v>
      </c>
      <c r="F96" s="260">
        <v>1.0032999999999999</v>
      </c>
      <c r="G96" s="261">
        <v>1.0032999999999999</v>
      </c>
      <c r="H96" s="262">
        <v>1.0032999999999999</v>
      </c>
      <c r="I96" s="260">
        <v>0.37290000000000001</v>
      </c>
      <c r="J96" s="261">
        <v>0.37290000000000001</v>
      </c>
      <c r="K96" s="262">
        <v>0.37290000000000001</v>
      </c>
      <c r="L96" s="274"/>
      <c r="M96" s="275"/>
      <c r="N96" s="276"/>
      <c r="O96" s="257"/>
      <c r="P96" s="257"/>
      <c r="Q96" s="257"/>
      <c r="R96" s="257"/>
      <c r="S96" s="257"/>
      <c r="T96" s="257"/>
      <c r="U96" s="257"/>
    </row>
    <row r="97" spans="1:21">
      <c r="A97" s="244"/>
      <c r="B97" s="265">
        <v>1990</v>
      </c>
      <c r="C97" s="260">
        <v>1.1927000000000001</v>
      </c>
      <c r="D97" s="261">
        <v>1.1927000000000001</v>
      </c>
      <c r="E97" s="262">
        <v>1.1927000000000001</v>
      </c>
      <c r="F97" s="260">
        <v>0.89479999999999993</v>
      </c>
      <c r="G97" s="261">
        <v>0.89479999999999993</v>
      </c>
      <c r="H97" s="262">
        <v>0.89479999999999993</v>
      </c>
      <c r="I97" s="260">
        <v>0.29799999999999999</v>
      </c>
      <c r="J97" s="261">
        <v>0.29799999999999999</v>
      </c>
      <c r="K97" s="262">
        <v>0.29799999999999999</v>
      </c>
      <c r="L97" s="274"/>
      <c r="M97" s="275"/>
      <c r="N97" s="276"/>
      <c r="O97" s="257"/>
      <c r="P97" s="257"/>
      <c r="Q97" s="257"/>
      <c r="R97" s="257"/>
      <c r="S97" s="257"/>
      <c r="T97" s="257"/>
      <c r="U97" s="257"/>
    </row>
    <row r="98" spans="1:21">
      <c r="A98" s="244"/>
      <c r="B98" s="265">
        <v>1991</v>
      </c>
      <c r="C98" s="260">
        <v>1.0139</v>
      </c>
      <c r="D98" s="261">
        <v>1.0139</v>
      </c>
      <c r="E98" s="262">
        <v>1.0139</v>
      </c>
      <c r="F98" s="260">
        <v>0.84039999999999992</v>
      </c>
      <c r="G98" s="261">
        <v>0.84039999999999992</v>
      </c>
      <c r="H98" s="262">
        <v>0.84039999999999992</v>
      </c>
      <c r="I98" s="260">
        <v>0.17349999999999999</v>
      </c>
      <c r="J98" s="261">
        <v>0.17349999999999999</v>
      </c>
      <c r="K98" s="262">
        <v>0.17349999999999999</v>
      </c>
      <c r="L98" s="274"/>
      <c r="M98" s="275"/>
      <c r="N98" s="276"/>
      <c r="O98" s="257"/>
      <c r="P98" s="257"/>
      <c r="Q98" s="257"/>
      <c r="R98" s="257"/>
      <c r="S98" s="257"/>
      <c r="T98" s="257"/>
      <c r="U98" s="257"/>
    </row>
    <row r="99" spans="1:21">
      <c r="A99" s="244"/>
      <c r="B99" s="265">
        <v>1992</v>
      </c>
      <c r="C99" s="260">
        <v>1.1997</v>
      </c>
      <c r="D99" s="261">
        <v>1.1997</v>
      </c>
      <c r="E99" s="262">
        <v>1.1997</v>
      </c>
      <c r="F99" s="260">
        <v>1.0299</v>
      </c>
      <c r="G99" s="261">
        <v>1.0299</v>
      </c>
      <c r="H99" s="262">
        <v>1.0299</v>
      </c>
      <c r="I99" s="260">
        <v>0.1699</v>
      </c>
      <c r="J99" s="261">
        <v>0.1699</v>
      </c>
      <c r="K99" s="262">
        <v>0.1699</v>
      </c>
      <c r="L99" s="274"/>
      <c r="M99" s="275"/>
      <c r="N99" s="276"/>
      <c r="O99" s="257"/>
      <c r="P99" s="257"/>
      <c r="Q99" s="257"/>
      <c r="R99" s="257"/>
      <c r="S99" s="257"/>
      <c r="T99" s="257"/>
      <c r="U99" s="257"/>
    </row>
    <row r="100" spans="1:21">
      <c r="A100" s="244"/>
      <c r="B100" s="265">
        <v>1993</v>
      </c>
      <c r="C100" s="260">
        <v>1.2875999999999999</v>
      </c>
      <c r="D100" s="261">
        <v>1.2875999999999999</v>
      </c>
      <c r="E100" s="262">
        <v>1.2875999999999999</v>
      </c>
      <c r="F100" s="260">
        <v>1.1257000000000001</v>
      </c>
      <c r="G100" s="261">
        <v>1.1257000000000001</v>
      </c>
      <c r="H100" s="262">
        <v>1.1257000000000001</v>
      </c>
      <c r="I100" s="260">
        <v>0.16200000000000001</v>
      </c>
      <c r="J100" s="261">
        <v>0.16200000000000001</v>
      </c>
      <c r="K100" s="262">
        <v>0.16200000000000001</v>
      </c>
      <c r="L100" s="274"/>
      <c r="M100" s="275"/>
      <c r="N100" s="276"/>
      <c r="O100" s="257"/>
      <c r="P100" s="257"/>
      <c r="Q100" s="257"/>
      <c r="R100" s="257"/>
      <c r="S100" s="257"/>
      <c r="T100" s="257"/>
      <c r="U100" s="257"/>
    </row>
    <row r="101" spans="1:21">
      <c r="A101" s="244"/>
      <c r="B101" s="265">
        <v>1994</v>
      </c>
      <c r="C101" s="260">
        <v>1.4570000000000001</v>
      </c>
      <c r="D101" s="261">
        <v>1.4570000000000001</v>
      </c>
      <c r="E101" s="262">
        <v>1.4570000000000001</v>
      </c>
      <c r="F101" s="260">
        <v>1.1984000000000001</v>
      </c>
      <c r="G101" s="261">
        <v>1.1984000000000001</v>
      </c>
      <c r="H101" s="262">
        <v>1.1984000000000001</v>
      </c>
      <c r="I101" s="260">
        <v>0.25869999999999999</v>
      </c>
      <c r="J101" s="261">
        <v>0.25869999999999999</v>
      </c>
      <c r="K101" s="262">
        <v>0.25869999999999999</v>
      </c>
      <c r="L101" s="274"/>
      <c r="M101" s="275"/>
      <c r="N101" s="276"/>
      <c r="O101" s="257"/>
      <c r="P101" s="257"/>
      <c r="Q101" s="257"/>
      <c r="R101" s="257"/>
      <c r="S101" s="257"/>
      <c r="T101" s="257"/>
      <c r="U101" s="257"/>
    </row>
    <row r="102" spans="1:21">
      <c r="A102" s="244"/>
      <c r="B102" s="265">
        <v>1995</v>
      </c>
      <c r="C102" s="260">
        <v>1.3540999999999999</v>
      </c>
      <c r="D102" s="261">
        <v>1.3540999999999999</v>
      </c>
      <c r="E102" s="262">
        <v>1.3540999999999999</v>
      </c>
      <c r="F102" s="260">
        <v>1.0762</v>
      </c>
      <c r="G102" s="261">
        <v>1.0762</v>
      </c>
      <c r="H102" s="262">
        <v>1.0762</v>
      </c>
      <c r="I102" s="260">
        <v>0.27789999999999998</v>
      </c>
      <c r="J102" s="261">
        <v>0.27789999999999998</v>
      </c>
      <c r="K102" s="262">
        <v>0.27789999999999998</v>
      </c>
      <c r="L102" s="274"/>
      <c r="M102" s="275"/>
      <c r="N102" s="276"/>
      <c r="O102" s="257"/>
      <c r="P102" s="257"/>
      <c r="Q102" s="257"/>
      <c r="R102" s="257"/>
      <c r="S102" s="257"/>
      <c r="T102" s="257"/>
      <c r="U102" s="257"/>
    </row>
    <row r="103" spans="1:21">
      <c r="A103" s="244"/>
      <c r="B103" s="265">
        <v>1996</v>
      </c>
      <c r="C103" s="260">
        <v>1.4767999999999999</v>
      </c>
      <c r="D103" s="261">
        <v>1.4767999999999999</v>
      </c>
      <c r="E103" s="262">
        <v>1.4767999999999999</v>
      </c>
      <c r="F103" s="260">
        <v>1.1609</v>
      </c>
      <c r="G103" s="261">
        <v>1.1609</v>
      </c>
      <c r="H103" s="262">
        <v>1.1609</v>
      </c>
      <c r="I103" s="260">
        <v>0.31610000000000005</v>
      </c>
      <c r="J103" s="261">
        <v>0.31610000000000005</v>
      </c>
      <c r="K103" s="262">
        <v>0.31610000000000005</v>
      </c>
      <c r="L103" s="274"/>
      <c r="M103" s="275"/>
      <c r="N103" s="276"/>
      <c r="O103" s="257"/>
      <c r="P103" s="257"/>
      <c r="Q103" s="257"/>
      <c r="R103" s="257"/>
      <c r="S103" s="257"/>
      <c r="T103" s="257"/>
      <c r="U103" s="257"/>
    </row>
    <row r="104" spans="1:21">
      <c r="A104" s="244"/>
      <c r="B104" s="265">
        <v>1997</v>
      </c>
      <c r="C104" s="260">
        <v>1.474</v>
      </c>
      <c r="D104" s="261">
        <v>1.474</v>
      </c>
      <c r="E104" s="262">
        <v>1.474</v>
      </c>
      <c r="F104" s="260">
        <v>1.1337000000000002</v>
      </c>
      <c r="G104" s="261">
        <v>1.1337000000000002</v>
      </c>
      <c r="H104" s="262">
        <v>1.1337000000000002</v>
      </c>
      <c r="I104" s="260">
        <v>0.34029999999999999</v>
      </c>
      <c r="J104" s="261">
        <v>0.34029999999999999</v>
      </c>
      <c r="K104" s="262">
        <v>0.34029999999999999</v>
      </c>
      <c r="L104" s="274"/>
      <c r="M104" s="275"/>
      <c r="N104" s="276"/>
      <c r="O104" s="257"/>
      <c r="P104" s="257"/>
      <c r="Q104" s="257"/>
      <c r="R104" s="257"/>
      <c r="S104" s="257"/>
      <c r="T104" s="257"/>
      <c r="U104" s="257"/>
    </row>
    <row r="105" spans="1:21">
      <c r="A105" s="244"/>
      <c r="B105" s="265">
        <v>1998</v>
      </c>
      <c r="C105" s="260">
        <v>1.6169</v>
      </c>
      <c r="D105" s="261">
        <v>1.6169</v>
      </c>
      <c r="E105" s="262">
        <v>1.6169</v>
      </c>
      <c r="F105" s="260">
        <v>1.2714000000000001</v>
      </c>
      <c r="G105" s="261">
        <v>1.2714000000000001</v>
      </c>
      <c r="H105" s="262">
        <v>1.2714000000000001</v>
      </c>
      <c r="I105" s="260">
        <v>0.34549999999999997</v>
      </c>
      <c r="J105" s="261">
        <v>0.34549999999999997</v>
      </c>
      <c r="K105" s="262">
        <v>0.34549999999999997</v>
      </c>
      <c r="L105" s="274"/>
      <c r="M105" s="275"/>
      <c r="N105" s="276"/>
      <c r="O105" s="257"/>
      <c r="P105" s="257"/>
      <c r="Q105" s="257"/>
      <c r="R105" s="257"/>
      <c r="S105" s="257"/>
      <c r="T105" s="257"/>
      <c r="U105" s="257"/>
    </row>
    <row r="106" spans="1:21">
      <c r="A106" s="244"/>
      <c r="B106" s="265">
        <v>1999</v>
      </c>
      <c r="C106" s="260">
        <v>1.6409</v>
      </c>
      <c r="D106" s="261">
        <v>1.6409</v>
      </c>
      <c r="E106" s="262">
        <v>1.6409</v>
      </c>
      <c r="F106" s="260">
        <v>1.3024</v>
      </c>
      <c r="G106" s="261">
        <v>1.3024</v>
      </c>
      <c r="H106" s="262">
        <v>1.3024</v>
      </c>
      <c r="I106" s="260">
        <v>0.33850000000000002</v>
      </c>
      <c r="J106" s="261">
        <v>0.33850000000000002</v>
      </c>
      <c r="K106" s="262">
        <v>0.33850000000000002</v>
      </c>
      <c r="L106" s="274"/>
      <c r="M106" s="275"/>
      <c r="N106" s="276"/>
      <c r="O106" s="257"/>
      <c r="P106" s="257"/>
      <c r="Q106" s="257"/>
      <c r="R106" s="257"/>
      <c r="S106" s="257"/>
      <c r="T106" s="257"/>
      <c r="U106" s="257"/>
    </row>
    <row r="107" spans="1:21">
      <c r="A107" s="244"/>
      <c r="B107" s="265">
        <v>2000</v>
      </c>
      <c r="C107" s="260">
        <v>1.5687</v>
      </c>
      <c r="D107" s="261">
        <v>1.5687</v>
      </c>
      <c r="E107" s="262">
        <v>1.5687</v>
      </c>
      <c r="F107" s="260">
        <v>1.2309000000000001</v>
      </c>
      <c r="G107" s="261">
        <v>1.2309000000000001</v>
      </c>
      <c r="H107" s="262">
        <v>1.2309000000000001</v>
      </c>
      <c r="I107" s="260">
        <v>0.33779999999999999</v>
      </c>
      <c r="J107" s="261">
        <v>0.33779999999999999</v>
      </c>
      <c r="K107" s="262">
        <v>0.33779999999999999</v>
      </c>
      <c r="L107" s="274"/>
      <c r="M107" s="275"/>
      <c r="N107" s="276"/>
      <c r="O107" s="257"/>
      <c r="P107" s="257"/>
      <c r="Q107" s="257"/>
      <c r="R107" s="257"/>
      <c r="S107" s="257"/>
      <c r="T107" s="257"/>
      <c r="U107" s="257"/>
    </row>
    <row r="108" spans="1:21">
      <c r="A108" s="244"/>
      <c r="B108" s="265">
        <v>2001</v>
      </c>
      <c r="C108" s="260">
        <v>1.6027</v>
      </c>
      <c r="D108" s="261">
        <v>1.6027</v>
      </c>
      <c r="E108" s="262">
        <v>1.6027</v>
      </c>
      <c r="F108" s="260">
        <v>1.2732999999999999</v>
      </c>
      <c r="G108" s="261">
        <v>1.2732999999999999</v>
      </c>
      <c r="H108" s="262">
        <v>1.2732999999999999</v>
      </c>
      <c r="I108" s="260">
        <v>0.32940000000000003</v>
      </c>
      <c r="J108" s="261">
        <v>0.32940000000000003</v>
      </c>
      <c r="K108" s="262">
        <v>0.32940000000000003</v>
      </c>
      <c r="L108" s="274"/>
      <c r="M108" s="275"/>
      <c r="N108" s="276"/>
      <c r="O108" s="257"/>
      <c r="P108" s="257"/>
      <c r="Q108" s="257"/>
      <c r="R108" s="257"/>
      <c r="S108" s="257"/>
      <c r="T108" s="257"/>
      <c r="U108" s="257"/>
    </row>
    <row r="109" spans="1:21">
      <c r="A109" s="244"/>
      <c r="B109" s="265">
        <v>2002</v>
      </c>
      <c r="C109" s="260">
        <v>1.7049000000000001</v>
      </c>
      <c r="D109" s="261">
        <v>1.7049000000000001</v>
      </c>
      <c r="E109" s="262">
        <v>1.7049000000000001</v>
      </c>
      <c r="F109" s="260">
        <v>1.3585999999999998</v>
      </c>
      <c r="G109" s="261">
        <v>1.3585999999999998</v>
      </c>
      <c r="H109" s="262">
        <v>1.3585999999999998</v>
      </c>
      <c r="I109" s="260">
        <v>0.34639999999999999</v>
      </c>
      <c r="J109" s="261">
        <v>0.34639999999999999</v>
      </c>
      <c r="K109" s="262">
        <v>0.34639999999999999</v>
      </c>
      <c r="L109" s="274"/>
      <c r="M109" s="275"/>
      <c r="N109" s="276"/>
      <c r="O109" s="257"/>
      <c r="P109" s="257"/>
      <c r="Q109" s="257"/>
      <c r="R109" s="257"/>
      <c r="S109" s="257"/>
      <c r="T109" s="257"/>
      <c r="U109" s="257"/>
    </row>
    <row r="110" spans="1:21">
      <c r="A110" s="244"/>
      <c r="B110" s="265">
        <v>2003</v>
      </c>
      <c r="C110" s="260">
        <v>1.8477000000000001</v>
      </c>
      <c r="D110" s="261">
        <v>1.8477000000000001</v>
      </c>
      <c r="E110" s="262">
        <v>1.8477000000000001</v>
      </c>
      <c r="F110" s="260">
        <v>1.4990000000000001</v>
      </c>
      <c r="G110" s="261">
        <v>1.4990000000000001</v>
      </c>
      <c r="H110" s="262">
        <v>1.4990000000000001</v>
      </c>
      <c r="I110" s="260">
        <v>0.34870000000000001</v>
      </c>
      <c r="J110" s="261">
        <v>0.34870000000000001</v>
      </c>
      <c r="K110" s="262">
        <v>0.34870000000000001</v>
      </c>
      <c r="L110" s="274"/>
      <c r="M110" s="275"/>
      <c r="N110" s="276"/>
      <c r="O110" s="257"/>
      <c r="P110" s="257"/>
      <c r="Q110" s="257"/>
      <c r="R110" s="257"/>
      <c r="S110" s="257"/>
      <c r="T110" s="257"/>
      <c r="U110" s="257"/>
    </row>
    <row r="111" spans="1:21">
      <c r="A111" s="244"/>
      <c r="B111" s="265">
        <v>2004</v>
      </c>
      <c r="C111" s="266">
        <v>2.0626183</v>
      </c>
      <c r="D111" s="267">
        <v>2.0626180260000004</v>
      </c>
      <c r="E111" s="268">
        <v>2.0626180260000004</v>
      </c>
      <c r="F111" s="266">
        <v>1.5957404000000002</v>
      </c>
      <c r="G111" s="267">
        <v>1.5957402500000002</v>
      </c>
      <c r="H111" s="268">
        <v>1.5957402500000002</v>
      </c>
      <c r="I111" s="266">
        <v>0.34402680000000002</v>
      </c>
      <c r="J111" s="267">
        <v>0.34402672000000001</v>
      </c>
      <c r="K111" s="268">
        <v>0.34402672000000001</v>
      </c>
      <c r="L111" s="266">
        <v>0.12285109999999999</v>
      </c>
      <c r="M111" s="267">
        <v>0.12285105600000003</v>
      </c>
      <c r="N111" s="268">
        <v>0.12285105600000003</v>
      </c>
      <c r="O111" s="257"/>
      <c r="P111" s="272"/>
      <c r="Q111" s="272"/>
      <c r="R111" s="272"/>
      <c r="S111" s="272"/>
      <c r="T111" s="257"/>
      <c r="U111" s="272"/>
    </row>
    <row r="112" spans="1:21">
      <c r="A112" s="244"/>
      <c r="B112" s="265">
        <v>2005</v>
      </c>
      <c r="C112" s="266">
        <v>2.1355352999999999</v>
      </c>
      <c r="D112" s="267">
        <v>2.1355355609999997</v>
      </c>
      <c r="E112" s="268">
        <v>2.1355355609999997</v>
      </c>
      <c r="F112" s="266">
        <v>1.6728311</v>
      </c>
      <c r="G112" s="267">
        <v>1.6728312799999998</v>
      </c>
      <c r="H112" s="268">
        <v>1.6728312799999998</v>
      </c>
      <c r="I112" s="266">
        <v>0.34284239999999999</v>
      </c>
      <c r="J112" s="267">
        <v>0.34284249999999994</v>
      </c>
      <c r="K112" s="268">
        <v>0.34284249999999994</v>
      </c>
      <c r="L112" s="266">
        <v>0.11986179999999999</v>
      </c>
      <c r="M112" s="267">
        <v>0.119861781</v>
      </c>
      <c r="N112" s="268">
        <v>0.119861781</v>
      </c>
      <c r="O112" s="257"/>
      <c r="P112" s="272"/>
      <c r="Q112" s="272"/>
      <c r="R112" s="272"/>
      <c r="S112" s="272"/>
      <c r="T112" s="257"/>
      <c r="U112" s="272"/>
    </row>
    <row r="113" spans="1:26">
      <c r="A113" s="244"/>
      <c r="B113" s="265">
        <v>2006</v>
      </c>
      <c r="C113" s="266">
        <v>1.923554</v>
      </c>
      <c r="D113" s="267">
        <v>1.923554</v>
      </c>
      <c r="E113" s="267">
        <v>1.923554</v>
      </c>
      <c r="F113" s="266">
        <v>1.4617309999999999</v>
      </c>
      <c r="G113" s="267">
        <v>1.465916</v>
      </c>
      <c r="H113" s="267">
        <v>1.465916</v>
      </c>
      <c r="I113" s="266">
        <v>0.34549400000000002</v>
      </c>
      <c r="J113" s="267">
        <v>0.33991500000000002</v>
      </c>
      <c r="K113" s="267">
        <v>0.33991500000000002</v>
      </c>
      <c r="L113" s="266">
        <v>0.11704299999999999</v>
      </c>
      <c r="M113" s="267">
        <v>0.11772299999999999</v>
      </c>
      <c r="N113" s="268">
        <v>0.11772299999999999</v>
      </c>
      <c r="O113" s="272"/>
      <c r="P113" s="272"/>
      <c r="Q113" s="272"/>
      <c r="R113" s="272"/>
      <c r="S113" s="272"/>
      <c r="T113" s="272"/>
      <c r="U113" s="272"/>
      <c r="V113" s="285"/>
      <c r="W113" s="285"/>
      <c r="X113" s="242"/>
      <c r="Y113" s="285"/>
      <c r="Z113" s="285"/>
    </row>
    <row r="114" spans="1:26">
      <c r="A114" s="244"/>
      <c r="B114" s="265">
        <v>2007</v>
      </c>
      <c r="C114" s="266">
        <v>1.751396</v>
      </c>
      <c r="D114" s="267">
        <v>1.751396</v>
      </c>
      <c r="E114" s="267">
        <v>1.751396</v>
      </c>
      <c r="F114" s="266">
        <v>1.25326</v>
      </c>
      <c r="G114" s="267">
        <v>1.2619990000000001</v>
      </c>
      <c r="H114" s="267">
        <v>1.2619990000000001</v>
      </c>
      <c r="I114" s="266">
        <v>0.378139</v>
      </c>
      <c r="J114" s="267">
        <v>0.368697</v>
      </c>
      <c r="K114" s="267">
        <v>0.368697</v>
      </c>
      <c r="L114" s="266">
        <v>0.12113500000000001</v>
      </c>
      <c r="M114" s="267">
        <v>0.1207</v>
      </c>
      <c r="N114" s="268">
        <v>0.1207</v>
      </c>
      <c r="O114" s="272"/>
      <c r="P114" s="272"/>
      <c r="Q114" s="272"/>
      <c r="R114" s="272"/>
      <c r="S114" s="272"/>
      <c r="T114" s="272"/>
      <c r="U114" s="272"/>
      <c r="V114" s="285"/>
      <c r="W114" s="285"/>
      <c r="X114" s="242"/>
      <c r="Y114" s="285"/>
      <c r="Z114" s="285"/>
    </row>
    <row r="115" spans="1:26">
      <c r="A115" s="244"/>
      <c r="B115" s="265">
        <v>2008</v>
      </c>
      <c r="C115" s="266">
        <v>1.477956</v>
      </c>
      <c r="D115" s="267">
        <v>1.4464270000000001</v>
      </c>
      <c r="E115" s="267">
        <v>1.4464270000000001</v>
      </c>
      <c r="F115" s="266">
        <v>0.92899399999999999</v>
      </c>
      <c r="G115" s="267">
        <v>0.91939300000000002</v>
      </c>
      <c r="H115" s="267">
        <v>0.91939300000000002</v>
      </c>
      <c r="I115" s="266">
        <v>0.41122599999999998</v>
      </c>
      <c r="J115" s="267">
        <v>0.39242899999999997</v>
      </c>
      <c r="K115" s="267">
        <v>0.39242899999999997</v>
      </c>
      <c r="L115" s="266">
        <v>0.137736</v>
      </c>
      <c r="M115" s="267">
        <v>0.134605</v>
      </c>
      <c r="N115" s="268">
        <v>0.134605</v>
      </c>
      <c r="O115" s="272"/>
      <c r="P115" s="272"/>
      <c r="Q115" s="272"/>
      <c r="R115" s="272"/>
      <c r="S115" s="272"/>
      <c r="T115" s="272"/>
      <c r="U115" s="272"/>
      <c r="V115" s="285"/>
      <c r="W115" s="285"/>
      <c r="X115" s="242"/>
      <c r="Y115" s="285"/>
      <c r="Z115" s="285"/>
    </row>
    <row r="116" spans="1:26">
      <c r="A116" s="244"/>
      <c r="B116" s="265">
        <v>2009</v>
      </c>
      <c r="C116" s="266">
        <v>1.295355</v>
      </c>
      <c r="D116" s="267">
        <v>1.486157</v>
      </c>
      <c r="E116" s="267">
        <v>1.486157</v>
      </c>
      <c r="F116" s="266">
        <v>0.89687099999999997</v>
      </c>
      <c r="G116" s="267">
        <v>1.030821</v>
      </c>
      <c r="H116" s="267">
        <v>1.030821</v>
      </c>
      <c r="I116" s="266">
        <v>0.282526</v>
      </c>
      <c r="J116" s="267">
        <v>0.32300800000000002</v>
      </c>
      <c r="K116" s="267">
        <v>0.32300800000000002</v>
      </c>
      <c r="L116" s="266">
        <v>0.11595800000000001</v>
      </c>
      <c r="M116" s="267">
        <v>0.132328</v>
      </c>
      <c r="N116" s="268">
        <v>0.132328</v>
      </c>
      <c r="O116" s="272"/>
      <c r="P116" s="272"/>
      <c r="Q116" s="272"/>
      <c r="R116" s="272"/>
      <c r="S116" s="272"/>
      <c r="T116" s="272"/>
      <c r="U116" s="272"/>
      <c r="V116" s="285"/>
      <c r="W116" s="285"/>
      <c r="X116" s="242"/>
      <c r="Y116" s="285"/>
      <c r="Z116" s="285"/>
    </row>
    <row r="117" spans="1:26">
      <c r="A117" s="244"/>
      <c r="B117" s="265">
        <v>2010</v>
      </c>
      <c r="C117" s="266">
        <v>1.084185</v>
      </c>
      <c r="D117" s="267">
        <v>1.3706660000000002</v>
      </c>
      <c r="E117" s="267">
        <v>1.0085389999999999</v>
      </c>
      <c r="F117" s="266">
        <v>0.80961899999999998</v>
      </c>
      <c r="G117" s="267">
        <v>1.0341750000000001</v>
      </c>
      <c r="H117" s="267">
        <v>0.78142699999999998</v>
      </c>
      <c r="I117" s="266">
        <v>0.176537</v>
      </c>
      <c r="J117" s="267">
        <v>0.21781300000000001</v>
      </c>
      <c r="K117" s="267">
        <v>0.136099</v>
      </c>
      <c r="L117" s="266">
        <v>9.8029000000000005E-2</v>
      </c>
      <c r="M117" s="267">
        <v>0.11867800000000001</v>
      </c>
      <c r="N117" s="268">
        <v>9.1012999999999997E-2</v>
      </c>
      <c r="O117" s="272"/>
      <c r="P117" s="272"/>
      <c r="Q117" s="272"/>
      <c r="R117" s="272"/>
      <c r="S117" s="272"/>
      <c r="T117" s="272"/>
      <c r="U117" s="272"/>
      <c r="V117" s="285"/>
      <c r="W117" s="285"/>
      <c r="X117" s="242"/>
      <c r="Y117" s="285"/>
      <c r="Z117" s="285"/>
    </row>
    <row r="118" spans="1:26">
      <c r="A118" s="244"/>
      <c r="B118" s="265">
        <v>2011</v>
      </c>
      <c r="C118" s="266">
        <v>1.513439</v>
      </c>
      <c r="D118" s="267">
        <v>1.8122640000000001</v>
      </c>
      <c r="E118" s="267">
        <v>1.3035969999999999</v>
      </c>
      <c r="F118" s="266">
        <v>1.199926</v>
      </c>
      <c r="G118" s="267">
        <v>1.3970830000000001</v>
      </c>
      <c r="H118" s="267">
        <v>1.0203199999999999</v>
      </c>
      <c r="I118" s="266">
        <v>0.194188</v>
      </c>
      <c r="J118" s="267">
        <v>0.270065</v>
      </c>
      <c r="K118" s="267">
        <v>0.168909</v>
      </c>
      <c r="L118" s="266">
        <v>0.119325</v>
      </c>
      <c r="M118" s="267">
        <v>0.14511599999999999</v>
      </c>
      <c r="N118" s="268">
        <v>0.114368</v>
      </c>
      <c r="O118" s="272"/>
      <c r="P118" s="272"/>
      <c r="Q118" s="272"/>
      <c r="R118" s="272"/>
      <c r="S118" s="272"/>
      <c r="T118" s="272"/>
      <c r="U118" s="272"/>
      <c r="V118" s="285"/>
      <c r="W118" s="285"/>
      <c r="X118" s="242"/>
      <c r="Y118" s="285"/>
      <c r="Z118" s="285"/>
    </row>
    <row r="119" spans="1:26">
      <c r="A119" s="244"/>
      <c r="B119" s="265">
        <v>2012</v>
      </c>
      <c r="C119" s="266">
        <v>1.7252099999999999</v>
      </c>
      <c r="D119" s="267">
        <v>2.0644849999999999</v>
      </c>
      <c r="E119" s="267">
        <v>1.4738249999999999</v>
      </c>
      <c r="F119" s="266">
        <v>1.36426</v>
      </c>
      <c r="G119" s="267">
        <v>1.576179</v>
      </c>
      <c r="H119" s="267">
        <v>1.1327510000000001</v>
      </c>
      <c r="I119" s="266">
        <v>0.230937</v>
      </c>
      <c r="J119" s="267">
        <v>0.332874</v>
      </c>
      <c r="K119" s="267">
        <v>0.21030799999999999</v>
      </c>
      <c r="L119" s="266">
        <v>0.13001299999999999</v>
      </c>
      <c r="M119" s="267">
        <v>0.15543199999999999</v>
      </c>
      <c r="N119" s="268">
        <v>0.13076599999999999</v>
      </c>
      <c r="O119" s="272"/>
      <c r="P119" s="272"/>
      <c r="Q119" s="272"/>
      <c r="R119" s="272"/>
      <c r="S119" s="272"/>
      <c r="T119" s="272"/>
      <c r="U119" s="272"/>
      <c r="V119" s="285"/>
      <c r="W119" s="285"/>
      <c r="X119" s="242"/>
      <c r="Y119" s="285"/>
      <c r="Z119" s="285"/>
    </row>
    <row r="120" spans="1:26">
      <c r="A120" s="244"/>
      <c r="B120" s="265">
        <v>2013</v>
      </c>
      <c r="C120" s="266">
        <v>1.859699</v>
      </c>
      <c r="D120" s="267">
        <v>2.2309609999999997</v>
      </c>
      <c r="E120" s="267">
        <v>1.5715250000000001</v>
      </c>
      <c r="F120" s="266">
        <v>1.419564</v>
      </c>
      <c r="G120" s="267">
        <v>1.649519</v>
      </c>
      <c r="H120" s="267">
        <v>1.16648</v>
      </c>
      <c r="I120" s="266">
        <v>0.287518</v>
      </c>
      <c r="J120" s="267">
        <v>0.408669</v>
      </c>
      <c r="K120" s="267">
        <v>0.25672</v>
      </c>
      <c r="L120" s="266">
        <v>0.152617</v>
      </c>
      <c r="M120" s="267">
        <v>0.17277300000000001</v>
      </c>
      <c r="N120" s="268">
        <v>0.14832500000000001</v>
      </c>
      <c r="O120" s="272"/>
      <c r="P120" s="272"/>
      <c r="Q120" s="272"/>
      <c r="R120" s="272"/>
      <c r="S120" s="272"/>
      <c r="T120" s="272"/>
      <c r="U120" s="272"/>
      <c r="V120" s="285"/>
      <c r="W120" s="285"/>
      <c r="X120" s="242"/>
      <c r="Y120" s="285"/>
      <c r="Z120" s="285"/>
    </row>
    <row r="121" spans="1:26">
      <c r="A121" s="244"/>
      <c r="B121" s="265">
        <v>2014</v>
      </c>
      <c r="C121" s="266">
        <v>1.8886559999999999</v>
      </c>
      <c r="D121" s="267">
        <v>2.3023049999999996</v>
      </c>
      <c r="E121" s="267">
        <v>1.602735</v>
      </c>
      <c r="F121" s="266">
        <v>1.395804</v>
      </c>
      <c r="G121" s="267">
        <v>1.6746179999999999</v>
      </c>
      <c r="H121" s="267">
        <v>1.1523049999999999</v>
      </c>
      <c r="I121" s="266">
        <v>0.30971500000000002</v>
      </c>
      <c r="J121" s="267">
        <v>0.43159700000000001</v>
      </c>
      <c r="K121" s="267">
        <v>0.278173</v>
      </c>
      <c r="L121" s="266">
        <v>0.18313699999999999</v>
      </c>
      <c r="M121" s="267">
        <v>0.19608999999999999</v>
      </c>
      <c r="N121" s="268">
        <v>0.17225699999999999</v>
      </c>
      <c r="O121" s="272"/>
      <c r="P121" s="272"/>
      <c r="Q121" s="272"/>
      <c r="R121" s="272"/>
      <c r="S121" s="272"/>
      <c r="T121" s="272"/>
      <c r="U121" s="272"/>
      <c r="V121" s="285"/>
      <c r="W121" s="285"/>
      <c r="X121" s="242"/>
      <c r="Y121" s="285"/>
      <c r="Z121" s="285"/>
    </row>
    <row r="122" spans="1:26">
      <c r="A122" s="244"/>
      <c r="B122" s="265">
        <v>2015</v>
      </c>
      <c r="C122" s="266">
        <v>1.927359</v>
      </c>
      <c r="D122" s="267">
        <v>2.3858959999999998</v>
      </c>
      <c r="E122" s="267">
        <v>1.6017110000000001</v>
      </c>
      <c r="F122" s="266">
        <v>1.3954169999999999</v>
      </c>
      <c r="G122" s="267">
        <v>1.723476</v>
      </c>
      <c r="H122" s="267">
        <v>1.1146860000000001</v>
      </c>
      <c r="I122" s="266">
        <v>0.331953</v>
      </c>
      <c r="J122" s="267">
        <v>0.44679999999999997</v>
      </c>
      <c r="K122" s="267">
        <v>0.29828300000000002</v>
      </c>
      <c r="L122" s="266">
        <v>0.199989</v>
      </c>
      <c r="M122" s="267">
        <v>0.21562000000000001</v>
      </c>
      <c r="N122" s="268">
        <v>0.18874199999999999</v>
      </c>
      <c r="O122" s="272"/>
      <c r="P122" s="272"/>
      <c r="Q122" s="272"/>
      <c r="R122" s="272"/>
      <c r="S122" s="272"/>
      <c r="T122" s="272"/>
      <c r="U122" s="272"/>
      <c r="V122" s="285"/>
      <c r="W122" s="285"/>
      <c r="X122" s="242"/>
      <c r="Y122" s="285"/>
      <c r="Z122" s="285"/>
    </row>
    <row r="123" spans="1:26">
      <c r="A123" s="244"/>
      <c r="B123" s="265">
        <v>2016</v>
      </c>
      <c r="C123" s="266">
        <v>1.977727</v>
      </c>
      <c r="D123" s="267">
        <v>2.4140039999999998</v>
      </c>
      <c r="E123" s="267">
        <v>1.6127180000000001</v>
      </c>
      <c r="F123" s="266">
        <v>1.3962650000000001</v>
      </c>
      <c r="G123" s="267">
        <v>1.730791</v>
      </c>
      <c r="H123" s="267">
        <v>1.1008290000000001</v>
      </c>
      <c r="I123" s="266">
        <v>0.36448700000000001</v>
      </c>
      <c r="J123" s="267">
        <v>0.45865499999999998</v>
      </c>
      <c r="K123" s="267">
        <v>0.31218099999999999</v>
      </c>
      <c r="L123" s="266">
        <v>0.216975</v>
      </c>
      <c r="M123" s="267">
        <v>0.22455800000000001</v>
      </c>
      <c r="N123" s="268">
        <v>0.199708</v>
      </c>
      <c r="O123" s="272"/>
      <c r="P123" s="272"/>
      <c r="Q123" s="272"/>
      <c r="R123" s="272"/>
      <c r="S123" s="272"/>
      <c r="T123" s="272"/>
      <c r="U123" s="272"/>
      <c r="V123" s="285"/>
      <c r="W123" s="285"/>
      <c r="X123" s="242"/>
      <c r="Y123" s="285"/>
      <c r="Z123" s="285"/>
    </row>
    <row r="124" spans="1:26">
      <c r="A124" s="244"/>
      <c r="B124" s="265">
        <v>2017</v>
      </c>
      <c r="C124" s="266">
        <v>1.9903679999999999</v>
      </c>
      <c r="D124" s="267">
        <v>2.395921</v>
      </c>
      <c r="E124" s="267">
        <v>1.611002</v>
      </c>
      <c r="F124" s="266">
        <v>1.3742730000000001</v>
      </c>
      <c r="G124" s="267">
        <v>1.699559</v>
      </c>
      <c r="H124" s="267">
        <v>1.0830230000000001</v>
      </c>
      <c r="I124" s="266">
        <v>0.38816899999999999</v>
      </c>
      <c r="J124" s="267">
        <v>0.46762399999999998</v>
      </c>
      <c r="K124" s="267">
        <v>0.32399600000000001</v>
      </c>
      <c r="L124" s="266">
        <v>0.22792599999999999</v>
      </c>
      <c r="M124" s="267">
        <v>0.228738</v>
      </c>
      <c r="N124" s="268">
        <v>0.203983</v>
      </c>
      <c r="O124" s="272"/>
      <c r="P124" s="272"/>
      <c r="Q124" s="272"/>
      <c r="R124" s="272"/>
      <c r="S124" s="272"/>
      <c r="T124" s="272"/>
      <c r="U124" s="272"/>
      <c r="V124" s="285"/>
      <c r="W124" s="285"/>
      <c r="X124" s="242"/>
      <c r="Y124" s="285"/>
      <c r="Z124" s="285"/>
    </row>
    <row r="125" spans="1:26">
      <c r="A125" s="244"/>
      <c r="B125" s="265">
        <v>2018</v>
      </c>
      <c r="C125" s="266">
        <v>2.0019019999999998</v>
      </c>
      <c r="D125" s="267">
        <v>2.4097119999999999</v>
      </c>
      <c r="E125" s="267">
        <v>1.5943579999999999</v>
      </c>
      <c r="F125" s="266">
        <v>1.3616839999999999</v>
      </c>
      <c r="G125" s="267">
        <v>1.7078260000000001</v>
      </c>
      <c r="H125" s="267">
        <v>1.048546</v>
      </c>
      <c r="I125" s="266">
        <v>0.40646599999999999</v>
      </c>
      <c r="J125" s="267">
        <v>0.473713</v>
      </c>
      <c r="K125" s="267">
        <v>0.33671499999999999</v>
      </c>
      <c r="L125" s="266">
        <v>0.23375199999999999</v>
      </c>
      <c r="M125" s="267">
        <v>0.22817299999999999</v>
      </c>
      <c r="N125" s="268">
        <v>0.20909700000000001</v>
      </c>
      <c r="O125" s="272"/>
      <c r="P125" s="272"/>
      <c r="Q125" s="272"/>
      <c r="R125" s="272"/>
      <c r="S125" s="272"/>
      <c r="T125" s="272"/>
      <c r="U125" s="272"/>
      <c r="V125" s="285"/>
      <c r="W125" s="285"/>
      <c r="X125" s="242"/>
      <c r="Y125" s="285"/>
      <c r="Z125" s="285"/>
    </row>
    <row r="126" spans="1:26">
      <c r="A126" s="244"/>
      <c r="B126" s="265">
        <v>2019</v>
      </c>
      <c r="C126" s="266">
        <v>2.014443</v>
      </c>
      <c r="D126" s="267">
        <v>2.3313360000000003</v>
      </c>
      <c r="E126" s="267">
        <v>1.538486</v>
      </c>
      <c r="F126" s="266">
        <v>1.3557429999999999</v>
      </c>
      <c r="G126" s="267">
        <v>1.6640980000000001</v>
      </c>
      <c r="H126" s="267">
        <v>1.0128010000000001</v>
      </c>
      <c r="I126" s="266">
        <v>0.42302299999999998</v>
      </c>
      <c r="J126" s="267">
        <v>0.45422200000000001</v>
      </c>
      <c r="K126" s="267">
        <v>0.32868599999999998</v>
      </c>
      <c r="L126" s="266">
        <v>0.235677</v>
      </c>
      <c r="M126" s="267">
        <v>0.21301600000000001</v>
      </c>
      <c r="N126" s="268">
        <v>0.19699900000000001</v>
      </c>
      <c r="O126" s="272"/>
      <c r="P126" s="272"/>
      <c r="Q126" s="272"/>
      <c r="R126" s="272"/>
      <c r="S126" s="272"/>
      <c r="T126" s="272"/>
      <c r="U126" s="272"/>
      <c r="V126" s="285"/>
      <c r="W126" s="285"/>
      <c r="X126" s="242"/>
      <c r="Y126" s="285"/>
      <c r="Z126" s="285"/>
    </row>
    <row r="127" spans="1:26">
      <c r="A127" s="244"/>
      <c r="B127" s="265">
        <v>2020</v>
      </c>
      <c r="C127" s="266">
        <v>1.9949790000000001</v>
      </c>
      <c r="D127" s="267">
        <v>2.1615129999999998</v>
      </c>
      <c r="E127" s="267">
        <v>1.3968210000000001</v>
      </c>
      <c r="F127" s="266">
        <v>1.332087</v>
      </c>
      <c r="G127" s="267">
        <v>1.568152</v>
      </c>
      <c r="H127" s="267">
        <v>0.92262599999999995</v>
      </c>
      <c r="I127" s="266">
        <v>0.43169800000000003</v>
      </c>
      <c r="J127" s="267">
        <v>0.39981899999999998</v>
      </c>
      <c r="K127" s="267">
        <v>0.29446699999999998</v>
      </c>
      <c r="L127" s="266">
        <v>0.23119400000000001</v>
      </c>
      <c r="M127" s="267">
        <v>0.19354199999999999</v>
      </c>
      <c r="N127" s="268">
        <v>0.179728</v>
      </c>
      <c r="O127" s="272"/>
      <c r="P127" s="272"/>
      <c r="Q127" s="272"/>
      <c r="R127" s="272"/>
      <c r="S127" s="272"/>
      <c r="T127" s="272"/>
      <c r="U127" s="272"/>
      <c r="V127" s="285"/>
      <c r="W127" s="285"/>
      <c r="X127" s="242"/>
      <c r="Y127" s="285"/>
      <c r="Z127" s="285"/>
    </row>
    <row r="128" spans="1:26">
      <c r="A128" s="244"/>
      <c r="B128" s="265">
        <v>2021</v>
      </c>
      <c r="C128" s="266">
        <v>1.9291259999999999</v>
      </c>
      <c r="D128" s="267">
        <v>2.110131</v>
      </c>
      <c r="E128" s="267">
        <v>1.3287710000000001</v>
      </c>
      <c r="F128" s="266">
        <v>1.282071</v>
      </c>
      <c r="G128" s="267">
        <v>1.5359389999999999</v>
      </c>
      <c r="H128" s="267">
        <v>0.87371100000000002</v>
      </c>
      <c r="I128" s="266">
        <v>0.42111599999999999</v>
      </c>
      <c r="J128" s="267">
        <v>0.38273000000000001</v>
      </c>
      <c r="K128" s="267">
        <v>0.28051399999999999</v>
      </c>
      <c r="L128" s="266">
        <v>0.225939</v>
      </c>
      <c r="M128" s="267">
        <v>0.19146199999999999</v>
      </c>
      <c r="N128" s="268">
        <v>0.17454600000000001</v>
      </c>
      <c r="O128" s="272"/>
      <c r="P128" s="272"/>
      <c r="Q128" s="272"/>
      <c r="R128" s="272"/>
      <c r="S128" s="272"/>
      <c r="T128" s="272"/>
      <c r="U128" s="272"/>
      <c r="V128" s="285"/>
      <c r="W128" s="285"/>
      <c r="X128" s="242"/>
      <c r="Y128" s="285"/>
      <c r="Z128" s="285"/>
    </row>
    <row r="129" spans="1:26">
      <c r="A129" s="244"/>
      <c r="B129" s="265">
        <v>2022</v>
      </c>
      <c r="C129" s="266">
        <v>1.8867750000000001</v>
      </c>
      <c r="D129" s="267">
        <v>2.1050439999999999</v>
      </c>
      <c r="E129" s="267">
        <v>1.2928919999999999</v>
      </c>
      <c r="F129" s="266">
        <v>1.2527790000000001</v>
      </c>
      <c r="G129" s="267">
        <v>1.526869</v>
      </c>
      <c r="H129" s="267">
        <v>0.84018700000000002</v>
      </c>
      <c r="I129" s="266">
        <v>0.41145199999999998</v>
      </c>
      <c r="J129" s="267">
        <v>0.38751099999999999</v>
      </c>
      <c r="K129" s="267">
        <v>0.28065699999999999</v>
      </c>
      <c r="L129" s="266">
        <v>0.22254399999999999</v>
      </c>
      <c r="M129" s="267">
        <v>0.190664</v>
      </c>
      <c r="N129" s="268">
        <v>0.17204800000000001</v>
      </c>
      <c r="O129" s="272"/>
      <c r="P129" s="272"/>
      <c r="Q129" s="272"/>
      <c r="R129" s="272"/>
      <c r="S129" s="272"/>
      <c r="T129" s="272"/>
      <c r="U129" s="272"/>
      <c r="V129" s="285"/>
      <c r="W129" s="285"/>
      <c r="X129" s="242"/>
      <c r="Y129" s="285"/>
      <c r="Z129" s="285"/>
    </row>
    <row r="130" spans="1:26">
      <c r="A130" s="244"/>
      <c r="B130" s="265">
        <v>2023</v>
      </c>
      <c r="C130" s="266">
        <v>1.872242</v>
      </c>
      <c r="D130" s="267">
        <v>2.1150570000000002</v>
      </c>
      <c r="E130" s="267">
        <v>1.272988</v>
      </c>
      <c r="F130" s="266">
        <v>1.241997</v>
      </c>
      <c r="G130" s="267">
        <v>1.5271189999999999</v>
      </c>
      <c r="H130" s="267">
        <v>0.81613400000000003</v>
      </c>
      <c r="I130" s="266">
        <v>0.41230600000000001</v>
      </c>
      <c r="J130" s="267">
        <v>0.39868900000000002</v>
      </c>
      <c r="K130" s="267">
        <v>0.28664200000000001</v>
      </c>
      <c r="L130" s="266">
        <v>0.21793899999999999</v>
      </c>
      <c r="M130" s="267">
        <v>0.189249</v>
      </c>
      <c r="N130" s="268">
        <v>0.170212</v>
      </c>
      <c r="O130" s="272"/>
      <c r="P130" s="272"/>
      <c r="Q130" s="272"/>
      <c r="R130" s="272"/>
      <c r="S130" s="272"/>
      <c r="T130" s="272"/>
      <c r="U130" s="272"/>
      <c r="V130" s="285"/>
      <c r="W130" s="285"/>
      <c r="X130" s="242"/>
      <c r="Y130" s="285"/>
      <c r="Z130" s="285"/>
    </row>
    <row r="131" spans="1:26">
      <c r="A131" s="244"/>
      <c r="B131" s="265">
        <v>2024</v>
      </c>
      <c r="C131" s="266">
        <v>1.867335</v>
      </c>
      <c r="D131" s="267">
        <v>2.1474960000000003</v>
      </c>
      <c r="E131" s="267">
        <v>1.2710219999999999</v>
      </c>
      <c r="F131" s="266">
        <v>1.2408939999999999</v>
      </c>
      <c r="G131" s="267">
        <v>1.546473</v>
      </c>
      <c r="H131" s="267">
        <v>0.80806599999999995</v>
      </c>
      <c r="I131" s="266">
        <v>0.413184</v>
      </c>
      <c r="J131" s="267">
        <v>0.41254000000000002</v>
      </c>
      <c r="K131" s="267">
        <v>0.29072900000000002</v>
      </c>
      <c r="L131" s="266">
        <v>0.213257</v>
      </c>
      <c r="M131" s="267">
        <v>0.18848300000000001</v>
      </c>
      <c r="N131" s="268">
        <v>0.17222699999999999</v>
      </c>
      <c r="O131" s="272"/>
      <c r="P131" s="272"/>
      <c r="Q131" s="272"/>
      <c r="R131" s="272"/>
      <c r="S131" s="272"/>
      <c r="T131" s="272"/>
      <c r="U131" s="272"/>
      <c r="V131" s="285"/>
      <c r="W131" s="285"/>
      <c r="X131" s="242"/>
      <c r="Y131" s="285"/>
      <c r="Z131" s="285"/>
    </row>
    <row r="132" spans="1:26">
      <c r="A132" s="244"/>
      <c r="B132" s="265">
        <v>2025</v>
      </c>
      <c r="C132" s="266">
        <v>1.8865080000000001</v>
      </c>
      <c r="D132" s="267">
        <v>2.2059489999999999</v>
      </c>
      <c r="E132" s="267">
        <v>1.271344</v>
      </c>
      <c r="F132" s="266">
        <v>1.2630840000000001</v>
      </c>
      <c r="G132" s="267">
        <v>1.5924780000000001</v>
      </c>
      <c r="H132" s="267">
        <v>0.80939399999999995</v>
      </c>
      <c r="I132" s="266">
        <v>0.41352699999999998</v>
      </c>
      <c r="J132" s="267">
        <v>0.42271199999999998</v>
      </c>
      <c r="K132" s="267">
        <v>0.28987400000000002</v>
      </c>
      <c r="L132" s="266">
        <v>0.209897</v>
      </c>
      <c r="M132" s="267">
        <v>0.19075900000000001</v>
      </c>
      <c r="N132" s="268">
        <v>0.17207600000000001</v>
      </c>
      <c r="O132" s="272"/>
      <c r="P132" s="272"/>
      <c r="Q132" s="272"/>
      <c r="R132" s="272"/>
      <c r="S132" s="272"/>
      <c r="T132" s="272"/>
      <c r="U132" s="272"/>
      <c r="V132" s="285"/>
      <c r="W132" s="285"/>
      <c r="X132" s="242"/>
      <c r="Y132" s="285"/>
      <c r="Z132" s="285"/>
    </row>
    <row r="133" spans="1:26">
      <c r="A133" s="244"/>
      <c r="B133" s="265">
        <v>2026</v>
      </c>
      <c r="C133" s="266">
        <v>1.8781509999999999</v>
      </c>
      <c r="D133" s="267">
        <v>2.2686520000000003</v>
      </c>
      <c r="E133" s="267">
        <v>1.25166</v>
      </c>
      <c r="F133" s="266">
        <v>1.2620769999999999</v>
      </c>
      <c r="G133" s="267">
        <v>1.632752</v>
      </c>
      <c r="H133" s="267">
        <v>0.78905599999999998</v>
      </c>
      <c r="I133" s="266">
        <v>0.40886400000000001</v>
      </c>
      <c r="J133" s="267">
        <v>0.439614</v>
      </c>
      <c r="K133" s="267">
        <v>0.29116599999999998</v>
      </c>
      <c r="L133" s="266">
        <v>0.20721000000000001</v>
      </c>
      <c r="M133" s="267">
        <v>0.19628599999999999</v>
      </c>
      <c r="N133" s="268">
        <v>0.17143800000000001</v>
      </c>
      <c r="O133" s="272"/>
      <c r="P133" s="272"/>
      <c r="Q133" s="272"/>
      <c r="R133" s="272"/>
      <c r="S133" s="272"/>
      <c r="T133" s="272"/>
      <c r="U133" s="272"/>
      <c r="V133" s="285"/>
      <c r="W133" s="285"/>
      <c r="X133" s="242"/>
      <c r="Y133" s="285"/>
      <c r="Z133" s="285"/>
    </row>
    <row r="134" spans="1:26">
      <c r="A134" s="244"/>
      <c r="B134" s="265">
        <v>2027</v>
      </c>
      <c r="C134" s="266">
        <v>1.843615</v>
      </c>
      <c r="D134" s="267">
        <v>2.289161</v>
      </c>
      <c r="E134" s="267">
        <v>1.2319180000000001</v>
      </c>
      <c r="F134" s="266">
        <v>1.2314510000000001</v>
      </c>
      <c r="G134" s="267">
        <v>1.6293409999999999</v>
      </c>
      <c r="H134" s="267">
        <v>0.760015</v>
      </c>
      <c r="I134" s="266">
        <v>0.40682299999999999</v>
      </c>
      <c r="J134" s="267">
        <v>0.45929700000000001</v>
      </c>
      <c r="K134" s="267">
        <v>0.30118099999999998</v>
      </c>
      <c r="L134" s="266">
        <v>0.205341</v>
      </c>
      <c r="M134" s="267">
        <v>0.20052300000000001</v>
      </c>
      <c r="N134" s="268">
        <v>0.17072200000000001</v>
      </c>
      <c r="O134" s="272"/>
      <c r="P134" s="272"/>
      <c r="Q134" s="272"/>
      <c r="R134" s="272"/>
      <c r="S134" s="272"/>
      <c r="T134" s="272"/>
      <c r="U134" s="272"/>
      <c r="V134" s="285"/>
      <c r="W134" s="285"/>
      <c r="X134" s="242"/>
      <c r="Y134" s="285"/>
      <c r="Z134" s="285"/>
    </row>
    <row r="135" spans="1:26">
      <c r="A135" s="244"/>
      <c r="B135" s="265">
        <v>2028</v>
      </c>
      <c r="C135" s="266">
        <v>1.7920050000000001</v>
      </c>
      <c r="D135" s="267">
        <v>2.2778630000000004</v>
      </c>
      <c r="E135" s="267">
        <v>1.18544</v>
      </c>
      <c r="F135" s="266">
        <v>1.1879550000000001</v>
      </c>
      <c r="G135" s="267">
        <v>1.604735</v>
      </c>
      <c r="H135" s="267">
        <v>0.72264799999999996</v>
      </c>
      <c r="I135" s="266">
        <v>0.40294000000000002</v>
      </c>
      <c r="J135" s="267">
        <v>0.47208899999999998</v>
      </c>
      <c r="K135" s="267">
        <v>0.29736000000000001</v>
      </c>
      <c r="L135" s="266">
        <v>0.20111000000000001</v>
      </c>
      <c r="M135" s="267">
        <v>0.201039</v>
      </c>
      <c r="N135" s="268">
        <v>0.165432</v>
      </c>
      <c r="O135" s="272"/>
      <c r="P135" s="272"/>
      <c r="Q135" s="272"/>
      <c r="R135" s="272"/>
      <c r="S135" s="272"/>
      <c r="T135" s="272"/>
      <c r="U135" s="272"/>
      <c r="V135" s="285"/>
      <c r="W135" s="285"/>
      <c r="X135" s="242"/>
      <c r="Y135" s="285"/>
      <c r="Z135" s="285"/>
    </row>
    <row r="136" spans="1:26">
      <c r="A136" s="244"/>
      <c r="B136" s="265">
        <v>2029</v>
      </c>
      <c r="C136" s="266">
        <v>1.7606120000000001</v>
      </c>
      <c r="D136" s="267">
        <v>2.2826149999999998</v>
      </c>
      <c r="E136" s="267">
        <v>1.156639</v>
      </c>
      <c r="F136" s="266">
        <v>1.1623239999999999</v>
      </c>
      <c r="G136" s="267">
        <v>1.610832</v>
      </c>
      <c r="H136" s="267">
        <v>0.70157899999999995</v>
      </c>
      <c r="I136" s="266">
        <v>0.401169</v>
      </c>
      <c r="J136" s="267">
        <v>0.471696</v>
      </c>
      <c r="K136" s="267">
        <v>0.29566900000000002</v>
      </c>
      <c r="L136" s="266">
        <v>0.19711899999999999</v>
      </c>
      <c r="M136" s="267">
        <v>0.20008699999999999</v>
      </c>
      <c r="N136" s="268">
        <v>0.159391</v>
      </c>
      <c r="O136" s="272"/>
      <c r="P136" s="272"/>
      <c r="Q136" s="272"/>
      <c r="R136" s="272"/>
      <c r="S136" s="272"/>
      <c r="T136" s="272"/>
      <c r="U136" s="272"/>
      <c r="V136" s="285"/>
      <c r="W136" s="285"/>
      <c r="X136" s="242"/>
      <c r="Y136" s="285"/>
      <c r="Z136" s="285"/>
    </row>
    <row r="137" spans="1:26">
      <c r="A137" s="244"/>
      <c r="B137" s="265">
        <v>2030</v>
      </c>
      <c r="C137" s="266">
        <v>1.766478</v>
      </c>
      <c r="D137" s="267">
        <v>2.3085119999999999</v>
      </c>
      <c r="E137" s="267">
        <v>1.1775860000000002</v>
      </c>
      <c r="F137" s="266">
        <v>1.167211</v>
      </c>
      <c r="G137" s="267">
        <v>1.635332</v>
      </c>
      <c r="H137" s="267">
        <v>0.71933100000000005</v>
      </c>
      <c r="I137" s="266">
        <v>0.40435399999999999</v>
      </c>
      <c r="J137" s="267">
        <v>0.47469499999999998</v>
      </c>
      <c r="K137" s="267">
        <v>0.30260500000000001</v>
      </c>
      <c r="L137" s="266">
        <v>0.194913</v>
      </c>
      <c r="M137" s="267">
        <v>0.19848499999999999</v>
      </c>
      <c r="N137" s="268">
        <v>0.15565000000000001</v>
      </c>
      <c r="O137" s="272"/>
      <c r="P137" s="272"/>
      <c r="Q137" s="272"/>
      <c r="R137" s="272"/>
      <c r="S137" s="272"/>
      <c r="T137" s="272"/>
      <c r="U137" s="272"/>
      <c r="V137" s="285"/>
      <c r="W137" s="285"/>
      <c r="X137" s="242"/>
      <c r="Y137" s="285"/>
      <c r="Z137" s="285"/>
    </row>
    <row r="138" spans="1:26">
      <c r="A138" s="244"/>
      <c r="B138" s="265">
        <v>2031</v>
      </c>
      <c r="C138" s="279">
        <v>1.766478</v>
      </c>
      <c r="D138" s="280">
        <v>2.3085119999999999</v>
      </c>
      <c r="E138" s="281">
        <v>1.177586</v>
      </c>
      <c r="F138" s="279">
        <v>1.167211</v>
      </c>
      <c r="G138" s="280">
        <v>1.635332</v>
      </c>
      <c r="H138" s="281">
        <v>0.71933100000000005</v>
      </c>
      <c r="I138" s="279">
        <v>0.40435399999999999</v>
      </c>
      <c r="J138" s="280">
        <v>0.47469499999999998</v>
      </c>
      <c r="K138" s="281">
        <v>0.30260500000000001</v>
      </c>
      <c r="L138" s="279">
        <v>0.194913</v>
      </c>
      <c r="M138" s="280">
        <v>0.19848499999999999</v>
      </c>
      <c r="N138" s="281">
        <v>0.15565000000000001</v>
      </c>
      <c r="O138" s="257"/>
      <c r="P138" s="257"/>
      <c r="Q138" s="257"/>
      <c r="R138" s="257"/>
      <c r="S138" s="257"/>
      <c r="T138" s="257"/>
      <c r="U138" s="257"/>
      <c r="V138" s="242"/>
      <c r="W138" s="242"/>
      <c r="X138" s="242"/>
      <c r="Y138" s="242"/>
      <c r="Z138" s="242"/>
    </row>
    <row r="139" spans="1:26">
      <c r="A139" s="244"/>
      <c r="B139" s="265">
        <v>2032</v>
      </c>
      <c r="C139" s="279">
        <v>1.766478</v>
      </c>
      <c r="D139" s="280">
        <v>2.3085119999999999</v>
      </c>
      <c r="E139" s="281">
        <v>1.177586</v>
      </c>
      <c r="F139" s="279">
        <v>1.167211</v>
      </c>
      <c r="G139" s="280">
        <v>1.635332</v>
      </c>
      <c r="H139" s="281">
        <v>0.71933100000000005</v>
      </c>
      <c r="I139" s="279">
        <v>0.40435399999999999</v>
      </c>
      <c r="J139" s="280">
        <v>0.47469499999999998</v>
      </c>
      <c r="K139" s="281">
        <v>0.30260500000000001</v>
      </c>
      <c r="L139" s="279">
        <v>0.194913</v>
      </c>
      <c r="M139" s="280">
        <v>0.19848499999999999</v>
      </c>
      <c r="N139" s="281">
        <v>0.15565000000000001</v>
      </c>
      <c r="O139" s="257"/>
      <c r="P139" s="257"/>
      <c r="Q139" s="257"/>
      <c r="R139" s="257"/>
      <c r="S139" s="257"/>
      <c r="T139" s="257"/>
      <c r="U139" s="257"/>
      <c r="V139" s="242"/>
      <c r="W139" s="242"/>
      <c r="X139" s="242"/>
      <c r="Y139" s="242"/>
      <c r="Z139" s="242"/>
    </row>
    <row r="140" spans="1:26">
      <c r="A140" s="244"/>
      <c r="B140" s="265">
        <v>2033</v>
      </c>
      <c r="C140" s="279">
        <v>1.766478</v>
      </c>
      <c r="D140" s="280">
        <v>2.3085119999999999</v>
      </c>
      <c r="E140" s="281">
        <v>1.177586</v>
      </c>
      <c r="F140" s="279">
        <v>1.167211</v>
      </c>
      <c r="G140" s="280">
        <v>1.635332</v>
      </c>
      <c r="H140" s="281">
        <v>0.71933100000000005</v>
      </c>
      <c r="I140" s="279">
        <v>0.40435399999999999</v>
      </c>
      <c r="J140" s="280">
        <v>0.47469499999999998</v>
      </c>
      <c r="K140" s="281">
        <v>0.30260500000000001</v>
      </c>
      <c r="L140" s="279">
        <v>0.194913</v>
      </c>
      <c r="M140" s="280">
        <v>0.19848499999999999</v>
      </c>
      <c r="N140" s="281">
        <v>0.15565000000000001</v>
      </c>
      <c r="O140" s="257"/>
      <c r="P140" s="257"/>
      <c r="Q140" s="257"/>
      <c r="R140" s="257"/>
      <c r="S140" s="257"/>
      <c r="T140" s="257"/>
      <c r="U140" s="257"/>
      <c r="V140" s="242"/>
      <c r="W140" s="242"/>
      <c r="X140" s="242"/>
      <c r="Y140" s="242"/>
      <c r="Z140" s="242"/>
    </row>
    <row r="141" spans="1:26">
      <c r="A141" s="244"/>
      <c r="B141" s="265">
        <v>2034</v>
      </c>
      <c r="C141" s="279">
        <v>1.766478</v>
      </c>
      <c r="D141" s="280">
        <v>2.3085119999999999</v>
      </c>
      <c r="E141" s="281">
        <v>1.177586</v>
      </c>
      <c r="F141" s="279">
        <v>1.167211</v>
      </c>
      <c r="G141" s="280">
        <v>1.635332</v>
      </c>
      <c r="H141" s="281">
        <v>0.71933100000000005</v>
      </c>
      <c r="I141" s="279">
        <v>0.40435399999999999</v>
      </c>
      <c r="J141" s="280">
        <v>0.47469499999999998</v>
      </c>
      <c r="K141" s="281">
        <v>0.30260500000000001</v>
      </c>
      <c r="L141" s="279">
        <v>0.194913</v>
      </c>
      <c r="M141" s="280">
        <v>0.19848499999999999</v>
      </c>
      <c r="N141" s="281">
        <v>0.15565000000000001</v>
      </c>
      <c r="O141" s="257"/>
      <c r="P141" s="257"/>
      <c r="Q141" s="257"/>
      <c r="R141" s="257"/>
      <c r="S141" s="257"/>
      <c r="T141" s="257"/>
      <c r="U141" s="257"/>
      <c r="V141" s="242"/>
      <c r="W141" s="242"/>
      <c r="X141" s="242"/>
      <c r="Y141" s="242"/>
      <c r="Z141" s="242"/>
    </row>
    <row r="142" spans="1:26">
      <c r="A142" s="244"/>
      <c r="B142" s="265">
        <v>2035</v>
      </c>
      <c r="C142" s="279">
        <v>1.766478</v>
      </c>
      <c r="D142" s="280">
        <v>2.3085119999999999</v>
      </c>
      <c r="E142" s="281">
        <v>1.177586</v>
      </c>
      <c r="F142" s="279">
        <v>1.167211</v>
      </c>
      <c r="G142" s="280">
        <v>1.635332</v>
      </c>
      <c r="H142" s="281">
        <v>0.71933100000000005</v>
      </c>
      <c r="I142" s="279">
        <v>0.40435399999999999</v>
      </c>
      <c r="J142" s="280">
        <v>0.47469499999999998</v>
      </c>
      <c r="K142" s="281">
        <v>0.30260500000000001</v>
      </c>
      <c r="L142" s="279">
        <v>0.194913</v>
      </c>
      <c r="M142" s="280">
        <v>0.19848499999999999</v>
      </c>
      <c r="N142" s="281">
        <v>0.15565000000000001</v>
      </c>
      <c r="O142" s="257"/>
      <c r="P142" s="257"/>
      <c r="Q142" s="257"/>
      <c r="R142" s="257"/>
      <c r="S142" s="257"/>
      <c r="T142" s="257"/>
      <c r="U142" s="257"/>
      <c r="V142" s="242"/>
      <c r="W142" s="242"/>
      <c r="X142" s="242"/>
      <c r="Y142" s="242"/>
      <c r="Z142" s="242"/>
    </row>
    <row r="143" spans="1:26">
      <c r="A143" s="244"/>
      <c r="B143" s="265">
        <v>2036</v>
      </c>
      <c r="C143" s="279">
        <v>1.766478</v>
      </c>
      <c r="D143" s="280">
        <v>2.3085119999999999</v>
      </c>
      <c r="E143" s="281">
        <v>1.177586</v>
      </c>
      <c r="F143" s="279">
        <v>1.167211</v>
      </c>
      <c r="G143" s="280">
        <v>1.635332</v>
      </c>
      <c r="H143" s="281">
        <v>0.71933100000000005</v>
      </c>
      <c r="I143" s="279">
        <v>0.40435399999999999</v>
      </c>
      <c r="J143" s="280">
        <v>0.47469499999999998</v>
      </c>
      <c r="K143" s="281">
        <v>0.30260500000000001</v>
      </c>
      <c r="L143" s="279">
        <v>0.194913</v>
      </c>
      <c r="M143" s="280">
        <v>0.19848499999999999</v>
      </c>
      <c r="N143" s="281">
        <v>0.15565000000000001</v>
      </c>
      <c r="O143" s="257"/>
      <c r="P143" s="257"/>
      <c r="Q143" s="257"/>
      <c r="R143" s="257"/>
      <c r="S143" s="257"/>
      <c r="T143" s="257"/>
      <c r="U143" s="257"/>
      <c r="V143" s="242"/>
      <c r="W143" s="242"/>
      <c r="X143" s="242"/>
      <c r="Y143" s="242"/>
      <c r="Z143" s="242"/>
    </row>
    <row r="144" spans="1:26">
      <c r="A144" s="244"/>
      <c r="B144" s="265">
        <v>2037</v>
      </c>
      <c r="C144" s="279">
        <v>1.766478</v>
      </c>
      <c r="D144" s="280">
        <v>2.3085119999999999</v>
      </c>
      <c r="E144" s="281">
        <v>1.177586</v>
      </c>
      <c r="F144" s="279">
        <v>1.167211</v>
      </c>
      <c r="G144" s="280">
        <v>1.635332</v>
      </c>
      <c r="H144" s="281">
        <v>0.71933100000000005</v>
      </c>
      <c r="I144" s="279">
        <v>0.40435399999999999</v>
      </c>
      <c r="J144" s="280">
        <v>0.47469499999999998</v>
      </c>
      <c r="K144" s="281">
        <v>0.30260500000000001</v>
      </c>
      <c r="L144" s="279">
        <v>0.194913</v>
      </c>
      <c r="M144" s="280">
        <v>0.19848499999999999</v>
      </c>
      <c r="N144" s="281">
        <v>0.15565000000000001</v>
      </c>
      <c r="O144" s="257"/>
      <c r="P144" s="257"/>
      <c r="Q144" s="257"/>
      <c r="R144" s="257"/>
      <c r="S144" s="257"/>
      <c r="T144" s="257"/>
      <c r="U144" s="257"/>
      <c r="V144" s="242"/>
      <c r="W144" s="242"/>
      <c r="X144" s="242"/>
      <c r="Y144" s="242"/>
      <c r="Z144" s="242"/>
    </row>
    <row r="145" spans="1:21">
      <c r="A145" s="244"/>
      <c r="B145" s="265">
        <v>2038</v>
      </c>
      <c r="C145" s="279">
        <v>1.766478</v>
      </c>
      <c r="D145" s="280">
        <v>2.3085119999999999</v>
      </c>
      <c r="E145" s="281">
        <v>1.177586</v>
      </c>
      <c r="F145" s="279">
        <v>1.167211</v>
      </c>
      <c r="G145" s="280">
        <v>1.635332</v>
      </c>
      <c r="H145" s="281">
        <v>0.71933100000000005</v>
      </c>
      <c r="I145" s="279">
        <v>0.40435399999999999</v>
      </c>
      <c r="J145" s="280">
        <v>0.47469499999999998</v>
      </c>
      <c r="K145" s="281">
        <v>0.30260500000000001</v>
      </c>
      <c r="L145" s="279">
        <v>0.194913</v>
      </c>
      <c r="M145" s="280">
        <v>0.19848499999999999</v>
      </c>
      <c r="N145" s="281">
        <v>0.15565000000000001</v>
      </c>
      <c r="O145" s="257"/>
      <c r="P145" s="257"/>
      <c r="Q145" s="257"/>
      <c r="R145" s="257"/>
      <c r="S145" s="257"/>
      <c r="T145" s="257"/>
      <c r="U145" s="257"/>
    </row>
    <row r="146" spans="1:21">
      <c r="A146" s="244"/>
      <c r="B146" s="265">
        <v>2039</v>
      </c>
      <c r="C146" s="279">
        <v>1.766478</v>
      </c>
      <c r="D146" s="280">
        <v>2.3085119999999999</v>
      </c>
      <c r="E146" s="281">
        <v>1.177586</v>
      </c>
      <c r="F146" s="279">
        <v>1.167211</v>
      </c>
      <c r="G146" s="280">
        <v>1.635332</v>
      </c>
      <c r="H146" s="281">
        <v>0.71933100000000005</v>
      </c>
      <c r="I146" s="279">
        <v>0.40435399999999999</v>
      </c>
      <c r="J146" s="280">
        <v>0.47469499999999998</v>
      </c>
      <c r="K146" s="281">
        <v>0.30260500000000001</v>
      </c>
      <c r="L146" s="279">
        <v>0.194913</v>
      </c>
      <c r="M146" s="280">
        <v>0.19848499999999999</v>
      </c>
      <c r="N146" s="281">
        <v>0.15565000000000001</v>
      </c>
      <c r="O146" s="257"/>
      <c r="P146" s="257"/>
      <c r="Q146" s="257"/>
      <c r="R146" s="257"/>
      <c r="S146" s="257"/>
      <c r="T146" s="257"/>
      <c r="U146" s="257"/>
    </row>
    <row r="147" spans="1:21">
      <c r="A147" s="244"/>
      <c r="B147" s="265">
        <v>2040</v>
      </c>
      <c r="C147" s="279">
        <v>1.766478</v>
      </c>
      <c r="D147" s="280">
        <v>2.3085119999999999</v>
      </c>
      <c r="E147" s="281">
        <v>1.177586</v>
      </c>
      <c r="F147" s="279">
        <v>1.167211</v>
      </c>
      <c r="G147" s="280">
        <v>1.635332</v>
      </c>
      <c r="H147" s="281">
        <v>0.71933100000000005</v>
      </c>
      <c r="I147" s="279">
        <v>0.40435399999999999</v>
      </c>
      <c r="J147" s="280">
        <v>0.47469499999999998</v>
      </c>
      <c r="K147" s="281">
        <v>0.30260500000000001</v>
      </c>
      <c r="L147" s="279">
        <v>0.194913</v>
      </c>
      <c r="M147" s="280">
        <v>0.19848499999999999</v>
      </c>
      <c r="N147" s="281">
        <v>0.15565000000000001</v>
      </c>
      <c r="O147" s="257"/>
      <c r="P147" s="257"/>
      <c r="Q147" s="257"/>
      <c r="R147" s="257"/>
      <c r="S147" s="257"/>
      <c r="T147" s="257"/>
      <c r="U147" s="257"/>
    </row>
    <row r="148" spans="1:21">
      <c r="A148" s="244"/>
      <c r="B148" s="265">
        <v>2041</v>
      </c>
      <c r="C148" s="279">
        <v>1.766478</v>
      </c>
      <c r="D148" s="280">
        <v>2.3085119999999999</v>
      </c>
      <c r="E148" s="281">
        <v>1.177586</v>
      </c>
      <c r="F148" s="279">
        <v>1.167211</v>
      </c>
      <c r="G148" s="280">
        <v>1.635332</v>
      </c>
      <c r="H148" s="281">
        <v>0.71933100000000005</v>
      </c>
      <c r="I148" s="279">
        <v>0.40435399999999999</v>
      </c>
      <c r="J148" s="280">
        <v>0.47469499999999998</v>
      </c>
      <c r="K148" s="281">
        <v>0.30260500000000001</v>
      </c>
      <c r="L148" s="279">
        <v>0.194913</v>
      </c>
      <c r="M148" s="280">
        <v>0.19848499999999999</v>
      </c>
      <c r="N148" s="281">
        <v>0.15565000000000001</v>
      </c>
      <c r="O148" s="257"/>
      <c r="P148" s="257"/>
      <c r="Q148" s="257"/>
      <c r="R148" s="257"/>
      <c r="S148" s="257"/>
      <c r="T148" s="257"/>
      <c r="U148" s="257"/>
    </row>
    <row r="149" spans="1:21">
      <c r="A149" s="244"/>
      <c r="B149" s="265">
        <v>2042</v>
      </c>
      <c r="C149" s="279">
        <v>1.766478</v>
      </c>
      <c r="D149" s="280">
        <v>2.3085119999999999</v>
      </c>
      <c r="E149" s="281">
        <v>1.177586</v>
      </c>
      <c r="F149" s="279">
        <v>1.167211</v>
      </c>
      <c r="G149" s="280">
        <v>1.635332</v>
      </c>
      <c r="H149" s="281">
        <v>0.71933100000000005</v>
      </c>
      <c r="I149" s="279">
        <v>0.40435399999999999</v>
      </c>
      <c r="J149" s="280">
        <v>0.47469499999999998</v>
      </c>
      <c r="K149" s="281">
        <v>0.30260500000000001</v>
      </c>
      <c r="L149" s="279">
        <v>0.194913</v>
      </c>
      <c r="M149" s="280">
        <v>0.19848499999999999</v>
      </c>
      <c r="N149" s="281">
        <v>0.15565000000000001</v>
      </c>
      <c r="O149" s="257"/>
      <c r="P149" s="257"/>
      <c r="Q149" s="257"/>
      <c r="R149" s="257"/>
      <c r="S149" s="257"/>
      <c r="T149" s="257"/>
      <c r="U149" s="257"/>
    </row>
    <row r="150" spans="1:21">
      <c r="A150" s="244"/>
      <c r="B150" s="295">
        <v>2043</v>
      </c>
      <c r="C150" s="282">
        <v>1.766478</v>
      </c>
      <c r="D150" s="283">
        <v>2.3085119999999999</v>
      </c>
      <c r="E150" s="283">
        <v>1.177586</v>
      </c>
      <c r="F150" s="282">
        <v>1.167211</v>
      </c>
      <c r="G150" s="283">
        <v>1.635332</v>
      </c>
      <c r="H150" s="283">
        <v>0.71933100000000005</v>
      </c>
      <c r="I150" s="282">
        <v>0.40435399999999999</v>
      </c>
      <c r="J150" s="283">
        <v>0.47469499999999998</v>
      </c>
      <c r="K150" s="283">
        <v>0.30260500000000001</v>
      </c>
      <c r="L150" s="282">
        <v>0.194913</v>
      </c>
      <c r="M150" s="283">
        <v>0.19848499999999999</v>
      </c>
      <c r="N150" s="284">
        <v>0.15565000000000001</v>
      </c>
      <c r="O150" s="257"/>
      <c r="P150" s="257"/>
      <c r="Q150" s="257"/>
      <c r="R150" s="257"/>
      <c r="S150" s="257"/>
      <c r="T150" s="257"/>
      <c r="U150" s="257"/>
    </row>
    <row r="151" spans="1:21">
      <c r="A151" s="244"/>
      <c r="B151" s="257"/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</row>
    <row r="152" spans="1:21">
      <c r="A152" s="244"/>
      <c r="B152" s="257"/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  <c r="U152" s="257"/>
    </row>
    <row r="153" spans="1:21">
      <c r="A153" s="244"/>
      <c r="B153" s="25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7"/>
      <c r="S153" s="257"/>
      <c r="T153" s="257"/>
      <c r="U153" s="257"/>
    </row>
    <row r="154" spans="1:21">
      <c r="A154" s="244"/>
      <c r="B154" s="257"/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</row>
    <row r="155" spans="1:21">
      <c r="A155" s="244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  <c r="T155" s="257"/>
      <c r="U155" s="257"/>
    </row>
    <row r="156" spans="1:21">
      <c r="A156" s="244"/>
      <c r="B156" s="257"/>
      <c r="C156" s="257"/>
      <c r="D156" s="257"/>
      <c r="E156" s="257"/>
      <c r="F156" s="257"/>
      <c r="G156" s="257"/>
      <c r="H156" s="257"/>
      <c r="I156" s="257"/>
      <c r="J156" s="257"/>
      <c r="K156" s="257"/>
      <c r="L156" s="257"/>
      <c r="M156" s="257"/>
      <c r="N156" s="257"/>
      <c r="O156" s="257"/>
      <c r="P156" s="257"/>
      <c r="Q156" s="257"/>
      <c r="R156" s="257"/>
      <c r="S156" s="257"/>
      <c r="T156" s="257"/>
      <c r="U156" s="257"/>
    </row>
  </sheetData>
  <mergeCells count="5">
    <mergeCell ref="C63:N63"/>
    <mergeCell ref="F64:H64"/>
    <mergeCell ref="C64:E64"/>
    <mergeCell ref="I64:K64"/>
    <mergeCell ref="L64:N6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A35D0DE854201A4B9F2C77A640E1971C" ma:contentTypeVersion="4" ma:contentTypeDescription="BPA Documents that do not have a specific content type defined." ma:contentTypeScope="" ma:versionID="ce56fd9af93f6e235f93be811bb7740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9915129c55da71ab935bba9ed34f442a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Efficiency</TermName>
          <TermId xmlns="http://schemas.microsoft.com/office/infopath/2007/PartnerControls">7d88f299-fa2d-4d2a-99d9-9b08652f27c4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Energy Efficiency</_ResourceType>
    <TaxCatchAll xmlns="e22c7409-3fd3-409a-a4a6-6ab0ea51d687">
      <Value>16</Value>
    </TaxCatchAll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2E53054-E20D-4ADA-8F10-06EC4D63E2FE}"/>
</file>

<file path=customXml/itemProps2.xml><?xml version="1.0" encoding="utf-8"?>
<ds:datastoreItem xmlns:ds="http://schemas.openxmlformats.org/officeDocument/2006/customXml" ds:itemID="{D0B68985-DB70-4DBE-BC3B-042288FA85F8}"/>
</file>

<file path=customXml/itemProps3.xml><?xml version="1.0" encoding="utf-8"?>
<ds:datastoreItem xmlns:ds="http://schemas.openxmlformats.org/officeDocument/2006/customXml" ds:itemID="{58977059-6C26-4A91-96BD-4FE9583640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20</vt:i4>
      </vt:variant>
    </vt:vector>
  </HeadingPairs>
  <TitlesOfParts>
    <vt:vector size="29" baseType="lpstr">
      <vt:lpstr>Results</vt:lpstr>
      <vt:lpstr>UEC</vt:lpstr>
      <vt:lpstr>Shipments and Stock </vt:lpstr>
      <vt:lpstr>UEC Development</vt:lpstr>
      <vt:lpstr>Assumptions</vt:lpstr>
      <vt:lpstr>National Shipment </vt:lpstr>
      <vt:lpstr>Regional FlrSpace</vt:lpstr>
      <vt:lpstr>EIA N.FlrSpace</vt:lpstr>
      <vt:lpstr>National Housing </vt:lpstr>
      <vt:lpstr>BtuperkWh</vt:lpstr>
      <vt:lpstr>Cycles_Day_Laundromat</vt:lpstr>
      <vt:lpstr>Cycles_Day_MF</vt:lpstr>
      <vt:lpstr>DEF</vt:lpstr>
      <vt:lpstr>Delta_temperature</vt:lpstr>
      <vt:lpstr>DUF</vt:lpstr>
      <vt:lpstr>FL_EL1_UEC</vt:lpstr>
      <vt:lpstr>FL_EL2_UEC</vt:lpstr>
      <vt:lpstr>FL_EL3_UEC</vt:lpstr>
      <vt:lpstr>GasDryerFactor</vt:lpstr>
      <vt:lpstr>GasRecovery_Efficiency</vt:lpstr>
      <vt:lpstr>LAF</vt:lpstr>
      <vt:lpstr>Lifetime</vt:lpstr>
      <vt:lpstr>MaxLoadWt</vt:lpstr>
      <vt:lpstr>RecoveryElectric</vt:lpstr>
      <vt:lpstr>SHIPMENTS_AND_STOCK_SF</vt:lpstr>
      <vt:lpstr>SpecificHeat</vt:lpstr>
      <vt:lpstr>TL_EL1_UEC</vt:lpstr>
      <vt:lpstr>TL_EL2_UEC</vt:lpstr>
      <vt:lpstr>TL_EL3_UEC</vt:lpstr>
    </vt:vector>
  </TitlesOfParts>
  <Company>Navigant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NonResidentialCommercialClothesWashers</dc:title>
  <dc:creator>Angie Lee</dc:creator>
  <dc:description/>
  <cp:lastModifiedBy>Francisco,Michele M (CONTR) - PEJB-6</cp:lastModifiedBy>
  <dcterms:created xsi:type="dcterms:W3CDTF">2013-03-14T12:57:28Z</dcterms:created>
  <dcterms:modified xsi:type="dcterms:W3CDTF">2020-02-12T18:08:33Z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0x010100404842DB1C82EF43A906826C7ABE80A90400A35D0DE854201A4B9F2C77A640E1971C</vt:lpwstr>
  </property>
  <property fmtid="{D5CDD505-2E9C-101B-9397-08002B2CF9AE}" pid="3" name="Tags">
    <vt:lpwstr>16;#Energy Efficiency|7d88f299-fa2d-4d2a-99d9-9b08652f27c4</vt:lpwstr>
  </property>
  <property fmtid="{D5CDD505-2E9C-101B-9397-08002B2CF9AE}" pid="4" name="Order">
    <vt:r8>18800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